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zakázky\spalovna Pardubice\ZADÁVACÍ PODMÍNKY\"/>
    </mc:Choice>
  </mc:AlternateContent>
  <xr:revisionPtr revIDLastSave="0" documentId="13_ncr:1_{3BC42F9C-0785-4D81-99F8-E1173959B488}" xr6:coauthVersionLast="45" xr6:coauthVersionMax="45" xr10:uidLastSave="{00000000-0000-0000-0000-000000000000}"/>
  <workbookProtection lockStructure="1"/>
  <bookViews>
    <workbookView xWindow="-120" yWindow="-120" windowWidth="29040" windowHeight="15840" firstSheet="1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 1 Naklady" sheetId="12" r:id="rId4"/>
    <sheet name="SO 01 1 Pol" sheetId="13" r:id="rId5"/>
    <sheet name="Rekapitulace ZT" sheetId="16" r:id="rId6"/>
    <sheet name="Rozpočet ZT" sheetId="15" r:id="rId7"/>
    <sheet name="Rekapitulace UT" sheetId="18" r:id="rId8"/>
    <sheet name="Rozpočet UT" sheetId="19" r:id="rId9"/>
    <sheet name="Rekapitulace MaR" sheetId="20" r:id="rId10"/>
    <sheet name="Rozpočet MaR" sheetId="21" r:id="rId11"/>
    <sheet name="Rozpočet EL" sheetId="22" r:id="rId12"/>
    <sheet name="Rozpočet SLP" sheetId="26" r:id="rId13"/>
    <sheet name="Rekapitulace SLP" sheetId="25" r:id="rId14"/>
  </sheets>
  <externalReferences>
    <externalReference r:id="rId15"/>
    <externalReference r:id="rId16"/>
    <externalReference r:id="rId17"/>
  </externalReferences>
  <definedNames>
    <definedName name="_xlnm._FilterDatabase" localSheetId="10" hidden="1">'Rozpočet MaR'!$A$6:$J$9</definedName>
    <definedName name="_xlnm._FilterDatabase" localSheetId="12" hidden="1">'Rozpočet SLP'!$J$1:$K$183</definedName>
    <definedName name="CelkemDPHVypocet" localSheetId="1">Stavba!$H$45</definedName>
    <definedName name="CenaCelkem" localSheetId="9">[1]Stavba!$G$29</definedName>
    <definedName name="CenaCelkem" localSheetId="13">[1]Stavba!$G$29</definedName>
    <definedName name="CenaCelkem" localSheetId="7">[1]Stavba!$G$29</definedName>
    <definedName name="CenaCelkem" localSheetId="5">[1]Stavba!$G$29</definedName>
    <definedName name="CenaCelkem" localSheetId="10">[1]Stavba!$G$29</definedName>
    <definedName name="CenaCelkem" localSheetId="12">[1]Stavba!$G$29</definedName>
    <definedName name="CenaCelkem" localSheetId="8">[1]Stavba!$G$29</definedName>
    <definedName name="CenaCelkem" localSheetId="6">[1]Stavba!$G$29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'[2]Krycí list'!$C$2</definedName>
    <definedName name="CisloStavby" localSheetId="1">Stavba!$D$2</definedName>
    <definedName name="cislostavby">'[2]Krycí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 localSheetId="9">[1]Stavba!$G$24</definedName>
    <definedName name="DPHSni" localSheetId="13">[1]Stavba!$G$24</definedName>
    <definedName name="DPHSni" localSheetId="7">[1]Stavba!$G$24</definedName>
    <definedName name="DPHSni" localSheetId="5">[1]Stavba!$G$24</definedName>
    <definedName name="DPHSni" localSheetId="10">[1]Stavba!$G$24</definedName>
    <definedName name="DPHSni" localSheetId="12">[1]Stavba!$G$24</definedName>
    <definedName name="DPHSni" localSheetId="8">[1]Stavba!$G$24</definedName>
    <definedName name="DPHSni" localSheetId="6">[1]Stavba!$G$24</definedName>
    <definedName name="DPHSni">Stavba!$G$24</definedName>
    <definedName name="DPHZakl" localSheetId="9">[1]Stavba!$G$26</definedName>
    <definedName name="DPHZakl" localSheetId="13">[1]Stavba!$G$26</definedName>
    <definedName name="DPHZakl" localSheetId="7">[1]Stavba!$G$26</definedName>
    <definedName name="DPHZakl" localSheetId="5">[1]Stavba!$G$26</definedName>
    <definedName name="DPHZakl" localSheetId="10">[1]Stavba!$G$26</definedName>
    <definedName name="DPHZakl" localSheetId="12">[1]Stavba!$G$26</definedName>
    <definedName name="DPHZakl" localSheetId="8">[1]Stavba!$G$26</definedName>
    <definedName name="DPHZakl" localSheetId="6">[1]Stavba!$G$26</definedName>
    <definedName name="DPHZakl">Stavba!$G$26</definedName>
    <definedName name="dpsc" localSheetId="1">Stavba!$D$13</definedName>
    <definedName name="IČO" localSheetId="1">Stavba!$I$11</definedName>
    <definedName name="Mena" localSheetId="9">[1]Stavba!$J$29</definedName>
    <definedName name="Mena" localSheetId="13">[1]Stavba!$J$29</definedName>
    <definedName name="Mena" localSheetId="7">[1]Stavba!$J$29</definedName>
    <definedName name="Mena" localSheetId="5">[1]Stavba!$J$29</definedName>
    <definedName name="Mena" localSheetId="10">[1]Stavba!$J$29</definedName>
    <definedName name="Mena" localSheetId="12">[1]Stavba!$J$29</definedName>
    <definedName name="Mena" localSheetId="8">[1]Stavba!$J$29</definedName>
    <definedName name="Mena" localSheetId="6">[1]Stavba!$J$29</definedName>
    <definedName name="Mena">Stavba!$J$29</definedName>
    <definedName name="MistoStavby">Stavba!$D$4</definedName>
    <definedName name="nazevobjektu">Stavba!$E$3</definedName>
    <definedName name="NazevRozpoctu">'[2]Krycí list'!$D$2</definedName>
    <definedName name="NazevStavby" localSheetId="1">Stavba!$E$2</definedName>
    <definedName name="nazevstavby">'[2]Krycí list'!$C$7</definedName>
    <definedName name="NazevStavebnihoRozpoctu">Stavba!$E$4</definedName>
    <definedName name="_xlnm.Print_Titles" localSheetId="11">'Rozpočet EL'!$1:$3</definedName>
    <definedName name="_xlnm.Print_Titles" localSheetId="10">'Rozpočet MaR'!$1:$2</definedName>
    <definedName name="_xlnm.Print_Titles" localSheetId="12">'Rozpočet SLP'!$1:$1</definedName>
    <definedName name="_xlnm.Print_Titles" localSheetId="8">'Rozpočet UT'!$1:$1</definedName>
    <definedName name="_xlnm.Print_Titles" localSheetId="6">'Rozpočet ZT'!$1:$1</definedName>
    <definedName name="_xlnm.Print_Titles" localSheetId="3">'SO 00 1 Naklady'!$1:$7</definedName>
    <definedName name="_xlnm.Print_Titles" localSheetId="4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9">'Rekapitulace MaR'!$A$1:$E$30</definedName>
    <definedName name="_xlnm.Print_Area" localSheetId="11">'Rozpočet EL'!$A$1:$G$449</definedName>
    <definedName name="_xlnm.Print_Area" localSheetId="10">'Rozpočet MaR'!$A$1:$K$101</definedName>
    <definedName name="_xlnm.Print_Area" localSheetId="3">'SO 00 1 Naklady'!$A$1:$X$40</definedName>
    <definedName name="_xlnm.Print_Area" localSheetId="4">'SO 01 1 Pol'!$A$1:$X$1615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9">#REF!</definedName>
    <definedName name="PocetMJ" localSheetId="13">#REF!</definedName>
    <definedName name="PocetMJ" localSheetId="7">#REF!</definedName>
    <definedName name="PocetMJ" localSheetId="5">#REF!</definedName>
    <definedName name="PocetMJ" localSheetId="10">#REF!</definedName>
    <definedName name="PocetMJ" localSheetId="12">#REF!</definedName>
    <definedName name="PocetMJ" localSheetId="8">#REF!</definedName>
    <definedName name="PocetMJ" localSheetId="6">#REF!</definedName>
    <definedName name="PocetMJ">#REF!</definedName>
    <definedName name="PoptavkaID">Stavba!$A$1</definedName>
    <definedName name="pPSC">Stavba!$D$10</definedName>
    <definedName name="Print_Area" localSheetId="7">'Rekapitulace UT'!$A$1:$C$44</definedName>
    <definedName name="Print_Area" localSheetId="5">'Rekapitulace ZT'!$A$1:$C$44</definedName>
    <definedName name="Print_Area" localSheetId="8">'Rozpočet UT'!$A$1:$G$214</definedName>
    <definedName name="Print_Area" localSheetId="6">'Rozpočet ZT'!$A$1:$I$423</definedName>
    <definedName name="Print_Titles" localSheetId="8">'Rozpočet UT'!$1:$1</definedName>
    <definedName name="Print_Titles" localSheetId="6">'Rozpočet ZT'!$1:$1</definedName>
    <definedName name="Projektant">Stavba!$D$8</definedName>
    <definedName name="SazbaDPH1" localSheetId="1">Stavba!$E$23</definedName>
    <definedName name="SazbaDPH1">'[2]Krycí list'!$C$30</definedName>
    <definedName name="SazbaDPH2" localSheetId="1">Stavba!$E$25</definedName>
    <definedName name="SazbaDPH2">'[2]Krycí list'!$C$32</definedName>
    <definedName name="SloupecCC" localSheetId="7">#REF!</definedName>
    <definedName name="SloupecCC" localSheetId="5">#REF!</definedName>
    <definedName name="SloupecCC" localSheetId="8">#REF!</definedName>
    <definedName name="SloupecCC">#REF!</definedName>
    <definedName name="SloupecCisloPol" localSheetId="9">#REF!</definedName>
    <definedName name="SloupecCisloPol" localSheetId="13">#REF!</definedName>
    <definedName name="SloupecCisloPol" localSheetId="7">#REF!</definedName>
    <definedName name="SloupecCisloPol" localSheetId="5">#REF!</definedName>
    <definedName name="SloupecCisloPol" localSheetId="10">#REF!</definedName>
    <definedName name="SloupecCisloPol" localSheetId="12">#REF!</definedName>
    <definedName name="SloupecCisloPol" localSheetId="8">#REF!</definedName>
    <definedName name="SloupecCisloPol" localSheetId="6">#REF!</definedName>
    <definedName name="SloupecCisloPol">#REF!</definedName>
    <definedName name="SloupecJC" localSheetId="9">#REF!</definedName>
    <definedName name="SloupecJC" localSheetId="13">#REF!</definedName>
    <definedName name="SloupecJC" localSheetId="7">#REF!</definedName>
    <definedName name="SloupecJC" localSheetId="5">#REF!</definedName>
    <definedName name="SloupecJC" localSheetId="10">#REF!</definedName>
    <definedName name="SloupecJC" localSheetId="12">#REF!</definedName>
    <definedName name="SloupecJC" localSheetId="8">#REF!</definedName>
    <definedName name="SloupecJC" localSheetId="6">#REF!</definedName>
    <definedName name="SloupecJC">#REF!</definedName>
    <definedName name="SloupecMJ" localSheetId="9">#REF!</definedName>
    <definedName name="SloupecMJ" localSheetId="13">#REF!</definedName>
    <definedName name="SloupecMJ" localSheetId="7">#REF!</definedName>
    <definedName name="SloupecMJ" localSheetId="5">#REF!</definedName>
    <definedName name="SloupecMJ" localSheetId="10">#REF!</definedName>
    <definedName name="SloupecMJ" localSheetId="12">#REF!</definedName>
    <definedName name="SloupecMJ" localSheetId="8">#REF!</definedName>
    <definedName name="SloupecMJ" localSheetId="6">#REF!</definedName>
    <definedName name="SloupecMJ">#REF!</definedName>
    <definedName name="SloupecMnozstvi" localSheetId="9">#REF!</definedName>
    <definedName name="SloupecMnozstvi" localSheetId="13">#REF!</definedName>
    <definedName name="SloupecMnozstvi" localSheetId="7">#REF!</definedName>
    <definedName name="SloupecMnozstvi" localSheetId="5">#REF!</definedName>
    <definedName name="SloupecMnozstvi" localSheetId="10">#REF!</definedName>
    <definedName name="SloupecMnozstvi" localSheetId="12">#REF!</definedName>
    <definedName name="SloupecMnozstvi" localSheetId="8">#REF!</definedName>
    <definedName name="SloupecMnozstvi" localSheetId="6">#REF!</definedName>
    <definedName name="SloupecMnozstvi">#REF!</definedName>
    <definedName name="SloupecNazPol" localSheetId="9">#REF!</definedName>
    <definedName name="SloupecNazPol" localSheetId="13">#REF!</definedName>
    <definedName name="SloupecNazPol" localSheetId="7">#REF!</definedName>
    <definedName name="SloupecNazPol" localSheetId="5">#REF!</definedName>
    <definedName name="SloupecNazPol" localSheetId="10">#REF!</definedName>
    <definedName name="SloupecNazPol" localSheetId="12">#REF!</definedName>
    <definedName name="SloupecNazPol" localSheetId="8">#REF!</definedName>
    <definedName name="SloupecNazPol" localSheetId="6">#REF!</definedName>
    <definedName name="SloupecNazPol">#REF!</definedName>
    <definedName name="SloupecPC" localSheetId="9">#REF!</definedName>
    <definedName name="SloupecPC" localSheetId="13">#REF!</definedName>
    <definedName name="SloupecPC" localSheetId="7">#REF!</definedName>
    <definedName name="SloupecPC" localSheetId="5">#REF!</definedName>
    <definedName name="SloupecPC" localSheetId="10">#REF!</definedName>
    <definedName name="SloupecPC" localSheetId="12">#REF!</definedName>
    <definedName name="SloupecPC" localSheetId="8">#REF!</definedName>
    <definedName name="SloupecPC" localSheetId="6">#REF!</definedName>
    <definedName name="SloupecPC">#REF!</definedName>
    <definedName name="Vypracoval">Stavba!$D$14</definedName>
    <definedName name="Z_2D923B33_9991_4CDB_BD28_274EFAF9F6CE_.wvu.PrintArea" localSheetId="11" hidden="1">'Rozpočet EL'!$A$1:$F$18</definedName>
    <definedName name="Z_2D923B33_9991_4CDB_BD28_274EFAF9F6CE_.wvu.PrintTitles" localSheetId="11" hidden="1">'Rozpočet EL'!$1:$18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_C1910F63_4BC8_4D47_8EED_280E82D82E7E_.wvu.PrintArea" localSheetId="11" hidden="1">'Rozpočet EL'!$A$1:$F$18</definedName>
    <definedName name="Z_C1910F63_4BC8_4D47_8EED_280E82D82E7E_.wvu.PrintTitles" localSheetId="11" hidden="1">'Rozpočet EL'!$1:$18</definedName>
    <definedName name="ZakladDPHSni" localSheetId="9">[1]Stavba!$G$23</definedName>
    <definedName name="ZakladDPHSni" localSheetId="13">[1]Stavba!$G$23</definedName>
    <definedName name="ZakladDPHSni" localSheetId="7">[1]Stavba!$G$23</definedName>
    <definedName name="ZakladDPHSni" localSheetId="5">[1]Stavba!$G$23</definedName>
    <definedName name="ZakladDPHSni" localSheetId="10">[1]Stavba!$G$23</definedName>
    <definedName name="ZakladDPHSni" localSheetId="12">[1]Stavba!$G$23</definedName>
    <definedName name="ZakladDPHSni" localSheetId="8">[1]Stavba!$G$23</definedName>
    <definedName name="ZakladDPHSni" localSheetId="6">[1]Stavba!$G$23</definedName>
    <definedName name="ZakladDPHSni">Stavba!$G$23</definedName>
    <definedName name="ZakladDPHSniVypocet" localSheetId="1">Stavba!$F$45</definedName>
    <definedName name="ZakladDPHZakl" localSheetId="9">[1]Stavba!$G$25</definedName>
    <definedName name="ZakladDPHZakl" localSheetId="13">[1]Stavba!$G$25</definedName>
    <definedName name="ZakladDPHZakl" localSheetId="7">[1]Stavba!$G$25</definedName>
    <definedName name="ZakladDPHZakl" localSheetId="5">[1]Stavba!$G$25</definedName>
    <definedName name="ZakladDPHZakl" localSheetId="10">[1]Stavba!$G$25</definedName>
    <definedName name="ZakladDPHZakl" localSheetId="12">[1]Stavba!$G$25</definedName>
    <definedName name="ZakladDPHZakl" localSheetId="8">[1]Stavba!$G$25</definedName>
    <definedName name="ZakladDPHZakl" localSheetId="6">[1]Stavba!$G$25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0" i="13" l="1"/>
  <c r="Q251" i="13" l="1"/>
  <c r="O251" i="13"/>
  <c r="K251" i="13"/>
  <c r="I251" i="13"/>
  <c r="G251" i="13"/>
  <c r="M251" i="13" s="1"/>
  <c r="G1556" i="13" l="1"/>
  <c r="G313" i="15"/>
  <c r="G56" i="13" l="1"/>
  <c r="M56" i="13" s="1"/>
  <c r="I56" i="13"/>
  <c r="K56" i="13"/>
  <c r="O56" i="13"/>
  <c r="Q56" i="13"/>
  <c r="V56" i="13"/>
  <c r="G1560" i="13" l="1"/>
  <c r="J69" i="21" l="1"/>
  <c r="I69" i="21"/>
  <c r="H69" i="21"/>
  <c r="Q24" i="12" l="1"/>
  <c r="O24" i="12"/>
  <c r="K24" i="12"/>
  <c r="I24" i="12"/>
  <c r="G24" i="12"/>
  <c r="M24" i="12" s="1"/>
  <c r="J179" i="26" l="1"/>
  <c r="I179" i="26"/>
  <c r="K179" i="26" s="1"/>
  <c r="J177" i="26"/>
  <c r="I177" i="26"/>
  <c r="K177" i="26" s="1"/>
  <c r="J176" i="26"/>
  <c r="I176" i="26"/>
  <c r="K176" i="26" s="1"/>
  <c r="J172" i="26"/>
  <c r="I172" i="26"/>
  <c r="K172" i="26" s="1"/>
  <c r="J171" i="26"/>
  <c r="I171" i="26"/>
  <c r="K171" i="26" s="1"/>
  <c r="J170" i="26"/>
  <c r="I170" i="26"/>
  <c r="K170" i="26" s="1"/>
  <c r="J169" i="26"/>
  <c r="I169" i="26"/>
  <c r="K169" i="26" s="1"/>
  <c r="J167" i="26"/>
  <c r="F167" i="26"/>
  <c r="K167" i="26" s="1"/>
  <c r="J165" i="26"/>
  <c r="F165" i="26"/>
  <c r="K165" i="26" s="1"/>
  <c r="J163" i="26"/>
  <c r="I163" i="26"/>
  <c r="F163" i="26"/>
  <c r="J162" i="26"/>
  <c r="I162" i="26"/>
  <c r="F162" i="26"/>
  <c r="J160" i="26"/>
  <c r="I160" i="26"/>
  <c r="F160" i="26"/>
  <c r="J157" i="26"/>
  <c r="I157" i="26"/>
  <c r="K157" i="26" s="1"/>
  <c r="J155" i="26"/>
  <c r="I155" i="26"/>
  <c r="F155" i="26"/>
  <c r="J154" i="26"/>
  <c r="I154" i="26"/>
  <c r="F154" i="26"/>
  <c r="J153" i="26"/>
  <c r="I153" i="26"/>
  <c r="F153" i="26"/>
  <c r="J150" i="26"/>
  <c r="I150" i="26"/>
  <c r="F150" i="26"/>
  <c r="J149" i="26"/>
  <c r="I149" i="26"/>
  <c r="F149" i="26"/>
  <c r="K149" i="26" s="1"/>
  <c r="J147" i="26"/>
  <c r="I147" i="26"/>
  <c r="F147" i="26"/>
  <c r="J146" i="26"/>
  <c r="I146" i="26"/>
  <c r="F146" i="26"/>
  <c r="J144" i="26"/>
  <c r="I144" i="26"/>
  <c r="F144" i="26"/>
  <c r="J143" i="26"/>
  <c r="I143" i="26"/>
  <c r="F143" i="26"/>
  <c r="K143" i="26" s="1"/>
  <c r="J140" i="26"/>
  <c r="I140" i="26"/>
  <c r="F140" i="26"/>
  <c r="J139" i="26"/>
  <c r="I139" i="26"/>
  <c r="F139" i="26"/>
  <c r="J138" i="26"/>
  <c r="I138" i="26"/>
  <c r="F138" i="26"/>
  <c r="J135" i="26"/>
  <c r="I135" i="26"/>
  <c r="F135" i="26"/>
  <c r="K135" i="26" s="1"/>
  <c r="J133" i="26"/>
  <c r="I133" i="26"/>
  <c r="F133" i="26"/>
  <c r="J131" i="26"/>
  <c r="I131" i="26"/>
  <c r="F131" i="26"/>
  <c r="J129" i="26"/>
  <c r="I129" i="26"/>
  <c r="F129" i="26"/>
  <c r="J128" i="26"/>
  <c r="I128" i="26"/>
  <c r="F128" i="26"/>
  <c r="K128" i="26" s="1"/>
  <c r="J123" i="26"/>
  <c r="I123" i="26"/>
  <c r="I124" i="26" s="1"/>
  <c r="F123" i="26"/>
  <c r="F124" i="26" s="1"/>
  <c r="J118" i="26"/>
  <c r="I118" i="26"/>
  <c r="K118" i="26" s="1"/>
  <c r="J116" i="26"/>
  <c r="I116" i="26"/>
  <c r="K116" i="26" s="1"/>
  <c r="J114" i="26"/>
  <c r="I114" i="26"/>
  <c r="K114" i="26" s="1"/>
  <c r="J113" i="26"/>
  <c r="I113" i="26"/>
  <c r="K113" i="26" s="1"/>
  <c r="J112" i="26"/>
  <c r="I112" i="26"/>
  <c r="K112" i="26" s="1"/>
  <c r="J111" i="26"/>
  <c r="I111" i="26"/>
  <c r="K111" i="26" s="1"/>
  <c r="J109" i="26"/>
  <c r="I109" i="26"/>
  <c r="F109" i="26"/>
  <c r="J107" i="26"/>
  <c r="I107" i="26"/>
  <c r="F107" i="26"/>
  <c r="J102" i="26"/>
  <c r="I102" i="26"/>
  <c r="F102" i="26"/>
  <c r="J100" i="26"/>
  <c r="I100" i="26"/>
  <c r="K100" i="26" s="1"/>
  <c r="J87" i="26"/>
  <c r="I87" i="26"/>
  <c r="I90" i="26" s="1"/>
  <c r="F87" i="26"/>
  <c r="J80" i="26"/>
  <c r="I80" i="26"/>
  <c r="F80" i="26"/>
  <c r="J77" i="26"/>
  <c r="I77" i="26"/>
  <c r="F77" i="26"/>
  <c r="J74" i="26"/>
  <c r="I74" i="26"/>
  <c r="F74" i="26"/>
  <c r="J71" i="26"/>
  <c r="I71" i="26"/>
  <c r="F71" i="26"/>
  <c r="J68" i="26"/>
  <c r="I68" i="26"/>
  <c r="F68" i="26"/>
  <c r="J65" i="26"/>
  <c r="I65" i="26"/>
  <c r="F65" i="26"/>
  <c r="J62" i="26"/>
  <c r="I62" i="26"/>
  <c r="F62" i="26"/>
  <c r="J58" i="26"/>
  <c r="I58" i="26"/>
  <c r="F58" i="26"/>
  <c r="J55" i="26"/>
  <c r="I55" i="26"/>
  <c r="F55" i="26"/>
  <c r="J52" i="26"/>
  <c r="I52" i="26"/>
  <c r="F52" i="26"/>
  <c r="J48" i="26"/>
  <c r="I48" i="26"/>
  <c r="F48" i="26"/>
  <c r="J46" i="26"/>
  <c r="I46" i="26"/>
  <c r="F46" i="26"/>
  <c r="J44" i="26"/>
  <c r="I44" i="26"/>
  <c r="F44" i="26"/>
  <c r="J42" i="26"/>
  <c r="I42" i="26"/>
  <c r="F42" i="26"/>
  <c r="J40" i="26"/>
  <c r="I40" i="26"/>
  <c r="F40" i="26"/>
  <c r="J38" i="26"/>
  <c r="I38" i="26"/>
  <c r="F38" i="26"/>
  <c r="J35" i="26"/>
  <c r="I35" i="26"/>
  <c r="F35" i="26"/>
  <c r="J33" i="26"/>
  <c r="I33" i="26"/>
  <c r="F33" i="26"/>
  <c r="J31" i="26"/>
  <c r="I31" i="26"/>
  <c r="F31" i="26"/>
  <c r="J29" i="26"/>
  <c r="I29" i="26"/>
  <c r="F29" i="26"/>
  <c r="J27" i="26"/>
  <c r="I27" i="26"/>
  <c r="F27" i="26"/>
  <c r="J23" i="26"/>
  <c r="I23" i="26"/>
  <c r="F23" i="26"/>
  <c r="J19" i="26"/>
  <c r="I19" i="26"/>
  <c r="F19" i="26"/>
  <c r="J16" i="26"/>
  <c r="I16" i="26"/>
  <c r="F16" i="26"/>
  <c r="J13" i="26"/>
  <c r="I13" i="26"/>
  <c r="F13" i="26"/>
  <c r="J10" i="26"/>
  <c r="I10" i="26"/>
  <c r="F10" i="26"/>
  <c r="J8" i="26"/>
  <c r="I8" i="26"/>
  <c r="F8" i="26"/>
  <c r="C10" i="25"/>
  <c r="C9" i="25"/>
  <c r="C11" i="25" s="1"/>
  <c r="K13" i="26" l="1"/>
  <c r="K27" i="26"/>
  <c r="K44" i="26"/>
  <c r="K55" i="26"/>
  <c r="K80" i="26"/>
  <c r="F92" i="26"/>
  <c r="B3" i="25" s="1"/>
  <c r="B4" i="25" s="1"/>
  <c r="C4" i="25" s="1"/>
  <c r="K35" i="26"/>
  <c r="K68" i="26"/>
  <c r="I83" i="26"/>
  <c r="K48" i="26"/>
  <c r="K31" i="26"/>
  <c r="K62" i="26"/>
  <c r="F181" i="26"/>
  <c r="C5" i="25" s="1"/>
  <c r="K16" i="26"/>
  <c r="K29" i="26"/>
  <c r="K38" i="26"/>
  <c r="K46" i="26"/>
  <c r="K58" i="26"/>
  <c r="K71" i="26"/>
  <c r="K10" i="26"/>
  <c r="K23" i="26"/>
  <c r="K33" i="26"/>
  <c r="K42" i="26"/>
  <c r="K52" i="26"/>
  <c r="K65" i="26"/>
  <c r="K77" i="26"/>
  <c r="K19" i="26"/>
  <c r="K40" i="26"/>
  <c r="K74" i="26"/>
  <c r="I181" i="26"/>
  <c r="K155" i="26"/>
  <c r="K162" i="26"/>
  <c r="K8" i="26"/>
  <c r="K87" i="26"/>
  <c r="K90" i="26" s="1"/>
  <c r="K107" i="26"/>
  <c r="K131" i="26"/>
  <c r="K139" i="26"/>
  <c r="K146" i="26"/>
  <c r="K153" i="26"/>
  <c r="K109" i="26"/>
  <c r="I174" i="26"/>
  <c r="K133" i="26"/>
  <c r="K140" i="26"/>
  <c r="K147" i="26"/>
  <c r="K154" i="26"/>
  <c r="K160" i="26"/>
  <c r="I92" i="26"/>
  <c r="I119" i="26"/>
  <c r="K129" i="26"/>
  <c r="K138" i="26"/>
  <c r="K144" i="26"/>
  <c r="K150" i="26"/>
  <c r="K163" i="26"/>
  <c r="K102" i="26"/>
  <c r="K104" i="26" s="1"/>
  <c r="K123" i="26"/>
  <c r="K124" i="26" s="1"/>
  <c r="F90" i="26"/>
  <c r="F83" i="26"/>
  <c r="F104" i="26"/>
  <c r="F174" i="26"/>
  <c r="I104" i="26"/>
  <c r="F119" i="26"/>
  <c r="B7" i="25" l="1"/>
  <c r="C6" i="25"/>
  <c r="C7" i="25" s="1"/>
  <c r="C15" i="25" s="1"/>
  <c r="K119" i="26"/>
  <c r="K174" i="26"/>
  <c r="K83" i="26"/>
  <c r="K92" i="26"/>
  <c r="K181" i="26"/>
  <c r="B12" i="25"/>
  <c r="C8" i="25" l="1"/>
  <c r="C12" i="25" s="1"/>
  <c r="C20" i="25" l="1"/>
  <c r="C14" i="25"/>
  <c r="C13" i="25"/>
  <c r="C16" i="25" s="1"/>
  <c r="C22" i="25" s="1"/>
  <c r="C19" i="25"/>
  <c r="C21" i="25" l="1"/>
  <c r="C24" i="25" s="1"/>
  <c r="F1516" i="13" s="1"/>
  <c r="F447" i="22"/>
  <c r="F445" i="22"/>
  <c r="F443" i="22"/>
  <c r="F441" i="22"/>
  <c r="F439" i="22"/>
  <c r="F436" i="22"/>
  <c r="F434" i="22"/>
  <c r="F432" i="22"/>
  <c r="F430" i="22"/>
  <c r="F428" i="22"/>
  <c r="F426" i="22"/>
  <c r="F424" i="22"/>
  <c r="F422" i="22"/>
  <c r="F419" i="22"/>
  <c r="F417" i="22"/>
  <c r="F415" i="22"/>
  <c r="F413" i="22"/>
  <c r="F411" i="22"/>
  <c r="F409" i="22"/>
  <c r="F407" i="22"/>
  <c r="F405" i="22"/>
  <c r="F403" i="22"/>
  <c r="F395" i="22"/>
  <c r="F394" i="22"/>
  <c r="F393" i="22"/>
  <c r="F392" i="22"/>
  <c r="F391" i="22"/>
  <c r="F390" i="22"/>
  <c r="F386" i="22"/>
  <c r="F385" i="22"/>
  <c r="F381" i="22"/>
  <c r="F380" i="22"/>
  <c r="F376" i="22"/>
  <c r="F375" i="22"/>
  <c r="F370" i="22"/>
  <c r="F369" i="22"/>
  <c r="F368" i="22"/>
  <c r="F363" i="22"/>
  <c r="F362" i="22"/>
  <c r="F361" i="22"/>
  <c r="F352" i="22"/>
  <c r="F350" i="22"/>
  <c r="F349" i="22"/>
  <c r="F348" i="22"/>
  <c r="F347" i="22"/>
  <c r="F346" i="22"/>
  <c r="F345" i="22"/>
  <c r="F344" i="22"/>
  <c r="F343" i="22"/>
  <c r="F342" i="22"/>
  <c r="F341" i="22"/>
  <c r="F340" i="22"/>
  <c r="F338" i="22"/>
  <c r="F337" i="22"/>
  <c r="F336" i="22"/>
  <c r="F335" i="22"/>
  <c r="F334" i="22"/>
  <c r="F333" i="22"/>
  <c r="F332" i="22"/>
  <c r="F331" i="22"/>
  <c r="F328" i="22"/>
  <c r="F327" i="22"/>
  <c r="F326" i="22"/>
  <c r="F324" i="22"/>
  <c r="F323" i="22"/>
  <c r="F322" i="22"/>
  <c r="F320" i="22"/>
  <c r="F319" i="22"/>
  <c r="F318" i="22"/>
  <c r="F316" i="22"/>
  <c r="F315" i="22"/>
  <c r="F314" i="22"/>
  <c r="F312" i="22"/>
  <c r="F311" i="22"/>
  <c r="F310" i="22"/>
  <c r="F308" i="22"/>
  <c r="F307" i="22"/>
  <c r="F306" i="22"/>
  <c r="F304" i="22"/>
  <c r="F303" i="22"/>
  <c r="F302" i="22"/>
  <c r="F300" i="22"/>
  <c r="F299" i="22"/>
  <c r="F298" i="22"/>
  <c r="F296" i="22"/>
  <c r="F295" i="22"/>
  <c r="F294" i="22"/>
  <c r="F292" i="22"/>
  <c r="F291" i="22"/>
  <c r="F290" i="22"/>
  <c r="F288" i="22"/>
  <c r="F287" i="22"/>
  <c r="F286" i="22"/>
  <c r="F280" i="22"/>
  <c r="F278" i="22"/>
  <c r="F276" i="22"/>
  <c r="F274" i="22"/>
  <c r="F273" i="22"/>
  <c r="F271" i="22"/>
  <c r="F270" i="22"/>
  <c r="F269" i="22"/>
  <c r="F268" i="22"/>
  <c r="F267" i="22"/>
  <c r="F264" i="22"/>
  <c r="F263" i="22"/>
  <c r="F262" i="22"/>
  <c r="F259" i="22"/>
  <c r="F258" i="22"/>
  <c r="F257" i="22"/>
  <c r="F254" i="22"/>
  <c r="F253" i="22"/>
  <c r="F252" i="22"/>
  <c r="F249" i="22"/>
  <c r="F246" i="22"/>
  <c r="F245" i="22"/>
  <c r="F244" i="22"/>
  <c r="F241" i="22"/>
  <c r="F240" i="22"/>
  <c r="F239" i="22"/>
  <c r="F236" i="22"/>
  <c r="F235" i="22"/>
  <c r="F234" i="22"/>
  <c r="F231" i="22"/>
  <c r="F230" i="22"/>
  <c r="F227" i="22"/>
  <c r="F226" i="22"/>
  <c r="F225" i="22"/>
  <c r="F222" i="22"/>
  <c r="F221" i="22"/>
  <c r="F220" i="22"/>
  <c r="F217" i="22"/>
  <c r="F216" i="22"/>
  <c r="F215" i="22"/>
  <c r="F212" i="22"/>
  <c r="F211" i="22"/>
  <c r="F208" i="22"/>
  <c r="F207" i="22"/>
  <c r="F204" i="22"/>
  <c r="F203" i="22"/>
  <c r="F200" i="22"/>
  <c r="F199" i="22"/>
  <c r="F196" i="22"/>
  <c r="F195" i="22"/>
  <c r="F192" i="22"/>
  <c r="F191" i="22"/>
  <c r="F188" i="22"/>
  <c r="F187" i="22"/>
  <c r="F186" i="22"/>
  <c r="F185" i="22"/>
  <c r="F182" i="22"/>
  <c r="F181" i="22"/>
  <c r="F178" i="22"/>
  <c r="F177" i="22"/>
  <c r="F174" i="22"/>
  <c r="F173" i="22"/>
  <c r="F170" i="22"/>
  <c r="F169" i="22"/>
  <c r="F166" i="22"/>
  <c r="F165" i="22"/>
  <c r="F162" i="22"/>
  <c r="F161" i="22"/>
  <c r="F143" i="22"/>
  <c r="F139" i="22"/>
  <c r="F133" i="22"/>
  <c r="F117" i="22"/>
  <c r="F95" i="22"/>
  <c r="F48" i="22"/>
  <c r="F42" i="22"/>
  <c r="F38" i="22"/>
  <c r="F34" i="22"/>
  <c r="F30" i="22"/>
  <c r="F26" i="22"/>
  <c r="B15" i="22"/>
  <c r="B14" i="22"/>
  <c r="B13" i="22"/>
  <c r="B12" i="22"/>
  <c r="B11" i="22"/>
  <c r="B10" i="22"/>
  <c r="H96" i="21"/>
  <c r="J96" i="21" s="1"/>
  <c r="H95" i="21"/>
  <c r="J95" i="21" s="1"/>
  <c r="H94" i="21"/>
  <c r="J94" i="21" s="1"/>
  <c r="H93" i="21"/>
  <c r="J93" i="21" s="1"/>
  <c r="H92" i="21"/>
  <c r="J92" i="21" s="1"/>
  <c r="H91" i="21"/>
  <c r="J91" i="21" s="1"/>
  <c r="H90" i="21"/>
  <c r="J90" i="21" s="1"/>
  <c r="H89" i="21"/>
  <c r="J89" i="21" s="1"/>
  <c r="H88" i="21"/>
  <c r="J88" i="21" s="1"/>
  <c r="H82" i="21"/>
  <c r="J82" i="21" s="1"/>
  <c r="H81" i="21"/>
  <c r="J81" i="21" s="1"/>
  <c r="I75" i="21"/>
  <c r="H75" i="21"/>
  <c r="I74" i="21"/>
  <c r="H74" i="21"/>
  <c r="I73" i="21"/>
  <c r="H73" i="21"/>
  <c r="I72" i="21"/>
  <c r="H72" i="21"/>
  <c r="J72" i="21" s="1"/>
  <c r="I71" i="21"/>
  <c r="H71" i="21"/>
  <c r="J71" i="21" s="1"/>
  <c r="I70" i="21"/>
  <c r="H70" i="21"/>
  <c r="I68" i="21"/>
  <c r="H68" i="21"/>
  <c r="I67" i="21"/>
  <c r="H67" i="21"/>
  <c r="I61" i="21"/>
  <c r="H61" i="21"/>
  <c r="J61" i="21" s="1"/>
  <c r="I60" i="21"/>
  <c r="J60" i="21" s="1"/>
  <c r="I59" i="21"/>
  <c r="J59" i="21" s="1"/>
  <c r="I58" i="21"/>
  <c r="H58" i="21"/>
  <c r="J58" i="21" s="1"/>
  <c r="I57" i="21"/>
  <c r="H57" i="21"/>
  <c r="I56" i="21"/>
  <c r="H56" i="21"/>
  <c r="I48" i="21"/>
  <c r="H48" i="21"/>
  <c r="I47" i="21"/>
  <c r="H47" i="21"/>
  <c r="J47" i="21" s="1"/>
  <c r="I46" i="21"/>
  <c r="H46" i="21"/>
  <c r="I45" i="21"/>
  <c r="H45" i="21"/>
  <c r="I44" i="21"/>
  <c r="H44" i="21"/>
  <c r="I43" i="21"/>
  <c r="H43" i="21"/>
  <c r="J43" i="21" s="1"/>
  <c r="I42" i="21"/>
  <c r="H42" i="21"/>
  <c r="J42" i="21" s="1"/>
  <c r="I41" i="21"/>
  <c r="H41" i="21"/>
  <c r="J41" i="21" s="1"/>
  <c r="I40" i="21"/>
  <c r="H40" i="21"/>
  <c r="I39" i="21"/>
  <c r="H39" i="21"/>
  <c r="J39" i="21" s="1"/>
  <c r="I38" i="21"/>
  <c r="H38" i="21"/>
  <c r="J38" i="21" s="1"/>
  <c r="I37" i="21"/>
  <c r="H37" i="21"/>
  <c r="J37" i="21" s="1"/>
  <c r="I36" i="21"/>
  <c r="H36" i="21"/>
  <c r="I35" i="21"/>
  <c r="H35" i="21"/>
  <c r="J35" i="21" s="1"/>
  <c r="I34" i="21"/>
  <c r="H34" i="21"/>
  <c r="J34" i="21" s="1"/>
  <c r="I25" i="21"/>
  <c r="H25" i="21"/>
  <c r="J25" i="21" s="1"/>
  <c r="I22" i="21"/>
  <c r="H22" i="21"/>
  <c r="J22" i="21" s="1"/>
  <c r="H14" i="21"/>
  <c r="J14" i="21" s="1"/>
  <c r="H13" i="21"/>
  <c r="J13" i="21" s="1"/>
  <c r="H12" i="21"/>
  <c r="J12" i="21" s="1"/>
  <c r="H11" i="21"/>
  <c r="J11" i="21" s="1"/>
  <c r="H10" i="21"/>
  <c r="J10" i="21" s="1"/>
  <c r="H9" i="21"/>
  <c r="J9" i="21" s="1"/>
  <c r="H8" i="21"/>
  <c r="J8" i="21" s="1"/>
  <c r="J45" i="21" l="1"/>
  <c r="J56" i="21"/>
  <c r="J40" i="21"/>
  <c r="J70" i="21"/>
  <c r="J74" i="21"/>
  <c r="J28" i="21"/>
  <c r="D9" i="20" s="1"/>
  <c r="J46" i="21"/>
  <c r="J57" i="21"/>
  <c r="J67" i="21"/>
  <c r="J75" i="21"/>
  <c r="J16" i="21"/>
  <c r="D8" i="20" s="1"/>
  <c r="J44" i="21"/>
  <c r="J48" i="21"/>
  <c r="J73" i="21"/>
  <c r="J36" i="21"/>
  <c r="J50" i="21" s="1"/>
  <c r="D10" i="20" s="1"/>
  <c r="J84" i="21"/>
  <c r="D13" i="20" s="1"/>
  <c r="J68" i="21"/>
  <c r="F449" i="22"/>
  <c r="E15" i="22" s="1"/>
  <c r="F397" i="22"/>
  <c r="E14" i="22" s="1"/>
  <c r="F354" i="22"/>
  <c r="E13" i="22" s="1"/>
  <c r="F282" i="22"/>
  <c r="E12" i="22" s="1"/>
  <c r="F154" i="22"/>
  <c r="E11" i="22" s="1"/>
  <c r="F44" i="22"/>
  <c r="E10" i="22" s="1"/>
  <c r="J63" i="21"/>
  <c r="D11" i="20" s="1"/>
  <c r="J98" i="21"/>
  <c r="D14" i="20" s="1"/>
  <c r="J77" i="21" l="1"/>
  <c r="D12" i="20" s="1"/>
  <c r="D15" i="20"/>
  <c r="F1518" i="13" s="1"/>
  <c r="F9" i="22"/>
  <c r="F17" i="22" s="1"/>
  <c r="F1514" i="13" s="1"/>
  <c r="G213" i="19"/>
  <c r="G211" i="19"/>
  <c r="G209" i="19"/>
  <c r="G193" i="19"/>
  <c r="G189" i="19"/>
  <c r="G194" i="19" s="1"/>
  <c r="B33" i="18" s="1"/>
  <c r="B11" i="18" s="1"/>
  <c r="G184" i="19"/>
  <c r="G180" i="19"/>
  <c r="G178" i="19"/>
  <c r="G177" i="19"/>
  <c r="G176" i="19"/>
  <c r="G175" i="19"/>
  <c r="G174" i="19"/>
  <c r="G168" i="19"/>
  <c r="G163" i="19"/>
  <c r="G161" i="19"/>
  <c r="G156" i="19"/>
  <c r="G152" i="19"/>
  <c r="G149" i="19"/>
  <c r="G147" i="19"/>
  <c r="G145" i="19"/>
  <c r="G143" i="19"/>
  <c r="G142" i="19"/>
  <c r="G141" i="19"/>
  <c r="G140" i="19"/>
  <c r="G139" i="19"/>
  <c r="G138" i="19"/>
  <c r="G135" i="19"/>
  <c r="G134" i="19"/>
  <c r="G133" i="19"/>
  <c r="G132" i="19"/>
  <c r="G126" i="19"/>
  <c r="G122" i="19"/>
  <c r="G119" i="19"/>
  <c r="G116" i="19"/>
  <c r="G114" i="19"/>
  <c r="G112" i="19"/>
  <c r="G110" i="19"/>
  <c r="G109" i="19"/>
  <c r="G108" i="19"/>
  <c r="G107" i="19"/>
  <c r="G106" i="19"/>
  <c r="G103" i="19"/>
  <c r="G102" i="19"/>
  <c r="G99" i="19"/>
  <c r="G97" i="19"/>
  <c r="G94" i="19"/>
  <c r="G93" i="19"/>
  <c r="G89" i="19"/>
  <c r="G88" i="19"/>
  <c r="G85" i="19"/>
  <c r="G83" i="19"/>
  <c r="G81" i="19"/>
  <c r="G80" i="19"/>
  <c r="G77" i="19"/>
  <c r="G75" i="19"/>
  <c r="G72" i="19"/>
  <c r="G69" i="19"/>
  <c r="G67" i="19"/>
  <c r="G64" i="19"/>
  <c r="G59" i="19"/>
  <c r="G55" i="19"/>
  <c r="G53" i="19"/>
  <c r="G52" i="19"/>
  <c r="G49" i="19"/>
  <c r="G48" i="19"/>
  <c r="G46" i="19"/>
  <c r="G45" i="19"/>
  <c r="G44" i="19"/>
  <c r="G43" i="19"/>
  <c r="G42" i="19"/>
  <c r="G41" i="19"/>
  <c r="G35" i="19"/>
  <c r="G33" i="19"/>
  <c r="G32" i="19"/>
  <c r="G30" i="19"/>
  <c r="G23" i="19"/>
  <c r="G20" i="19"/>
  <c r="G18" i="19"/>
  <c r="G16" i="19"/>
  <c r="G14" i="19"/>
  <c r="G12" i="19"/>
  <c r="G10" i="19"/>
  <c r="G7" i="19"/>
  <c r="G6" i="19"/>
  <c r="G36" i="19" l="1"/>
  <c r="B27" i="18" s="1"/>
  <c r="B13" i="18" s="1"/>
  <c r="G214" i="19"/>
  <c r="B35" i="18" s="1"/>
  <c r="C18" i="18" s="1"/>
  <c r="G185" i="19"/>
  <c r="B32" i="18" s="1"/>
  <c r="G169" i="19"/>
  <c r="B31" i="18" s="1"/>
  <c r="G157" i="19"/>
  <c r="B30" i="18" s="1"/>
  <c r="G127" i="19"/>
  <c r="B29" i="18" s="1"/>
  <c r="G60" i="19"/>
  <c r="B28" i="18" s="1"/>
  <c r="B10" i="18" l="1"/>
  <c r="C14" i="18" s="1"/>
  <c r="G200" i="19"/>
  <c r="G202" i="19" l="1"/>
  <c r="G204" i="19"/>
  <c r="G198" i="19"/>
  <c r="G205" i="19" l="1"/>
  <c r="B34" i="18" s="1"/>
  <c r="C17" i="18" s="1"/>
  <c r="C19" i="18" s="1"/>
  <c r="C21" i="18" s="1"/>
  <c r="F1012" i="13" s="1"/>
  <c r="G422" i="15"/>
  <c r="G420" i="15"/>
  <c r="G423" i="15" s="1"/>
  <c r="B35" i="16" s="1"/>
  <c r="C18" i="16" s="1"/>
  <c r="G413" i="15"/>
  <c r="G407" i="15"/>
  <c r="G402" i="15"/>
  <c r="G398" i="15"/>
  <c r="G396" i="15"/>
  <c r="G393" i="15"/>
  <c r="G390" i="15"/>
  <c r="G388" i="15"/>
  <c r="G385" i="15"/>
  <c r="G384" i="15"/>
  <c r="G381" i="15"/>
  <c r="G380" i="15"/>
  <c r="G379" i="15"/>
  <c r="G378" i="15"/>
  <c r="G377" i="15"/>
  <c r="G371" i="15"/>
  <c r="G366" i="15"/>
  <c r="G364" i="15"/>
  <c r="G359" i="15"/>
  <c r="G354" i="15"/>
  <c r="G352" i="15"/>
  <c r="G350" i="15"/>
  <c r="G348" i="15"/>
  <c r="G344" i="15"/>
  <c r="G342" i="15"/>
  <c r="G340" i="15"/>
  <c r="G338" i="15"/>
  <c r="G336" i="15"/>
  <c r="G334" i="15"/>
  <c r="G333" i="15"/>
  <c r="G332" i="15"/>
  <c r="G331" i="15"/>
  <c r="G330" i="15"/>
  <c r="G329" i="15"/>
  <c r="G327" i="15"/>
  <c r="G323" i="15"/>
  <c r="G321" i="15"/>
  <c r="G319" i="15"/>
  <c r="G317" i="15"/>
  <c r="G315" i="15"/>
  <c r="G309" i="15"/>
  <c r="G307" i="15"/>
  <c r="G305" i="15"/>
  <c r="G303" i="15"/>
  <c r="G301" i="15"/>
  <c r="G299" i="15"/>
  <c r="G298" i="15"/>
  <c r="G297" i="15"/>
  <c r="G295" i="15"/>
  <c r="G291" i="15"/>
  <c r="G289" i="15"/>
  <c r="G287" i="15"/>
  <c r="G285" i="15"/>
  <c r="G283" i="15"/>
  <c r="G281" i="15"/>
  <c r="G279" i="15"/>
  <c r="G277" i="15"/>
  <c r="G276" i="15"/>
  <c r="G275" i="15"/>
  <c r="G274" i="15"/>
  <c r="G273" i="15"/>
  <c r="G271" i="15"/>
  <c r="G267" i="15"/>
  <c r="G266" i="15"/>
  <c r="G264" i="15"/>
  <c r="G263" i="15"/>
  <c r="G261" i="15"/>
  <c r="G259" i="15"/>
  <c r="G257" i="15"/>
  <c r="G255" i="15"/>
  <c r="G254" i="15"/>
  <c r="G253" i="15"/>
  <c r="G251" i="15"/>
  <c r="G247" i="15"/>
  <c r="G245" i="15"/>
  <c r="G243" i="15"/>
  <c r="G242" i="15"/>
  <c r="G241" i="15"/>
  <c r="G240" i="15"/>
  <c r="G237" i="15"/>
  <c r="G236" i="15"/>
  <c r="G234" i="15"/>
  <c r="G228" i="15"/>
  <c r="G223" i="15"/>
  <c r="G221" i="15"/>
  <c r="G219" i="15"/>
  <c r="G217" i="15"/>
  <c r="G215" i="15"/>
  <c r="G213" i="15"/>
  <c r="G211" i="15"/>
  <c r="G208" i="15"/>
  <c r="G205" i="15"/>
  <c r="G203" i="15"/>
  <c r="G199" i="15"/>
  <c r="G196" i="15"/>
  <c r="G194" i="15"/>
  <c r="G193" i="15"/>
  <c r="G192" i="15"/>
  <c r="G191" i="15"/>
  <c r="G190" i="15"/>
  <c r="G187" i="15"/>
  <c r="G184" i="15"/>
  <c r="G181" i="15"/>
  <c r="G179" i="15"/>
  <c r="G176" i="15"/>
  <c r="G172" i="15"/>
  <c r="G171" i="15"/>
  <c r="G168" i="15"/>
  <c r="G166" i="15"/>
  <c r="G163" i="15"/>
  <c r="G161" i="15"/>
  <c r="G160" i="15"/>
  <c r="G159" i="15"/>
  <c r="G158" i="15"/>
  <c r="G157" i="15"/>
  <c r="G154" i="15"/>
  <c r="G152" i="15"/>
  <c r="G151" i="15"/>
  <c r="G149" i="15"/>
  <c r="G147" i="15"/>
  <c r="G144" i="15"/>
  <c r="G142" i="15"/>
  <c r="G141" i="15"/>
  <c r="G140" i="15"/>
  <c r="G139" i="15"/>
  <c r="G137" i="15"/>
  <c r="G136" i="15"/>
  <c r="G135" i="15"/>
  <c r="G132" i="15"/>
  <c r="G131" i="15"/>
  <c r="G130" i="15"/>
  <c r="G129" i="15"/>
  <c r="G128" i="15"/>
  <c r="G127" i="15"/>
  <c r="G123" i="15"/>
  <c r="G122" i="15"/>
  <c r="G115" i="15"/>
  <c r="G111" i="15"/>
  <c r="G109" i="15"/>
  <c r="G107" i="15"/>
  <c r="G103" i="15"/>
  <c r="G100" i="15"/>
  <c r="G97" i="15"/>
  <c r="G96" i="15"/>
  <c r="G90" i="15"/>
  <c r="G86" i="15"/>
  <c r="G84" i="15"/>
  <c r="G82" i="15"/>
  <c r="G80" i="15"/>
  <c r="G79" i="15"/>
  <c r="G75" i="15"/>
  <c r="G74" i="15"/>
  <c r="G72" i="15"/>
  <c r="G71" i="15"/>
  <c r="G70" i="15"/>
  <c r="G67" i="15"/>
  <c r="G66" i="15"/>
  <c r="G65" i="15"/>
  <c r="G62" i="15"/>
  <c r="G60" i="15"/>
  <c r="G59" i="15"/>
  <c r="G57" i="15"/>
  <c r="G56" i="15"/>
  <c r="G55" i="15"/>
  <c r="G54" i="15"/>
  <c r="G51" i="15"/>
  <c r="G50" i="15"/>
  <c r="G46" i="15"/>
  <c r="G45" i="15"/>
  <c r="G44" i="15"/>
  <c r="G41" i="15"/>
  <c r="G40" i="15"/>
  <c r="G39" i="15"/>
  <c r="G38" i="15"/>
  <c r="G35" i="15"/>
  <c r="G32" i="15"/>
  <c r="G29" i="15"/>
  <c r="G28" i="15"/>
  <c r="G27" i="15"/>
  <c r="G21" i="15"/>
  <c r="G18" i="15"/>
  <c r="G16" i="15"/>
  <c r="G14" i="15"/>
  <c r="G12" i="15"/>
  <c r="G10" i="15"/>
  <c r="G8" i="15"/>
  <c r="G6" i="15"/>
  <c r="G4" i="15"/>
  <c r="G22" i="15" l="1"/>
  <c r="B27" i="16" s="1"/>
  <c r="B11" i="16" s="1"/>
  <c r="G116" i="15"/>
  <c r="B29" i="16" s="1"/>
  <c r="G229" i="15"/>
  <c r="B30" i="16" s="1"/>
  <c r="G91" i="15"/>
  <c r="B28" i="16" s="1"/>
  <c r="G360" i="15"/>
  <c r="B31" i="16" s="1"/>
  <c r="G403" i="15"/>
  <c r="B33" i="16" s="1"/>
  <c r="G372" i="15"/>
  <c r="B32" i="16" s="1"/>
  <c r="B22" i="18"/>
  <c r="C22" i="18" s="1"/>
  <c r="C24" i="18" s="1"/>
  <c r="G415" i="15"/>
  <c r="G409" i="15"/>
  <c r="G411" i="15"/>
  <c r="B10" i="16" l="1"/>
  <c r="C14" i="16" s="1"/>
  <c r="G416" i="15"/>
  <c r="B34" i="16" s="1"/>
  <c r="C17" i="16" s="1"/>
  <c r="C19" i="16" s="1"/>
  <c r="C21" i="16" l="1"/>
  <c r="F997" i="13" s="1"/>
  <c r="B22" i="16"/>
  <c r="C22" i="16" s="1"/>
  <c r="C24" i="16" s="1"/>
  <c r="Q37" i="12"/>
  <c r="O37" i="12"/>
  <c r="K37" i="12"/>
  <c r="I37" i="12"/>
  <c r="G37" i="12"/>
  <c r="M37" i="12" l="1"/>
  <c r="Q1571" i="13"/>
  <c r="O1571" i="13"/>
  <c r="K1571" i="13"/>
  <c r="I1571" i="13"/>
  <c r="G1571" i="13"/>
  <c r="M1571" i="13" s="1"/>
  <c r="BA1557" i="13" l="1"/>
  <c r="BA1552" i="13"/>
  <c r="BA1525" i="13"/>
  <c r="BA1404" i="13"/>
  <c r="BA1368" i="13"/>
  <c r="BA1351" i="13"/>
  <c r="BA1329" i="13"/>
  <c r="BA1286" i="13"/>
  <c r="BA1285" i="13"/>
  <c r="BA1281" i="13"/>
  <c r="BA1275" i="13"/>
  <c r="BA1274" i="13"/>
  <c r="BA1271" i="13"/>
  <c r="BA1265" i="13"/>
  <c r="BA1264" i="13"/>
  <c r="BA1251" i="13"/>
  <c r="BA1246" i="13"/>
  <c r="BA1235" i="13"/>
  <c r="BA1233" i="13"/>
  <c r="BA1223" i="13"/>
  <c r="BA1221" i="13"/>
  <c r="BA1211" i="13"/>
  <c r="BA1209" i="13"/>
  <c r="BA1200" i="13"/>
  <c r="BA1198" i="13"/>
  <c r="BA1190" i="13"/>
  <c r="BA1185" i="13"/>
  <c r="BA1178" i="13"/>
  <c r="BA1174" i="13"/>
  <c r="BA1167" i="13"/>
  <c r="BA1164" i="13"/>
  <c r="BA1163" i="13"/>
  <c r="BA1156" i="13"/>
  <c r="BA1151" i="13"/>
  <c r="BA1142" i="13"/>
  <c r="BA1123" i="13"/>
  <c r="BA1121" i="13"/>
  <c r="BA1110" i="13"/>
  <c r="BA1108" i="13"/>
  <c r="BA1097" i="13"/>
  <c r="BA1095" i="13"/>
  <c r="BA623" i="13"/>
  <c r="BA557" i="13"/>
  <c r="BA551" i="13"/>
  <c r="BA435" i="13"/>
  <c r="BA312" i="13"/>
  <c r="BA298" i="13"/>
  <c r="BA292" i="13"/>
  <c r="BA272" i="13"/>
  <c r="BA225" i="13"/>
  <c r="BA204" i="13"/>
  <c r="BA190" i="13"/>
  <c r="BA175" i="13"/>
  <c r="BA159" i="13"/>
  <c r="BA127" i="13"/>
  <c r="BA120" i="13"/>
  <c r="BA116" i="13"/>
  <c r="BA104" i="13"/>
  <c r="BA93" i="13"/>
  <c r="BA49" i="13"/>
  <c r="BA10" i="13"/>
  <c r="G9" i="13"/>
  <c r="M9" i="13" s="1"/>
  <c r="I9" i="13"/>
  <c r="K9" i="13"/>
  <c r="O9" i="13"/>
  <c r="Q9" i="13"/>
  <c r="V9" i="13"/>
  <c r="G13" i="13"/>
  <c r="M13" i="13" s="1"/>
  <c r="I13" i="13"/>
  <c r="K13" i="13"/>
  <c r="O13" i="13"/>
  <c r="Q13" i="13"/>
  <c r="V13" i="13"/>
  <c r="G18" i="13"/>
  <c r="M18" i="13" s="1"/>
  <c r="I18" i="13"/>
  <c r="K18" i="13"/>
  <c r="O18" i="13"/>
  <c r="Q18" i="13"/>
  <c r="V18" i="13"/>
  <c r="G30" i="13"/>
  <c r="M30" i="13" s="1"/>
  <c r="I30" i="13"/>
  <c r="K30" i="13"/>
  <c r="O30" i="13"/>
  <c r="Q30" i="13"/>
  <c r="V30" i="13"/>
  <c r="G35" i="13"/>
  <c r="M35" i="13" s="1"/>
  <c r="I35" i="13"/>
  <c r="K35" i="13"/>
  <c r="O35" i="13"/>
  <c r="Q35" i="13"/>
  <c r="V35" i="13"/>
  <c r="G38" i="13"/>
  <c r="M38" i="13" s="1"/>
  <c r="I38" i="13"/>
  <c r="K38" i="13"/>
  <c r="O38" i="13"/>
  <c r="Q38" i="13"/>
  <c r="V38" i="13"/>
  <c r="G41" i="13"/>
  <c r="M41" i="13" s="1"/>
  <c r="I41" i="13"/>
  <c r="K41" i="13"/>
  <c r="O41" i="13"/>
  <c r="Q41" i="13"/>
  <c r="V41" i="13"/>
  <c r="G45" i="13"/>
  <c r="M45" i="13" s="1"/>
  <c r="I45" i="13"/>
  <c r="K45" i="13"/>
  <c r="O45" i="13"/>
  <c r="Q45" i="13"/>
  <c r="V45" i="13"/>
  <c r="G48" i="13"/>
  <c r="M48" i="13" s="1"/>
  <c r="I48" i="13"/>
  <c r="K48" i="13"/>
  <c r="O48" i="13"/>
  <c r="Q48" i="13"/>
  <c r="V48" i="13"/>
  <c r="G51" i="13"/>
  <c r="M51" i="13" s="1"/>
  <c r="I51" i="13"/>
  <c r="K51" i="13"/>
  <c r="O51" i="13"/>
  <c r="Q51" i="13"/>
  <c r="V51" i="13"/>
  <c r="G60" i="13"/>
  <c r="M60" i="13" s="1"/>
  <c r="I60" i="13"/>
  <c r="K60" i="13"/>
  <c r="O60" i="13"/>
  <c r="Q60" i="13"/>
  <c r="V60" i="13"/>
  <c r="G65" i="13"/>
  <c r="M65" i="13" s="1"/>
  <c r="I65" i="13"/>
  <c r="K65" i="13"/>
  <c r="O65" i="13"/>
  <c r="Q65" i="13"/>
  <c r="V65" i="13"/>
  <c r="G68" i="13"/>
  <c r="M68" i="13" s="1"/>
  <c r="I68" i="13"/>
  <c r="K68" i="13"/>
  <c r="O68" i="13"/>
  <c r="Q68" i="13"/>
  <c r="V68" i="13"/>
  <c r="G72" i="13"/>
  <c r="M72" i="13" s="1"/>
  <c r="I72" i="13"/>
  <c r="K72" i="13"/>
  <c r="O72" i="13"/>
  <c r="Q72" i="13"/>
  <c r="V72" i="13"/>
  <c r="G76" i="13"/>
  <c r="M76" i="13" s="1"/>
  <c r="I76" i="13"/>
  <c r="K76" i="13"/>
  <c r="O76" i="13"/>
  <c r="Q76" i="13"/>
  <c r="V76" i="13"/>
  <c r="G80" i="13"/>
  <c r="M80" i="13" s="1"/>
  <c r="I80" i="13"/>
  <c r="K80" i="13"/>
  <c r="O80" i="13"/>
  <c r="Q80" i="13"/>
  <c r="V80" i="13"/>
  <c r="G92" i="13"/>
  <c r="M92" i="13" s="1"/>
  <c r="I92" i="13"/>
  <c r="K92" i="13"/>
  <c r="O92" i="13"/>
  <c r="Q92" i="13"/>
  <c r="V92" i="13"/>
  <c r="G103" i="13"/>
  <c r="M103" i="13" s="1"/>
  <c r="I103" i="13"/>
  <c r="K103" i="13"/>
  <c r="O103" i="13"/>
  <c r="Q103" i="13"/>
  <c r="V103" i="13"/>
  <c r="G107" i="13"/>
  <c r="M107" i="13" s="1"/>
  <c r="I107" i="13"/>
  <c r="K107" i="13"/>
  <c r="O107" i="13"/>
  <c r="Q107" i="13"/>
  <c r="V107" i="13"/>
  <c r="G111" i="13"/>
  <c r="M111" i="13" s="1"/>
  <c r="I111" i="13"/>
  <c r="K111" i="13"/>
  <c r="O111" i="13"/>
  <c r="Q111" i="13"/>
  <c r="V111" i="13"/>
  <c r="G115" i="13"/>
  <c r="M115" i="13" s="1"/>
  <c r="I115" i="13"/>
  <c r="K115" i="13"/>
  <c r="O115" i="13"/>
  <c r="Q115" i="13"/>
  <c r="V115" i="13"/>
  <c r="G119" i="13"/>
  <c r="M119" i="13" s="1"/>
  <c r="I119" i="13"/>
  <c r="K119" i="13"/>
  <c r="O119" i="13"/>
  <c r="Q119" i="13"/>
  <c r="V119" i="13"/>
  <c r="G122" i="13"/>
  <c r="M122" i="13" s="1"/>
  <c r="I122" i="13"/>
  <c r="K122" i="13"/>
  <c r="O122" i="13"/>
  <c r="Q122" i="13"/>
  <c r="V122" i="13"/>
  <c r="G126" i="13"/>
  <c r="M126" i="13" s="1"/>
  <c r="I126" i="13"/>
  <c r="K126" i="13"/>
  <c r="O126" i="13"/>
  <c r="Q126" i="13"/>
  <c r="V126" i="13"/>
  <c r="G131" i="13"/>
  <c r="I131" i="13"/>
  <c r="K131" i="13"/>
  <c r="O131" i="13"/>
  <c r="Q131" i="13"/>
  <c r="V131" i="13"/>
  <c r="G137" i="13"/>
  <c r="I137" i="13"/>
  <c r="K137" i="13"/>
  <c r="O137" i="13"/>
  <c r="Q137" i="13"/>
  <c r="V137" i="13"/>
  <c r="G147" i="13"/>
  <c r="M147" i="13" s="1"/>
  <c r="I147" i="13"/>
  <c r="K147" i="13"/>
  <c r="O147" i="13"/>
  <c r="Q147" i="13"/>
  <c r="V147" i="13"/>
  <c r="G151" i="13"/>
  <c r="M151" i="13" s="1"/>
  <c r="I151" i="13"/>
  <c r="K151" i="13"/>
  <c r="O151" i="13"/>
  <c r="Q151" i="13"/>
  <c r="V151" i="13"/>
  <c r="G158" i="13"/>
  <c r="M158" i="13" s="1"/>
  <c r="I158" i="13"/>
  <c r="K158" i="13"/>
  <c r="O158" i="13"/>
  <c r="Q158" i="13"/>
  <c r="V158" i="13"/>
  <c r="G166" i="13"/>
  <c r="M166" i="13" s="1"/>
  <c r="I166" i="13"/>
  <c r="K166" i="13"/>
  <c r="O166" i="13"/>
  <c r="Q166" i="13"/>
  <c r="V166" i="13"/>
  <c r="G170" i="13"/>
  <c r="M170" i="13" s="1"/>
  <c r="I170" i="13"/>
  <c r="K170" i="13"/>
  <c r="O170" i="13"/>
  <c r="Q170" i="13"/>
  <c r="V170" i="13"/>
  <c r="G185" i="13"/>
  <c r="M185" i="13" s="1"/>
  <c r="I185" i="13"/>
  <c r="K185" i="13"/>
  <c r="O185" i="13"/>
  <c r="Q185" i="13"/>
  <c r="V185" i="13"/>
  <c r="G199" i="13"/>
  <c r="M199" i="13" s="1"/>
  <c r="I199" i="13"/>
  <c r="K199" i="13"/>
  <c r="O199" i="13"/>
  <c r="Q199" i="13"/>
  <c r="V199" i="13"/>
  <c r="G220" i="13"/>
  <c r="M220" i="13" s="1"/>
  <c r="I220" i="13"/>
  <c r="K220" i="13"/>
  <c r="O220" i="13"/>
  <c r="Q220" i="13"/>
  <c r="V220" i="13"/>
  <c r="G235" i="13"/>
  <c r="M235" i="13" s="1"/>
  <c r="I235" i="13"/>
  <c r="K235" i="13"/>
  <c r="O235" i="13"/>
  <c r="Q235" i="13"/>
  <c r="V235" i="13"/>
  <c r="G241" i="13"/>
  <c r="M241" i="13" s="1"/>
  <c r="I241" i="13"/>
  <c r="K241" i="13"/>
  <c r="O241" i="13"/>
  <c r="Q241" i="13"/>
  <c r="V241" i="13"/>
  <c r="G253" i="13"/>
  <c r="M253" i="13" s="1"/>
  <c r="I253" i="13"/>
  <c r="K253" i="13"/>
  <c r="O253" i="13"/>
  <c r="Q253" i="13"/>
  <c r="V253" i="13"/>
  <c r="G257" i="13"/>
  <c r="M257" i="13" s="1"/>
  <c r="I257" i="13"/>
  <c r="K257" i="13"/>
  <c r="O257" i="13"/>
  <c r="Q257" i="13"/>
  <c r="V257" i="13"/>
  <c r="G261" i="13"/>
  <c r="M261" i="13" s="1"/>
  <c r="I261" i="13"/>
  <c r="K261" i="13"/>
  <c r="O261" i="13"/>
  <c r="Q261" i="13"/>
  <c r="V261" i="13"/>
  <c r="G264" i="13"/>
  <c r="M264" i="13" s="1"/>
  <c r="I264" i="13"/>
  <c r="K264" i="13"/>
  <c r="O264" i="13"/>
  <c r="Q264" i="13"/>
  <c r="V264" i="13"/>
  <c r="G268" i="13"/>
  <c r="M268" i="13" s="1"/>
  <c r="I268" i="13"/>
  <c r="K268" i="13"/>
  <c r="O268" i="13"/>
  <c r="Q268" i="13"/>
  <c r="V268" i="13"/>
  <c r="G271" i="13"/>
  <c r="M271" i="13" s="1"/>
  <c r="I271" i="13"/>
  <c r="K271" i="13"/>
  <c r="O271" i="13"/>
  <c r="Q271" i="13"/>
  <c r="V271" i="13"/>
  <c r="G277" i="13"/>
  <c r="M277" i="13" s="1"/>
  <c r="I277" i="13"/>
  <c r="K277" i="13"/>
  <c r="O277" i="13"/>
  <c r="Q277" i="13"/>
  <c r="V277" i="13"/>
  <c r="G284" i="13"/>
  <c r="M284" i="13" s="1"/>
  <c r="I284" i="13"/>
  <c r="K284" i="13"/>
  <c r="O284" i="13"/>
  <c r="Q284" i="13"/>
  <c r="V284" i="13"/>
  <c r="G287" i="13"/>
  <c r="M287" i="13" s="1"/>
  <c r="I287" i="13"/>
  <c r="K287" i="13"/>
  <c r="O287" i="13"/>
  <c r="Q287" i="13"/>
  <c r="V287" i="13"/>
  <c r="G291" i="13"/>
  <c r="M291" i="13" s="1"/>
  <c r="I291" i="13"/>
  <c r="K291" i="13"/>
  <c r="O291" i="13"/>
  <c r="Q291" i="13"/>
  <c r="V291" i="13"/>
  <c r="G297" i="13"/>
  <c r="M297" i="13" s="1"/>
  <c r="I297" i="13"/>
  <c r="K297" i="13"/>
  <c r="O297" i="13"/>
  <c r="Q297" i="13"/>
  <c r="V297" i="13"/>
  <c r="G304" i="13"/>
  <c r="M304" i="13" s="1"/>
  <c r="I304" i="13"/>
  <c r="K304" i="13"/>
  <c r="O304" i="13"/>
  <c r="Q304" i="13"/>
  <c r="V304" i="13"/>
  <c r="G311" i="13"/>
  <c r="M311" i="13" s="1"/>
  <c r="I311" i="13"/>
  <c r="K311" i="13"/>
  <c r="O311" i="13"/>
  <c r="Q311" i="13"/>
  <c r="V311" i="13"/>
  <c r="G318" i="13"/>
  <c r="M318" i="13" s="1"/>
  <c r="I318" i="13"/>
  <c r="K318" i="13"/>
  <c r="O318" i="13"/>
  <c r="Q318" i="13"/>
  <c r="V318" i="13"/>
  <c r="G322" i="13"/>
  <c r="M322" i="13" s="1"/>
  <c r="M321" i="13" s="1"/>
  <c r="I322" i="13"/>
  <c r="I321" i="13" s="1"/>
  <c r="K322" i="13"/>
  <c r="K321" i="13" s="1"/>
  <c r="O322" i="13"/>
  <c r="O321" i="13" s="1"/>
  <c r="Q322" i="13"/>
  <c r="Q321" i="13" s="1"/>
  <c r="V322" i="13"/>
  <c r="V321" i="13" s="1"/>
  <c r="G327" i="13"/>
  <c r="M327" i="13" s="1"/>
  <c r="I327" i="13"/>
  <c r="K327" i="13"/>
  <c r="O327" i="13"/>
  <c r="Q327" i="13"/>
  <c r="V327" i="13"/>
  <c r="G343" i="13"/>
  <c r="M343" i="13" s="1"/>
  <c r="I343" i="13"/>
  <c r="K343" i="13"/>
  <c r="O343" i="13"/>
  <c r="Q343" i="13"/>
  <c r="V343" i="13"/>
  <c r="G354" i="13"/>
  <c r="M354" i="13" s="1"/>
  <c r="I354" i="13"/>
  <c r="K354" i="13"/>
  <c r="O354" i="13"/>
  <c r="Q354" i="13"/>
  <c r="V354" i="13"/>
  <c r="G359" i="13"/>
  <c r="M359" i="13" s="1"/>
  <c r="I359" i="13"/>
  <c r="K359" i="13"/>
  <c r="O359" i="13"/>
  <c r="Q359" i="13"/>
  <c r="V359" i="13"/>
  <c r="G366" i="13"/>
  <c r="M366" i="13" s="1"/>
  <c r="I366" i="13"/>
  <c r="K366" i="13"/>
  <c r="O366" i="13"/>
  <c r="Q366" i="13"/>
  <c r="V366" i="13"/>
  <c r="G370" i="13"/>
  <c r="M370" i="13" s="1"/>
  <c r="I370" i="13"/>
  <c r="K370" i="13"/>
  <c r="O370" i="13"/>
  <c r="Q370" i="13"/>
  <c r="V370" i="13"/>
  <c r="G386" i="13"/>
  <c r="M386" i="13" s="1"/>
  <c r="I386" i="13"/>
  <c r="K386" i="13"/>
  <c r="O386" i="13"/>
  <c r="Q386" i="13"/>
  <c r="V386" i="13"/>
  <c r="G389" i="13"/>
  <c r="M389" i="13" s="1"/>
  <c r="I389" i="13"/>
  <c r="K389" i="13"/>
  <c r="O389" i="13"/>
  <c r="Q389" i="13"/>
  <c r="V389" i="13"/>
  <c r="G393" i="13"/>
  <c r="M393" i="13" s="1"/>
  <c r="I393" i="13"/>
  <c r="K393" i="13"/>
  <c r="O393" i="13"/>
  <c r="Q393" i="13"/>
  <c r="V393" i="13"/>
  <c r="G398" i="13"/>
  <c r="M398" i="13" s="1"/>
  <c r="I398" i="13"/>
  <c r="K398" i="13"/>
  <c r="O398" i="13"/>
  <c r="Q398" i="13"/>
  <c r="V398" i="13"/>
  <c r="G402" i="13"/>
  <c r="M402" i="13" s="1"/>
  <c r="I402" i="13"/>
  <c r="K402" i="13"/>
  <c r="O402" i="13"/>
  <c r="Q402" i="13"/>
  <c r="V402" i="13"/>
  <c r="G406" i="13"/>
  <c r="M406" i="13" s="1"/>
  <c r="I406" i="13"/>
  <c r="K406" i="13"/>
  <c r="O406" i="13"/>
  <c r="Q406" i="13"/>
  <c r="V406" i="13"/>
  <c r="G429" i="13"/>
  <c r="M429" i="13" s="1"/>
  <c r="I429" i="13"/>
  <c r="K429" i="13"/>
  <c r="O429" i="13"/>
  <c r="Q429" i="13"/>
  <c r="V429" i="13"/>
  <c r="G434" i="13"/>
  <c r="M434" i="13" s="1"/>
  <c r="I434" i="13"/>
  <c r="K434" i="13"/>
  <c r="O434" i="13"/>
  <c r="Q434" i="13"/>
  <c r="V434" i="13"/>
  <c r="G439" i="13"/>
  <c r="M439" i="13" s="1"/>
  <c r="I439" i="13"/>
  <c r="K439" i="13"/>
  <c r="O439" i="13"/>
  <c r="Q439" i="13"/>
  <c r="V439" i="13"/>
  <c r="G451" i="13"/>
  <c r="M451" i="13" s="1"/>
  <c r="I451" i="13"/>
  <c r="K451" i="13"/>
  <c r="O451" i="13"/>
  <c r="Q451" i="13"/>
  <c r="V451" i="13"/>
  <c r="G455" i="13"/>
  <c r="M455" i="13" s="1"/>
  <c r="I455" i="13"/>
  <c r="K455" i="13"/>
  <c r="O455" i="13"/>
  <c r="Q455" i="13"/>
  <c r="V455" i="13"/>
  <c r="G459" i="13"/>
  <c r="M459" i="13" s="1"/>
  <c r="I459" i="13"/>
  <c r="K459" i="13"/>
  <c r="O459" i="13"/>
  <c r="Q459" i="13"/>
  <c r="V459" i="13"/>
  <c r="G463" i="13"/>
  <c r="M463" i="13" s="1"/>
  <c r="I463" i="13"/>
  <c r="K463" i="13"/>
  <c r="O463" i="13"/>
  <c r="Q463" i="13"/>
  <c r="V463" i="13"/>
  <c r="G466" i="13"/>
  <c r="M466" i="13" s="1"/>
  <c r="I466" i="13"/>
  <c r="K466" i="13"/>
  <c r="O466" i="13"/>
  <c r="Q466" i="13"/>
  <c r="V466" i="13"/>
  <c r="G477" i="13"/>
  <c r="M477" i="13" s="1"/>
  <c r="I477" i="13"/>
  <c r="K477" i="13"/>
  <c r="O477" i="13"/>
  <c r="Q477" i="13"/>
  <c r="V477" i="13"/>
  <c r="G492" i="13"/>
  <c r="M492" i="13" s="1"/>
  <c r="I492" i="13"/>
  <c r="K492" i="13"/>
  <c r="O492" i="13"/>
  <c r="Q492" i="13"/>
  <c r="V492" i="13"/>
  <c r="G496" i="13"/>
  <c r="M496" i="13" s="1"/>
  <c r="I496" i="13"/>
  <c r="K496" i="13"/>
  <c r="O496" i="13"/>
  <c r="Q496" i="13"/>
  <c r="V496" i="13"/>
  <c r="G498" i="13"/>
  <c r="M498" i="13" s="1"/>
  <c r="I498" i="13"/>
  <c r="K498" i="13"/>
  <c r="O498" i="13"/>
  <c r="Q498" i="13"/>
  <c r="V498" i="13"/>
  <c r="G509" i="13"/>
  <c r="M509" i="13" s="1"/>
  <c r="I509" i="13"/>
  <c r="K509" i="13"/>
  <c r="O509" i="13"/>
  <c r="Q509" i="13"/>
  <c r="V509" i="13"/>
  <c r="G515" i="13"/>
  <c r="M515" i="13" s="1"/>
  <c r="I515" i="13"/>
  <c r="K515" i="13"/>
  <c r="O515" i="13"/>
  <c r="Q515" i="13"/>
  <c r="V515" i="13"/>
  <c r="G518" i="13"/>
  <c r="M518" i="13" s="1"/>
  <c r="I518" i="13"/>
  <c r="K518" i="13"/>
  <c r="O518" i="13"/>
  <c r="Q518" i="13"/>
  <c r="V518" i="13"/>
  <c r="G520" i="13"/>
  <c r="M520" i="13" s="1"/>
  <c r="I520" i="13"/>
  <c r="K520" i="13"/>
  <c r="O520" i="13"/>
  <c r="Q520" i="13"/>
  <c r="V520" i="13"/>
  <c r="G523" i="13"/>
  <c r="M523" i="13" s="1"/>
  <c r="I523" i="13"/>
  <c r="K523" i="13"/>
  <c r="O523" i="13"/>
  <c r="Q523" i="13"/>
  <c r="V523" i="13"/>
  <c r="G528" i="13"/>
  <c r="M528" i="13" s="1"/>
  <c r="I528" i="13"/>
  <c r="K528" i="13"/>
  <c r="O528" i="13"/>
  <c r="Q528" i="13"/>
  <c r="V528" i="13"/>
  <c r="G532" i="13"/>
  <c r="I532" i="13"/>
  <c r="K532" i="13"/>
  <c r="O532" i="13"/>
  <c r="Q532" i="13"/>
  <c r="V532" i="13"/>
  <c r="G535" i="13"/>
  <c r="M535" i="13" s="1"/>
  <c r="I535" i="13"/>
  <c r="K535" i="13"/>
  <c r="O535" i="13"/>
  <c r="Q535" i="13"/>
  <c r="V535" i="13"/>
  <c r="G538" i="13"/>
  <c r="M538" i="13" s="1"/>
  <c r="I538" i="13"/>
  <c r="K538" i="13"/>
  <c r="O538" i="13"/>
  <c r="Q538" i="13"/>
  <c r="V538" i="13"/>
  <c r="G541" i="13"/>
  <c r="M541" i="13" s="1"/>
  <c r="I541" i="13"/>
  <c r="K541" i="13"/>
  <c r="O541" i="13"/>
  <c r="Q541" i="13"/>
  <c r="V541" i="13"/>
  <c r="G546" i="13"/>
  <c r="M546" i="13" s="1"/>
  <c r="I546" i="13"/>
  <c r="K546" i="13"/>
  <c r="O546" i="13"/>
  <c r="Q546" i="13"/>
  <c r="V546" i="13"/>
  <c r="G550" i="13"/>
  <c r="M550" i="13" s="1"/>
  <c r="I550" i="13"/>
  <c r="K550" i="13"/>
  <c r="O550" i="13"/>
  <c r="Q550" i="13"/>
  <c r="V550" i="13"/>
  <c r="G556" i="13"/>
  <c r="M556" i="13" s="1"/>
  <c r="I556" i="13"/>
  <c r="K556" i="13"/>
  <c r="O556" i="13"/>
  <c r="Q556" i="13"/>
  <c r="V556" i="13"/>
  <c r="G563" i="13"/>
  <c r="M563" i="13" s="1"/>
  <c r="I563" i="13"/>
  <c r="K563" i="13"/>
  <c r="O563" i="13"/>
  <c r="Q563" i="13"/>
  <c r="V563" i="13"/>
  <c r="G571" i="13"/>
  <c r="M571" i="13" s="1"/>
  <c r="I571" i="13"/>
  <c r="K571" i="13"/>
  <c r="O571" i="13"/>
  <c r="Q571" i="13"/>
  <c r="V571" i="13"/>
  <c r="G575" i="13"/>
  <c r="M575" i="13" s="1"/>
  <c r="I575" i="13"/>
  <c r="K575" i="13"/>
  <c r="O575" i="13"/>
  <c r="Q575" i="13"/>
  <c r="V575" i="13"/>
  <c r="G579" i="13"/>
  <c r="M579" i="13" s="1"/>
  <c r="I579" i="13"/>
  <c r="K579" i="13"/>
  <c r="O579" i="13"/>
  <c r="Q579" i="13"/>
  <c r="V579" i="13"/>
  <c r="G582" i="13"/>
  <c r="M582" i="13" s="1"/>
  <c r="I582" i="13"/>
  <c r="K582" i="13"/>
  <c r="O582" i="13"/>
  <c r="Q582" i="13"/>
  <c r="V582" i="13"/>
  <c r="G590" i="13"/>
  <c r="M590" i="13" s="1"/>
  <c r="I590" i="13"/>
  <c r="K590" i="13"/>
  <c r="O590" i="13"/>
  <c r="Q590" i="13"/>
  <c r="V590" i="13"/>
  <c r="G599" i="13"/>
  <c r="M599" i="13" s="1"/>
  <c r="I599" i="13"/>
  <c r="K599" i="13"/>
  <c r="O599" i="13"/>
  <c r="Q599" i="13"/>
  <c r="V599" i="13"/>
  <c r="G603" i="13"/>
  <c r="M603" i="13" s="1"/>
  <c r="I603" i="13"/>
  <c r="K603" i="13"/>
  <c r="O603" i="13"/>
  <c r="Q603" i="13"/>
  <c r="V603" i="13"/>
  <c r="G605" i="13"/>
  <c r="M605" i="13" s="1"/>
  <c r="I605" i="13"/>
  <c r="K605" i="13"/>
  <c r="O605" i="13"/>
  <c r="Q605" i="13"/>
  <c r="V605" i="13"/>
  <c r="G610" i="13"/>
  <c r="M610" i="13" s="1"/>
  <c r="I610" i="13"/>
  <c r="K610" i="13"/>
  <c r="O610" i="13"/>
  <c r="Q610" i="13"/>
  <c r="V610" i="13"/>
  <c r="G616" i="13"/>
  <c r="M616" i="13" s="1"/>
  <c r="I616" i="13"/>
  <c r="K616" i="13"/>
  <c r="O616" i="13"/>
  <c r="Q616" i="13"/>
  <c r="V616" i="13"/>
  <c r="G622" i="13"/>
  <c r="M622" i="13" s="1"/>
  <c r="I622" i="13"/>
  <c r="K622" i="13"/>
  <c r="O622" i="13"/>
  <c r="Q622" i="13"/>
  <c r="V622" i="13"/>
  <c r="G642" i="13"/>
  <c r="M642" i="13" s="1"/>
  <c r="I642" i="13"/>
  <c r="K642" i="13"/>
  <c r="O642" i="13"/>
  <c r="Q642" i="13"/>
  <c r="V642" i="13"/>
  <c r="G647" i="13"/>
  <c r="M647" i="13" s="1"/>
  <c r="I647" i="13"/>
  <c r="K647" i="13"/>
  <c r="O647" i="13"/>
  <c r="Q647" i="13"/>
  <c r="V647" i="13"/>
  <c r="G652" i="13"/>
  <c r="M652" i="13" s="1"/>
  <c r="I652" i="13"/>
  <c r="K652" i="13"/>
  <c r="O652" i="13"/>
  <c r="Q652" i="13"/>
  <c r="V652" i="13"/>
  <c r="G657" i="13"/>
  <c r="M657" i="13" s="1"/>
  <c r="I657" i="13"/>
  <c r="K657" i="13"/>
  <c r="O657" i="13"/>
  <c r="Q657" i="13"/>
  <c r="V657" i="13"/>
  <c r="G664" i="13"/>
  <c r="M664" i="13" s="1"/>
  <c r="I664" i="13"/>
  <c r="K664" i="13"/>
  <c r="O664" i="13"/>
  <c r="Q664" i="13"/>
  <c r="V664" i="13"/>
  <c r="G668" i="13"/>
  <c r="M668" i="13" s="1"/>
  <c r="I668" i="13"/>
  <c r="K668" i="13"/>
  <c r="O668" i="13"/>
  <c r="Q668" i="13"/>
  <c r="V668" i="13"/>
  <c r="G672" i="13"/>
  <c r="M672" i="13" s="1"/>
  <c r="I672" i="13"/>
  <c r="K672" i="13"/>
  <c r="O672" i="13"/>
  <c r="Q672" i="13"/>
  <c r="V672" i="13"/>
  <c r="G677" i="13"/>
  <c r="M677" i="13" s="1"/>
  <c r="I677" i="13"/>
  <c r="K677" i="13"/>
  <c r="O677" i="13"/>
  <c r="Q677" i="13"/>
  <c r="V677" i="13"/>
  <c r="G686" i="13"/>
  <c r="M686" i="13" s="1"/>
  <c r="I686" i="13"/>
  <c r="K686" i="13"/>
  <c r="O686" i="13"/>
  <c r="Q686" i="13"/>
  <c r="V686" i="13"/>
  <c r="G690" i="13"/>
  <c r="M690" i="13" s="1"/>
  <c r="I690" i="13"/>
  <c r="K690" i="13"/>
  <c r="O690" i="13"/>
  <c r="Q690" i="13"/>
  <c r="V690" i="13"/>
  <c r="G707" i="13"/>
  <c r="M707" i="13" s="1"/>
  <c r="I707" i="13"/>
  <c r="K707" i="13"/>
  <c r="O707" i="13"/>
  <c r="Q707" i="13"/>
  <c r="V707" i="13"/>
  <c r="G711" i="13"/>
  <c r="M711" i="13" s="1"/>
  <c r="I711" i="13"/>
  <c r="K711" i="13"/>
  <c r="O711" i="13"/>
  <c r="Q711" i="13"/>
  <c r="V711" i="13"/>
  <c r="G716" i="13"/>
  <c r="M716" i="13" s="1"/>
  <c r="I716" i="13"/>
  <c r="K716" i="13"/>
  <c r="O716" i="13"/>
  <c r="Q716" i="13"/>
  <c r="V716" i="13"/>
  <c r="G719" i="13"/>
  <c r="M719" i="13" s="1"/>
  <c r="I719" i="13"/>
  <c r="K719" i="13"/>
  <c r="O719" i="13"/>
  <c r="Q719" i="13"/>
  <c r="V719" i="13"/>
  <c r="G733" i="13"/>
  <c r="M733" i="13" s="1"/>
  <c r="I733" i="13"/>
  <c r="K733" i="13"/>
  <c r="O733" i="13"/>
  <c r="Q733" i="13"/>
  <c r="V733" i="13"/>
  <c r="G740" i="13"/>
  <c r="M740" i="13" s="1"/>
  <c r="I740" i="13"/>
  <c r="K740" i="13"/>
  <c r="O740" i="13"/>
  <c r="Q740" i="13"/>
  <c r="V740" i="13"/>
  <c r="G744" i="13"/>
  <c r="M744" i="13" s="1"/>
  <c r="I744" i="13"/>
  <c r="K744" i="13"/>
  <c r="O744" i="13"/>
  <c r="Q744" i="13"/>
  <c r="V744" i="13"/>
  <c r="G749" i="13"/>
  <c r="M749" i="13" s="1"/>
  <c r="I749" i="13"/>
  <c r="K749" i="13"/>
  <c r="O749" i="13"/>
  <c r="Q749" i="13"/>
  <c r="V749" i="13"/>
  <c r="G752" i="13"/>
  <c r="M752" i="13" s="1"/>
  <c r="I752" i="13"/>
  <c r="K752" i="13"/>
  <c r="O752" i="13"/>
  <c r="Q752" i="13"/>
  <c r="V752" i="13"/>
  <c r="G755" i="13"/>
  <c r="M755" i="13" s="1"/>
  <c r="I755" i="13"/>
  <c r="K755" i="13"/>
  <c r="O755" i="13"/>
  <c r="Q755" i="13"/>
  <c r="V755" i="13"/>
  <c r="G758" i="13"/>
  <c r="M758" i="13" s="1"/>
  <c r="I758" i="13"/>
  <c r="K758" i="13"/>
  <c r="O758" i="13"/>
  <c r="Q758" i="13"/>
  <c r="V758" i="13"/>
  <c r="G761" i="13"/>
  <c r="M761" i="13" s="1"/>
  <c r="I761" i="13"/>
  <c r="K761" i="13"/>
  <c r="O761" i="13"/>
  <c r="Q761" i="13"/>
  <c r="V761" i="13"/>
  <c r="G764" i="13"/>
  <c r="M764" i="13" s="1"/>
  <c r="I764" i="13"/>
  <c r="K764" i="13"/>
  <c r="O764" i="13"/>
  <c r="Q764" i="13"/>
  <c r="V764" i="13"/>
  <c r="G767" i="13"/>
  <c r="M767" i="13" s="1"/>
  <c r="I767" i="13"/>
  <c r="K767" i="13"/>
  <c r="O767" i="13"/>
  <c r="Q767" i="13"/>
  <c r="V767" i="13"/>
  <c r="G770" i="13"/>
  <c r="M770" i="13" s="1"/>
  <c r="I770" i="13"/>
  <c r="K770" i="13"/>
  <c r="O770" i="13"/>
  <c r="Q770" i="13"/>
  <c r="V770" i="13"/>
  <c r="G774" i="13"/>
  <c r="M774" i="13" s="1"/>
  <c r="M773" i="13" s="1"/>
  <c r="I774" i="13"/>
  <c r="I773" i="13" s="1"/>
  <c r="K774" i="13"/>
  <c r="K773" i="13" s="1"/>
  <c r="O774" i="13"/>
  <c r="O773" i="13" s="1"/>
  <c r="Q774" i="13"/>
  <c r="Q773" i="13" s="1"/>
  <c r="V774" i="13"/>
  <c r="V773" i="13" s="1"/>
  <c r="G782" i="13"/>
  <c r="M782" i="13" s="1"/>
  <c r="I782" i="13"/>
  <c r="K782" i="13"/>
  <c r="O782" i="13"/>
  <c r="Q782" i="13"/>
  <c r="V782" i="13"/>
  <c r="G786" i="13"/>
  <c r="M786" i="13" s="1"/>
  <c r="I786" i="13"/>
  <c r="K786" i="13"/>
  <c r="O786" i="13"/>
  <c r="Q786" i="13"/>
  <c r="V786" i="13"/>
  <c r="G789" i="13"/>
  <c r="M789" i="13" s="1"/>
  <c r="I789" i="13"/>
  <c r="K789" i="13"/>
  <c r="O789" i="13"/>
  <c r="Q789" i="13"/>
  <c r="V789" i="13"/>
  <c r="G792" i="13"/>
  <c r="M792" i="13" s="1"/>
  <c r="I792" i="13"/>
  <c r="K792" i="13"/>
  <c r="O792" i="13"/>
  <c r="Q792" i="13"/>
  <c r="V792" i="13"/>
  <c r="G830" i="13"/>
  <c r="M830" i="13" s="1"/>
  <c r="I830" i="13"/>
  <c r="K830" i="13"/>
  <c r="O830" i="13"/>
  <c r="Q830" i="13"/>
  <c r="V830" i="13"/>
  <c r="G869" i="13"/>
  <c r="M869" i="13" s="1"/>
  <c r="I869" i="13"/>
  <c r="K869" i="13"/>
  <c r="O869" i="13"/>
  <c r="Q869" i="13"/>
  <c r="V869" i="13"/>
  <c r="G875" i="13"/>
  <c r="M875" i="13" s="1"/>
  <c r="I875" i="13"/>
  <c r="K875" i="13"/>
  <c r="O875" i="13"/>
  <c r="Q875" i="13"/>
  <c r="V875" i="13"/>
  <c r="G881" i="13"/>
  <c r="M881" i="13" s="1"/>
  <c r="I881" i="13"/>
  <c r="K881" i="13"/>
  <c r="O881" i="13"/>
  <c r="Q881" i="13"/>
  <c r="V881" i="13"/>
  <c r="G902" i="13"/>
  <c r="M902" i="13" s="1"/>
  <c r="I902" i="13"/>
  <c r="K902" i="13"/>
  <c r="O902" i="13"/>
  <c r="Q902" i="13"/>
  <c r="V902" i="13"/>
  <c r="G923" i="13"/>
  <c r="M923" i="13" s="1"/>
  <c r="I923" i="13"/>
  <c r="K923" i="13"/>
  <c r="O923" i="13"/>
  <c r="Q923" i="13"/>
  <c r="V923" i="13"/>
  <c r="G934" i="13"/>
  <c r="M934" i="13" s="1"/>
  <c r="I934" i="13"/>
  <c r="K934" i="13"/>
  <c r="O934" i="13"/>
  <c r="Q934" i="13"/>
  <c r="V934" i="13"/>
  <c r="G940" i="13"/>
  <c r="M940" i="13" s="1"/>
  <c r="I940" i="13"/>
  <c r="K940" i="13"/>
  <c r="O940" i="13"/>
  <c r="Q940" i="13"/>
  <c r="V940" i="13"/>
  <c r="G944" i="13"/>
  <c r="M944" i="13" s="1"/>
  <c r="I944" i="13"/>
  <c r="K944" i="13"/>
  <c r="O944" i="13"/>
  <c r="Q944" i="13"/>
  <c r="V944" i="13"/>
  <c r="G950" i="13"/>
  <c r="M950" i="13" s="1"/>
  <c r="I950" i="13"/>
  <c r="K950" i="13"/>
  <c r="O950" i="13"/>
  <c r="Q950" i="13"/>
  <c r="V950" i="13"/>
  <c r="G961" i="13"/>
  <c r="M961" i="13" s="1"/>
  <c r="I961" i="13"/>
  <c r="K961" i="13"/>
  <c r="O961" i="13"/>
  <c r="Q961" i="13"/>
  <c r="V961" i="13"/>
  <c r="G964" i="13"/>
  <c r="I964" i="13"/>
  <c r="K964" i="13"/>
  <c r="O964" i="13"/>
  <c r="Q964" i="13"/>
  <c r="V964" i="13"/>
  <c r="G975" i="13"/>
  <c r="M975" i="13" s="1"/>
  <c r="I975" i="13"/>
  <c r="K975" i="13"/>
  <c r="O975" i="13"/>
  <c r="Q975" i="13"/>
  <c r="V975" i="13"/>
  <c r="G979" i="13"/>
  <c r="M979" i="13" s="1"/>
  <c r="I979" i="13"/>
  <c r="K979" i="13"/>
  <c r="O979" i="13"/>
  <c r="Q979" i="13"/>
  <c r="V979" i="13"/>
  <c r="G991" i="13"/>
  <c r="M991" i="13" s="1"/>
  <c r="I991" i="13"/>
  <c r="K991" i="13"/>
  <c r="O991" i="13"/>
  <c r="Q991" i="13"/>
  <c r="V991" i="13"/>
  <c r="G997" i="13"/>
  <c r="M997" i="13" s="1"/>
  <c r="M996" i="13" s="1"/>
  <c r="I997" i="13"/>
  <c r="I996" i="13" s="1"/>
  <c r="K997" i="13"/>
  <c r="K996" i="13" s="1"/>
  <c r="O997" i="13"/>
  <c r="O996" i="13" s="1"/>
  <c r="Q997" i="13"/>
  <c r="Q996" i="13" s="1"/>
  <c r="V997" i="13"/>
  <c r="V996" i="13" s="1"/>
  <c r="G999" i="13"/>
  <c r="M999" i="13" s="1"/>
  <c r="I999" i="13"/>
  <c r="K999" i="13"/>
  <c r="O999" i="13"/>
  <c r="Q999" i="13"/>
  <c r="V999" i="13"/>
  <c r="G1003" i="13"/>
  <c r="M1003" i="13" s="1"/>
  <c r="I1003" i="13"/>
  <c r="K1003" i="13"/>
  <c r="O1003" i="13"/>
  <c r="Q1003" i="13"/>
  <c r="V1003" i="13"/>
  <c r="G1007" i="13"/>
  <c r="M1007" i="13" s="1"/>
  <c r="I1007" i="13"/>
  <c r="K1007" i="13"/>
  <c r="O1007" i="13"/>
  <c r="Q1007" i="13"/>
  <c r="Q998" i="13" s="1"/>
  <c r="V1007" i="13"/>
  <c r="G1012" i="13"/>
  <c r="M1012" i="13" s="1"/>
  <c r="M1011" i="13" s="1"/>
  <c r="I1012" i="13"/>
  <c r="I1011" i="13" s="1"/>
  <c r="K1012" i="13"/>
  <c r="K1011" i="13" s="1"/>
  <c r="O1012" i="13"/>
  <c r="O1011" i="13" s="1"/>
  <c r="Q1012" i="13"/>
  <c r="Q1011" i="13" s="1"/>
  <c r="V1012" i="13"/>
  <c r="V1011" i="13" s="1"/>
  <c r="G1014" i="13"/>
  <c r="M1014" i="13" s="1"/>
  <c r="I1014" i="13"/>
  <c r="K1014" i="13"/>
  <c r="O1014" i="13"/>
  <c r="Q1014" i="13"/>
  <c r="V1014" i="13"/>
  <c r="G1019" i="13"/>
  <c r="M1019" i="13" s="1"/>
  <c r="I1019" i="13"/>
  <c r="K1019" i="13"/>
  <c r="O1019" i="13"/>
  <c r="Q1019" i="13"/>
  <c r="V1019" i="13"/>
  <c r="G1025" i="13"/>
  <c r="M1025" i="13" s="1"/>
  <c r="I1025" i="13"/>
  <c r="K1025" i="13"/>
  <c r="O1025" i="13"/>
  <c r="Q1025" i="13"/>
  <c r="V1025" i="13"/>
  <c r="G1031" i="13"/>
  <c r="M1031" i="13" s="1"/>
  <c r="I1031" i="13"/>
  <c r="K1031" i="13"/>
  <c r="O1031" i="13"/>
  <c r="Q1031" i="13"/>
  <c r="V1031" i="13"/>
  <c r="G1035" i="13"/>
  <c r="M1035" i="13" s="1"/>
  <c r="I1035" i="13"/>
  <c r="K1035" i="13"/>
  <c r="O1035" i="13"/>
  <c r="Q1035" i="13"/>
  <c r="V1035" i="13"/>
  <c r="G1044" i="13"/>
  <c r="M1044" i="13" s="1"/>
  <c r="I1044" i="13"/>
  <c r="K1044" i="13"/>
  <c r="O1044" i="13"/>
  <c r="Q1044" i="13"/>
  <c r="V1044" i="13"/>
  <c r="G1050" i="13"/>
  <c r="M1050" i="13" s="1"/>
  <c r="I1050" i="13"/>
  <c r="K1050" i="13"/>
  <c r="O1050" i="13"/>
  <c r="Q1050" i="13"/>
  <c r="V1050" i="13"/>
  <c r="G1060" i="13"/>
  <c r="M1060" i="13" s="1"/>
  <c r="I1060" i="13"/>
  <c r="K1060" i="13"/>
  <c r="O1060" i="13"/>
  <c r="Q1060" i="13"/>
  <c r="V1060" i="13"/>
  <c r="G1070" i="13"/>
  <c r="M1070" i="13" s="1"/>
  <c r="I1070" i="13"/>
  <c r="K1070" i="13"/>
  <c r="O1070" i="13"/>
  <c r="Q1070" i="13"/>
  <c r="V1070" i="13"/>
  <c r="G1076" i="13"/>
  <c r="M1076" i="13" s="1"/>
  <c r="I1076" i="13"/>
  <c r="K1076" i="13"/>
  <c r="O1076" i="13"/>
  <c r="Q1076" i="13"/>
  <c r="V1076" i="13"/>
  <c r="G1082" i="13"/>
  <c r="M1082" i="13" s="1"/>
  <c r="I1082" i="13"/>
  <c r="K1082" i="13"/>
  <c r="O1082" i="13"/>
  <c r="Q1082" i="13"/>
  <c r="V1082" i="13"/>
  <c r="G1092" i="13"/>
  <c r="M1092" i="13" s="1"/>
  <c r="I1092" i="13"/>
  <c r="K1092" i="13"/>
  <c r="O1092" i="13"/>
  <c r="Q1092" i="13"/>
  <c r="V1092" i="13"/>
  <c r="G1105" i="13"/>
  <c r="M1105" i="13" s="1"/>
  <c r="I1105" i="13"/>
  <c r="K1105" i="13"/>
  <c r="O1105" i="13"/>
  <c r="Q1105" i="13"/>
  <c r="V1105" i="13"/>
  <c r="G1118" i="13"/>
  <c r="I1118" i="13"/>
  <c r="K1118" i="13"/>
  <c r="O1118" i="13"/>
  <c r="Q1118" i="13"/>
  <c r="V1118" i="13"/>
  <c r="G1131" i="13"/>
  <c r="M1131" i="13" s="1"/>
  <c r="I1131" i="13"/>
  <c r="K1131" i="13"/>
  <c r="O1131" i="13"/>
  <c r="Q1131" i="13"/>
  <c r="V1131" i="13"/>
  <c r="G1141" i="13"/>
  <c r="M1141" i="13" s="1"/>
  <c r="I1141" i="13"/>
  <c r="K1141" i="13"/>
  <c r="O1141" i="13"/>
  <c r="Q1141" i="13"/>
  <c r="V1141" i="13"/>
  <c r="G1145" i="13"/>
  <c r="M1145" i="13" s="1"/>
  <c r="I1145" i="13"/>
  <c r="K1145" i="13"/>
  <c r="O1145" i="13"/>
  <c r="Q1145" i="13"/>
  <c r="V1145" i="13"/>
  <c r="G1149" i="13"/>
  <c r="M1149" i="13" s="1"/>
  <c r="I1149" i="13"/>
  <c r="K1149" i="13"/>
  <c r="O1149" i="13"/>
  <c r="Q1149" i="13"/>
  <c r="V1149" i="13"/>
  <c r="G1161" i="13"/>
  <c r="M1161" i="13" s="1"/>
  <c r="I1161" i="13"/>
  <c r="K1161" i="13"/>
  <c r="O1161" i="13"/>
  <c r="Q1161" i="13"/>
  <c r="V1161" i="13"/>
  <c r="G1172" i="13"/>
  <c r="M1172" i="13" s="1"/>
  <c r="I1172" i="13"/>
  <c r="K1172" i="13"/>
  <c r="O1172" i="13"/>
  <c r="Q1172" i="13"/>
  <c r="V1172" i="13"/>
  <c r="G1183" i="13"/>
  <c r="I1183" i="13"/>
  <c r="K1183" i="13"/>
  <c r="O1183" i="13"/>
  <c r="Q1183" i="13"/>
  <c r="V1183" i="13"/>
  <c r="G1195" i="13"/>
  <c r="M1195" i="13" s="1"/>
  <c r="I1195" i="13"/>
  <c r="K1195" i="13"/>
  <c r="O1195" i="13"/>
  <c r="Q1195" i="13"/>
  <c r="V1195" i="13"/>
  <c r="G1207" i="13"/>
  <c r="M1207" i="13" s="1"/>
  <c r="I1207" i="13"/>
  <c r="K1207" i="13"/>
  <c r="O1207" i="13"/>
  <c r="Q1207" i="13"/>
  <c r="V1207" i="13"/>
  <c r="G1218" i="13"/>
  <c r="M1218" i="13" s="1"/>
  <c r="I1218" i="13"/>
  <c r="K1218" i="13"/>
  <c r="O1218" i="13"/>
  <c r="Q1218" i="13"/>
  <c r="V1218" i="13"/>
  <c r="G1230" i="13"/>
  <c r="M1230" i="13" s="1"/>
  <c r="I1230" i="13"/>
  <c r="K1230" i="13"/>
  <c r="O1230" i="13"/>
  <c r="Q1230" i="13"/>
  <c r="V1230" i="13"/>
  <c r="G1242" i="13"/>
  <c r="M1242" i="13" s="1"/>
  <c r="I1242" i="13"/>
  <c r="K1242" i="13"/>
  <c r="O1242" i="13"/>
  <c r="Q1242" i="13"/>
  <c r="V1242" i="13"/>
  <c r="G1257" i="13"/>
  <c r="M1257" i="13" s="1"/>
  <c r="I1257" i="13"/>
  <c r="K1257" i="13"/>
  <c r="O1257" i="13"/>
  <c r="Q1257" i="13"/>
  <c r="V1257" i="13"/>
  <c r="G1270" i="13"/>
  <c r="M1270" i="13" s="1"/>
  <c r="I1270" i="13"/>
  <c r="K1270" i="13"/>
  <c r="O1270" i="13"/>
  <c r="Q1270" i="13"/>
  <c r="V1270" i="13"/>
  <c r="G1280" i="13"/>
  <c r="M1280" i="13" s="1"/>
  <c r="I1280" i="13"/>
  <c r="K1280" i="13"/>
  <c r="O1280" i="13"/>
  <c r="Q1280" i="13"/>
  <c r="V1280" i="13"/>
  <c r="G1290" i="13"/>
  <c r="M1290" i="13" s="1"/>
  <c r="I1290" i="13"/>
  <c r="K1290" i="13"/>
  <c r="O1290" i="13"/>
  <c r="Q1290" i="13"/>
  <c r="V1290" i="13"/>
  <c r="G1294" i="13"/>
  <c r="M1294" i="13" s="1"/>
  <c r="I1294" i="13"/>
  <c r="K1294" i="13"/>
  <c r="O1294" i="13"/>
  <c r="Q1294" i="13"/>
  <c r="V1294" i="13"/>
  <c r="G1298" i="13"/>
  <c r="M1298" i="13" s="1"/>
  <c r="I1298" i="13"/>
  <c r="K1298" i="13"/>
  <c r="O1298" i="13"/>
  <c r="Q1298" i="13"/>
  <c r="V1298" i="13"/>
  <c r="G1303" i="13"/>
  <c r="M1303" i="13" s="1"/>
  <c r="I1303" i="13"/>
  <c r="K1303" i="13"/>
  <c r="O1303" i="13"/>
  <c r="Q1303" i="13"/>
  <c r="V1303" i="13"/>
  <c r="G1309" i="13"/>
  <c r="M1309" i="13" s="1"/>
  <c r="I1309" i="13"/>
  <c r="K1309" i="13"/>
  <c r="O1309" i="13"/>
  <c r="Q1309" i="13"/>
  <c r="V1309" i="13"/>
  <c r="G1313" i="13"/>
  <c r="M1313" i="13" s="1"/>
  <c r="I1313" i="13"/>
  <c r="K1313" i="13"/>
  <c r="O1313" i="13"/>
  <c r="Q1313" i="13"/>
  <c r="V1313" i="13"/>
  <c r="G1323" i="13"/>
  <c r="M1323" i="13" s="1"/>
  <c r="I1323" i="13"/>
  <c r="K1323" i="13"/>
  <c r="O1323" i="13"/>
  <c r="Q1323" i="13"/>
  <c r="V1323" i="13"/>
  <c r="G1327" i="13"/>
  <c r="M1327" i="13" s="1"/>
  <c r="I1327" i="13"/>
  <c r="K1327" i="13"/>
  <c r="O1327" i="13"/>
  <c r="Q1327" i="13"/>
  <c r="V1327" i="13"/>
  <c r="G1333" i="13"/>
  <c r="M1333" i="13" s="1"/>
  <c r="I1333" i="13"/>
  <c r="K1333" i="13"/>
  <c r="O1333" i="13"/>
  <c r="Q1333" i="13"/>
  <c r="V1333" i="13"/>
  <c r="G1342" i="13"/>
  <c r="M1342" i="13" s="1"/>
  <c r="I1342" i="13"/>
  <c r="K1342" i="13"/>
  <c r="O1342" i="13"/>
  <c r="Q1342" i="13"/>
  <c r="V1342" i="13"/>
  <c r="G1350" i="13"/>
  <c r="M1350" i="13" s="1"/>
  <c r="I1350" i="13"/>
  <c r="K1350" i="13"/>
  <c r="O1350" i="13"/>
  <c r="Q1350" i="13"/>
  <c r="V1350" i="13"/>
  <c r="G1356" i="13"/>
  <c r="M1356" i="13" s="1"/>
  <c r="I1356" i="13"/>
  <c r="K1356" i="13"/>
  <c r="O1356" i="13"/>
  <c r="Q1356" i="13"/>
  <c r="V1356" i="13"/>
  <c r="G1361" i="13"/>
  <c r="M1361" i="13" s="1"/>
  <c r="M1360" i="13" s="1"/>
  <c r="I1361" i="13"/>
  <c r="I1360" i="13" s="1"/>
  <c r="K1361" i="13"/>
  <c r="K1360" i="13" s="1"/>
  <c r="O1361" i="13"/>
  <c r="O1360" i="13" s="1"/>
  <c r="Q1361" i="13"/>
  <c r="Q1360" i="13" s="1"/>
  <c r="V1361" i="13"/>
  <c r="V1360" i="13" s="1"/>
  <c r="G1367" i="13"/>
  <c r="I1367" i="13"/>
  <c r="K1367" i="13"/>
  <c r="O1367" i="13"/>
  <c r="Q1367" i="13"/>
  <c r="V1367" i="13"/>
  <c r="G1379" i="13"/>
  <c r="M1379" i="13" s="1"/>
  <c r="I1379" i="13"/>
  <c r="K1379" i="13"/>
  <c r="O1379" i="13"/>
  <c r="Q1379" i="13"/>
  <c r="V1379" i="13"/>
  <c r="G1383" i="13"/>
  <c r="M1383" i="13" s="1"/>
  <c r="I1383" i="13"/>
  <c r="K1383" i="13"/>
  <c r="O1383" i="13"/>
  <c r="Q1383" i="13"/>
  <c r="V1383" i="13"/>
  <c r="G1393" i="13"/>
  <c r="M1393" i="13" s="1"/>
  <c r="I1393" i="13"/>
  <c r="K1393" i="13"/>
  <c r="O1393" i="13"/>
  <c r="Q1393" i="13"/>
  <c r="V1393" i="13"/>
  <c r="G1403" i="13"/>
  <c r="M1403" i="13" s="1"/>
  <c r="I1403" i="13"/>
  <c r="K1403" i="13"/>
  <c r="O1403" i="13"/>
  <c r="Q1403" i="13"/>
  <c r="V1403" i="13"/>
  <c r="G1417" i="13"/>
  <c r="M1417" i="13" s="1"/>
  <c r="I1417" i="13"/>
  <c r="K1417" i="13"/>
  <c r="O1417" i="13"/>
  <c r="Q1417" i="13"/>
  <c r="V1417" i="13"/>
  <c r="G1423" i="13"/>
  <c r="I1423" i="13"/>
  <c r="K1423" i="13"/>
  <c r="O1423" i="13"/>
  <c r="Q1423" i="13"/>
  <c r="V1423" i="13"/>
  <c r="G1430" i="13"/>
  <c r="M1430" i="13" s="1"/>
  <c r="I1430" i="13"/>
  <c r="K1430" i="13"/>
  <c r="O1430" i="13"/>
  <c r="Q1430" i="13"/>
  <c r="V1430" i="13"/>
  <c r="G1439" i="13"/>
  <c r="M1439" i="13" s="1"/>
  <c r="I1439" i="13"/>
  <c r="K1439" i="13"/>
  <c r="O1439" i="13"/>
  <c r="Q1439" i="13"/>
  <c r="V1439" i="13"/>
  <c r="G1444" i="13"/>
  <c r="M1444" i="13" s="1"/>
  <c r="I1444" i="13"/>
  <c r="K1444" i="13"/>
  <c r="O1444" i="13"/>
  <c r="Q1444" i="13"/>
  <c r="V1444" i="13"/>
  <c r="G1501" i="13"/>
  <c r="I1501" i="13"/>
  <c r="K1501" i="13"/>
  <c r="O1501" i="13"/>
  <c r="Q1501" i="13"/>
  <c r="V1501" i="13"/>
  <c r="G1511" i="13"/>
  <c r="M1511" i="13" s="1"/>
  <c r="I1511" i="13"/>
  <c r="K1511" i="13"/>
  <c r="O1511" i="13"/>
  <c r="Q1511" i="13"/>
  <c r="V1511" i="13"/>
  <c r="V1500" i="13" s="1"/>
  <c r="G1514" i="13"/>
  <c r="G1513" i="13" s="1"/>
  <c r="I84" i="1" s="1"/>
  <c r="I1514" i="13"/>
  <c r="I1513" i="13" s="1"/>
  <c r="K1514" i="13"/>
  <c r="K1513" i="13" s="1"/>
  <c r="O1514" i="13"/>
  <c r="O1513" i="13" s="1"/>
  <c r="Q1514" i="13"/>
  <c r="Q1513" i="13" s="1"/>
  <c r="V1514" i="13"/>
  <c r="V1513" i="13" s="1"/>
  <c r="G1516" i="13"/>
  <c r="G1515" i="13" s="1"/>
  <c r="I85" i="1" s="1"/>
  <c r="I1516" i="13"/>
  <c r="I1515" i="13" s="1"/>
  <c r="K1516" i="13"/>
  <c r="K1515" i="13" s="1"/>
  <c r="O1516" i="13"/>
  <c r="O1515" i="13" s="1"/>
  <c r="Q1516" i="13"/>
  <c r="Q1515" i="13" s="1"/>
  <c r="V1516" i="13"/>
  <c r="V1515" i="13" s="1"/>
  <c r="G1518" i="13"/>
  <c r="M1518" i="13" s="1"/>
  <c r="M1517" i="13" s="1"/>
  <c r="I1518" i="13"/>
  <c r="I1517" i="13" s="1"/>
  <c r="K1518" i="13"/>
  <c r="K1517" i="13" s="1"/>
  <c r="O1518" i="13"/>
  <c r="O1517" i="13" s="1"/>
  <c r="Q1518" i="13"/>
  <c r="Q1517" i="13" s="1"/>
  <c r="V1518" i="13"/>
  <c r="V1517" i="13" s="1"/>
  <c r="G1520" i="13"/>
  <c r="I1520" i="13"/>
  <c r="K1520" i="13"/>
  <c r="O1520" i="13"/>
  <c r="Q1520" i="13"/>
  <c r="V1520" i="13"/>
  <c r="G1524" i="13"/>
  <c r="M1524" i="13" s="1"/>
  <c r="I1524" i="13"/>
  <c r="K1524" i="13"/>
  <c r="O1524" i="13"/>
  <c r="Q1524" i="13"/>
  <c r="V1524" i="13"/>
  <c r="G1551" i="13"/>
  <c r="M1551" i="13" s="1"/>
  <c r="I1551" i="13"/>
  <c r="K1551" i="13"/>
  <c r="O1551" i="13"/>
  <c r="Q1551" i="13"/>
  <c r="V1551" i="13"/>
  <c r="M1556" i="13"/>
  <c r="I1556" i="13"/>
  <c r="K1556" i="13"/>
  <c r="O1556" i="13"/>
  <c r="Q1556" i="13"/>
  <c r="V1556" i="13"/>
  <c r="M1560" i="13"/>
  <c r="I1560" i="13"/>
  <c r="K1560" i="13"/>
  <c r="O1560" i="13"/>
  <c r="Q1560" i="13"/>
  <c r="V1560" i="13"/>
  <c r="G1563" i="13"/>
  <c r="M1563" i="13" s="1"/>
  <c r="I1563" i="13"/>
  <c r="K1563" i="13"/>
  <c r="O1563" i="13"/>
  <c r="Q1563" i="13"/>
  <c r="V1563" i="13"/>
  <c r="G1567" i="13"/>
  <c r="M1567" i="13" s="1"/>
  <c r="I1567" i="13"/>
  <c r="K1567" i="13"/>
  <c r="O1567" i="13"/>
  <c r="Q1567" i="13"/>
  <c r="V1567" i="13"/>
  <c r="G1576" i="13"/>
  <c r="M1576" i="13" s="1"/>
  <c r="I1576" i="13"/>
  <c r="K1576" i="13"/>
  <c r="O1576" i="13"/>
  <c r="Q1576" i="13"/>
  <c r="V1576" i="13"/>
  <c r="G1582" i="13"/>
  <c r="M1582" i="13" s="1"/>
  <c r="I1582" i="13"/>
  <c r="K1582" i="13"/>
  <c r="O1582" i="13"/>
  <c r="Q1582" i="13"/>
  <c r="V1582" i="13"/>
  <c r="G1588" i="13"/>
  <c r="M1588" i="13" s="1"/>
  <c r="I1588" i="13"/>
  <c r="K1588" i="13"/>
  <c r="O1588" i="13"/>
  <c r="Q1588" i="13"/>
  <c r="V1588" i="13"/>
  <c r="G1593" i="13"/>
  <c r="M1593" i="13" s="1"/>
  <c r="I1593" i="13"/>
  <c r="K1593" i="13"/>
  <c r="O1593" i="13"/>
  <c r="Q1593" i="13"/>
  <c r="V1593" i="13"/>
  <c r="G1598" i="13"/>
  <c r="M1598" i="13" s="1"/>
  <c r="I1598" i="13"/>
  <c r="K1598" i="13"/>
  <c r="O1598" i="13"/>
  <c r="Q1598" i="13"/>
  <c r="V1598" i="13"/>
  <c r="G1603" i="13"/>
  <c r="M1603" i="13" s="1"/>
  <c r="I1603" i="13"/>
  <c r="K1603" i="13"/>
  <c r="O1603" i="13"/>
  <c r="Q1603" i="13"/>
  <c r="V1603" i="13"/>
  <c r="AE1609" i="13"/>
  <c r="F44" i="1" s="1"/>
  <c r="BA27" i="12"/>
  <c r="BA25" i="12"/>
  <c r="BA16" i="12"/>
  <c r="BA14" i="12"/>
  <c r="BA12" i="12"/>
  <c r="BA10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2" i="12"/>
  <c r="I22" i="12"/>
  <c r="K22" i="12"/>
  <c r="O22" i="12"/>
  <c r="Q22" i="12"/>
  <c r="V22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AE39" i="12"/>
  <c r="AZ53" i="1"/>
  <c r="AZ52" i="1"/>
  <c r="AZ51" i="1"/>
  <c r="AZ50" i="1"/>
  <c r="AZ49" i="1"/>
  <c r="AZ48" i="1"/>
  <c r="Q283" i="13" l="1"/>
  <c r="K1500" i="13"/>
  <c r="O283" i="13"/>
  <c r="O1575" i="13"/>
  <c r="K998" i="13"/>
  <c r="K283" i="13"/>
  <c r="V998" i="13"/>
  <c r="O1013" i="13"/>
  <c r="V290" i="13"/>
  <c r="V283" i="13"/>
  <c r="F41" i="1"/>
  <c r="F45" i="1" s="1"/>
  <c r="G23" i="1" s="1"/>
  <c r="G21" i="12"/>
  <c r="I90" i="1" s="1"/>
  <c r="I20" i="1" s="1"/>
  <c r="G283" i="13"/>
  <c r="I63" i="1" s="1"/>
  <c r="M131" i="13"/>
  <c r="M1516" i="13"/>
  <c r="M1515" i="13" s="1"/>
  <c r="V21" i="12"/>
  <c r="O8" i="12"/>
  <c r="Q21" i="12"/>
  <c r="M22" i="12"/>
  <c r="M21" i="12" s="1"/>
  <c r="K8" i="12"/>
  <c r="O21" i="12"/>
  <c r="V8" i="12"/>
  <c r="I8" i="12"/>
  <c r="I21" i="12"/>
  <c r="K21" i="12"/>
  <c r="Q8" i="12"/>
  <c r="M8" i="12"/>
  <c r="K1575" i="13"/>
  <c r="Q1575" i="13"/>
  <c r="I1575" i="13"/>
  <c r="O1500" i="13"/>
  <c r="G1360" i="13"/>
  <c r="I80" i="1" s="1"/>
  <c r="O1148" i="13"/>
  <c r="I1091" i="13"/>
  <c r="O1091" i="13"/>
  <c r="O1030" i="13"/>
  <c r="I1013" i="13"/>
  <c r="G1011" i="13"/>
  <c r="I75" i="1" s="1"/>
  <c r="I949" i="13"/>
  <c r="O949" i="13"/>
  <c r="I781" i="13"/>
  <c r="K522" i="13"/>
  <c r="I476" i="13"/>
  <c r="O326" i="13"/>
  <c r="O290" i="13"/>
  <c r="V252" i="13"/>
  <c r="V8" i="13"/>
  <c r="I8" i="13"/>
  <c r="V1575" i="13"/>
  <c r="G1500" i="13"/>
  <c r="I83" i="1" s="1"/>
  <c r="I1422" i="13"/>
  <c r="O1422" i="13"/>
  <c r="Q1091" i="13"/>
  <c r="I1030" i="13"/>
  <c r="K1013" i="13"/>
  <c r="Q1013" i="13"/>
  <c r="I998" i="13"/>
  <c r="O998" i="13"/>
  <c r="G996" i="13"/>
  <c r="I73" i="1" s="1"/>
  <c r="Q949" i="13"/>
  <c r="Q781" i="13"/>
  <c r="G522" i="13"/>
  <c r="I68" i="1" s="1"/>
  <c r="V522" i="13"/>
  <c r="V326" i="13"/>
  <c r="K326" i="13"/>
  <c r="K290" i="13"/>
  <c r="O252" i="13"/>
  <c r="Q8" i="13"/>
  <c r="K1422" i="13"/>
  <c r="V1366" i="13"/>
  <c r="O1366" i="13"/>
  <c r="K1091" i="13"/>
  <c r="K1030" i="13"/>
  <c r="Q1030" i="13"/>
  <c r="V1013" i="13"/>
  <c r="O781" i="13"/>
  <c r="I522" i="13"/>
  <c r="O522" i="13"/>
  <c r="I326" i="13"/>
  <c r="G321" i="13"/>
  <c r="I65" i="1" s="1"/>
  <c r="I290" i="13"/>
  <c r="O8" i="13"/>
  <c r="V1422" i="13"/>
  <c r="G1091" i="13"/>
  <c r="I78" i="1" s="1"/>
  <c r="V1091" i="13"/>
  <c r="V1030" i="13"/>
  <c r="G1013" i="13"/>
  <c r="I76" i="1" s="1"/>
  <c r="G949" i="13"/>
  <c r="I72" i="1" s="1"/>
  <c r="V949" i="13"/>
  <c r="K949" i="13"/>
  <c r="V781" i="13"/>
  <c r="K781" i="13"/>
  <c r="G773" i="13"/>
  <c r="I70" i="1" s="1"/>
  <c r="Q522" i="13"/>
  <c r="Q326" i="13"/>
  <c r="Q290" i="13"/>
  <c r="M290" i="13"/>
  <c r="I283" i="13"/>
  <c r="K252" i="13"/>
  <c r="Q252" i="13"/>
  <c r="I252" i="13"/>
  <c r="K8" i="13"/>
  <c r="G1517" i="13"/>
  <c r="I86" i="1" s="1"/>
  <c r="M1514" i="13"/>
  <c r="M1513" i="13" s="1"/>
  <c r="V1519" i="13"/>
  <c r="K1519" i="13"/>
  <c r="I1519" i="13"/>
  <c r="Q1519" i="13"/>
  <c r="G1519" i="13"/>
  <c r="I87" i="1" s="1"/>
  <c r="O1519" i="13"/>
  <c r="M1520" i="13"/>
  <c r="O545" i="13"/>
  <c r="Q545" i="13"/>
  <c r="K545" i="13"/>
  <c r="V545" i="13"/>
  <c r="I545" i="13"/>
  <c r="Q476" i="13"/>
  <c r="O476" i="13"/>
  <c r="V476" i="13"/>
  <c r="K476" i="13"/>
  <c r="I130" i="13"/>
  <c r="Q130" i="13"/>
  <c r="AF1609" i="13"/>
  <c r="K130" i="13"/>
  <c r="M137" i="13"/>
  <c r="M130" i="13" s="1"/>
  <c r="V130" i="13"/>
  <c r="O130" i="13"/>
  <c r="K67" i="13"/>
  <c r="O67" i="13"/>
  <c r="V67" i="13"/>
  <c r="Q67" i="13"/>
  <c r="I67" i="13"/>
  <c r="F39" i="1"/>
  <c r="M1519" i="13"/>
  <c r="M1575" i="13"/>
  <c r="Q1422" i="13"/>
  <c r="G1422" i="13"/>
  <c r="I82" i="1" s="1"/>
  <c r="I1366" i="13"/>
  <c r="Q1148" i="13"/>
  <c r="M1013" i="13"/>
  <c r="M781" i="13"/>
  <c r="M1501" i="13"/>
  <c r="M1500" i="13" s="1"/>
  <c r="M1423" i="13"/>
  <c r="M1422" i="13" s="1"/>
  <c r="K1366" i="13"/>
  <c r="Q1366" i="13"/>
  <c r="M1367" i="13"/>
  <c r="M1366" i="13" s="1"/>
  <c r="G1366" i="13"/>
  <c r="I81" i="1" s="1"/>
  <c r="M1183" i="13"/>
  <c r="M1148" i="13" s="1"/>
  <c r="G1148" i="13"/>
  <c r="I79" i="1" s="1"/>
  <c r="M1030" i="13"/>
  <c r="M545" i="13"/>
  <c r="M326" i="13"/>
  <c r="K1148" i="13"/>
  <c r="M8" i="13"/>
  <c r="G1575" i="13"/>
  <c r="I88" i="1" s="1"/>
  <c r="Q1500" i="13"/>
  <c r="I1500" i="13"/>
  <c r="V1148" i="13"/>
  <c r="I1148" i="13"/>
  <c r="M998" i="13"/>
  <c r="M476" i="13"/>
  <c r="M283" i="13"/>
  <c r="M252" i="13"/>
  <c r="M67" i="13"/>
  <c r="G998" i="13"/>
  <c r="I74" i="1" s="1"/>
  <c r="G67" i="13"/>
  <c r="G781" i="13"/>
  <c r="I71" i="1" s="1"/>
  <c r="G326" i="13"/>
  <c r="I66" i="1" s="1"/>
  <c r="G290" i="13"/>
  <c r="I64" i="1" s="1"/>
  <c r="I61" i="1"/>
  <c r="G1030" i="13"/>
  <c r="I77" i="1" s="1"/>
  <c r="G545" i="13"/>
  <c r="I69" i="1" s="1"/>
  <c r="G476" i="13"/>
  <c r="I67" i="1" s="1"/>
  <c r="G252" i="13"/>
  <c r="I62" i="1" s="1"/>
  <c r="G8" i="13"/>
  <c r="I59" i="1" s="1"/>
  <c r="M1118" i="13"/>
  <c r="M1091" i="13" s="1"/>
  <c r="M964" i="13"/>
  <c r="M949" i="13" s="1"/>
  <c r="M532" i="13"/>
  <c r="M522" i="13" s="1"/>
  <c r="AF39" i="12"/>
  <c r="G8" i="12"/>
  <c r="J28" i="1"/>
  <c r="J26" i="1"/>
  <c r="G38" i="1"/>
  <c r="F38" i="1"/>
  <c r="J23" i="1"/>
  <c r="J24" i="1"/>
  <c r="J25" i="1"/>
  <c r="J27" i="1"/>
  <c r="E24" i="1"/>
  <c r="E26" i="1"/>
  <c r="I17" i="1" l="1"/>
  <c r="G39" i="12"/>
  <c r="G41" i="1" s="1"/>
  <c r="H41" i="1" s="1"/>
  <c r="I41" i="1" s="1"/>
  <c r="I89" i="1"/>
  <c r="I19" i="1" s="1"/>
  <c r="I18" i="1"/>
  <c r="G39" i="1"/>
  <c r="I60" i="1"/>
  <c r="G1609" i="13"/>
  <c r="G44" i="1" s="1"/>
  <c r="H44" i="1" s="1"/>
  <c r="I44" i="1" s="1"/>
  <c r="G45" i="1" l="1"/>
  <c r="G25" i="1" s="1"/>
  <c r="A25" i="1" s="1"/>
  <c r="A26" i="1" s="1"/>
  <c r="G26" i="1" s="1"/>
  <c r="H39" i="1"/>
  <c r="I39" i="1" s="1"/>
  <c r="I16" i="1"/>
  <c r="I21" i="1" s="1"/>
  <c r="I91" i="1"/>
  <c r="A23" i="1"/>
  <c r="A24" i="1" s="1"/>
  <c r="G24" i="1" s="1"/>
  <c r="G28" i="1" l="1"/>
  <c r="A27" i="1"/>
  <c r="A29" i="1" s="1"/>
  <c r="G29" i="1" s="1"/>
  <c r="G27" i="1" s="1"/>
  <c r="I45" i="1"/>
  <c r="J39" i="1" s="1"/>
  <c r="H45" i="1"/>
  <c r="J90" i="1"/>
  <c r="J66" i="1"/>
  <c r="J78" i="1"/>
  <c r="J64" i="1"/>
  <c r="J80" i="1"/>
  <c r="J63" i="1"/>
  <c r="J79" i="1"/>
  <c r="J65" i="1"/>
  <c r="J81" i="1"/>
  <c r="J70" i="1"/>
  <c r="J82" i="1"/>
  <c r="J68" i="1"/>
  <c r="J84" i="1"/>
  <c r="J67" i="1"/>
  <c r="J83" i="1"/>
  <c r="J69" i="1"/>
  <c r="J85" i="1"/>
  <c r="J62" i="1"/>
  <c r="J60" i="1"/>
  <c r="J76" i="1"/>
  <c r="J59" i="1"/>
  <c r="J75" i="1"/>
  <c r="J61" i="1"/>
  <c r="J77" i="1"/>
  <c r="J74" i="1"/>
  <c r="J86" i="1"/>
  <c r="J72" i="1"/>
  <c r="J88" i="1"/>
  <c r="J71" i="1"/>
  <c r="J87" i="1"/>
  <c r="J73" i="1"/>
  <c r="J89" i="1"/>
  <c r="J44" i="1" l="1"/>
  <c r="J41" i="1"/>
  <c r="J91" i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104E2092-5499-4D18-A576-B819D5266B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C131F31-01FF-475C-87D1-405985EB2F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E58DB620-6802-4B19-A97E-006F6E90BE2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2BA2169-C410-458F-818E-D3E888DB9C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<sst xmlns="http://schemas.openxmlformats.org/spreadsheetml/2006/main" count="9934" uniqueCount="3110">
  <si>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</si>
  <si>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</si>
  <si>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</si>
  <si>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</si>
  <si>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</si>
  <si>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</si>
  <si>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</si>
  <si>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</si>
  <si>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</si>
  <si>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</si>
  <si>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</si>
  <si>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</si>
  <si>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</si>
  <si>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</si>
  <si>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</si>
  <si>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</si>
  <si>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</si>
  <si>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</si>
  <si>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</si>
  <si>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</si>
  <si>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</si>
  <si>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</si>
  <si>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</si>
  <si>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</si>
  <si>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</si>
  <si>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</si>
  <si>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</si>
  <si>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</si>
  <si>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</si>
  <si>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</si>
  <si>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</si>
  <si>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</si>
  <si>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</si>
  <si>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</si>
  <si>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</si>
  <si>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</si>
  <si>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</si>
  <si>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</si>
  <si>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</si>
  <si>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</si>
  <si>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</si>
  <si>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</si>
  <si>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</si>
  <si>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171063</t>
  </si>
  <si>
    <t>Komplexní obnova spalovny v NPK, a.s.</t>
  </si>
  <si>
    <t>Nemocnice Pardubického kraje, a.s.</t>
  </si>
  <si>
    <t>Kyjevská 44</t>
  </si>
  <si>
    <t>Pardubice-Pardubičky</t>
  </si>
  <si>
    <t>53003</t>
  </si>
  <si>
    <t>27520536</t>
  </si>
  <si>
    <t>CZ27520536</t>
  </si>
  <si>
    <t>CENTROPROJEKT GROUP a.s.</t>
  </si>
  <si>
    <t>Štefánikova 167</t>
  </si>
  <si>
    <t>Zlín</t>
  </si>
  <si>
    <t>76001</t>
  </si>
  <si>
    <t>01643541</t>
  </si>
  <si>
    <t>CZ01643541</t>
  </si>
  <si>
    <t>Stavba</t>
  </si>
  <si>
    <t>Ostatní a vedlejší náklady</t>
  </si>
  <si>
    <t>1</t>
  </si>
  <si>
    <t>Stavební objekt</t>
  </si>
  <si>
    <t>SO 01</t>
  </si>
  <si>
    <t>Stavební úpravy ve spalovně NPK</t>
  </si>
  <si>
    <t>Architektonicko-stavební řešení</t>
  </si>
  <si>
    <t>Celkem za stavbu</t>
  </si>
  <si>
    <t>CZK</t>
  </si>
  <si>
    <t>#POPR</t>
  </si>
  <si>
    <t>Popis rozpočtu: 1 - Architektonicko-stavební řešení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</si>
  <si>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</si>
  <si>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</si>
  <si>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</si>
  <si>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</si>
  <si>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</si>
  <si>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</si>
  <si>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</si>
  <si>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</si>
  <si>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</si>
  <si>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</si>
  <si>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</si>
  <si>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</si>
  <si>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</si>
  <si>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</si>
  <si>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</si>
  <si>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</si>
  <si>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</si>
  <si>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</si>
  <si>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</si>
  <si>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</si>
  <si>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</si>
  <si>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</si>
  <si>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</si>
  <si>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</si>
  <si>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</si>
  <si>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</si>
  <si>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</si>
  <si>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</si>
  <si>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</si>
  <si>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</si>
  <si>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</si>
  <si>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</si>
  <si>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</si>
  <si>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</si>
  <si>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</si>
  <si>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</si>
  <si>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</si>
  <si>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725</t>
  </si>
  <si>
    <t>Zařizovací předměty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</si>
  <si>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</si>
  <si>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</si>
  <si>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</si>
  <si>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</si>
  <si>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</si>
  <si>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</si>
  <si>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</si>
  <si>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</si>
  <si>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</si>
  <si>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</si>
  <si>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</si>
  <si>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</si>
  <si>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777</t>
  </si>
  <si>
    <t>Podlahy ze syntetických hmot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</si>
  <si>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</si>
  <si>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</si>
  <si>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</si>
  <si>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</si>
  <si>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</si>
  <si>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</si>
  <si>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</si>
  <si>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</si>
  <si>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M36</t>
  </si>
  <si>
    <t>Montáže měřících a regulačních zařízení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</si>
  <si>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</si>
  <si>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</si>
  <si>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</si>
  <si>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</si>
  <si>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</si>
  <si>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</si>
  <si>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</si>
  <si>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</si>
  <si>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</si>
  <si>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</si>
  <si>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</si>
  <si>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</si>
  <si>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</si>
  <si>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</si>
  <si>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</si>
  <si>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</si>
  <si>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</si>
  <si>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</si>
  <si>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</si>
  <si>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</si>
  <si>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</si>
  <si>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</si>
  <si>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</si>
  <si>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</si>
  <si>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</si>
  <si>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</si>
  <si>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</si>
  <si>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</si>
  <si>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</si>
  <si>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</si>
  <si>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</si>
  <si>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</si>
  <si>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</si>
  <si>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</si>
  <si>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</si>
  <si>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</si>
  <si>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</si>
  <si>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</si>
  <si>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</si>
  <si>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</si>
  <si>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19/ 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</si>
  <si>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</si>
  <si>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</si>
  <si>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</si>
  <si>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</si>
  <si>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</si>
  <si>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</si>
  <si>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</si>
  <si>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</si>
  <si>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</si>
  <si>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</si>
  <si>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</si>
  <si>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</si>
  <si>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</si>
  <si>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</si>
  <si>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</si>
  <si>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</si>
  <si>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</si>
  <si>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005111020R</t>
  </si>
  <si>
    <t>Vytyčení stavby</t>
  </si>
  <si>
    <t>005111021R</t>
  </si>
  <si>
    <t>Vytyčení inženýrských sítí</t>
  </si>
  <si>
    <t>005211010R</t>
  </si>
  <si>
    <t>Předání a převzetí staveniště</t>
  </si>
  <si>
    <t>Náklady spojené s účastí zhotovitele na předání a převzetí staveniště.</t>
  </si>
  <si>
    <t>005241010R</t>
  </si>
  <si>
    <t>00524 R</t>
  </si>
  <si>
    <t>Předání a převzetí díla</t>
  </si>
  <si>
    <t>Náklady zhotovitele, které vzniknou v souvislosti s povinnostmi zhotovitele při předání a převzetí díla.</t>
  </si>
  <si>
    <t>004111010R</t>
  </si>
  <si>
    <t xml:space="preserve">Průzkumné práce </t>
  </si>
  <si>
    <t>005211020R</t>
  </si>
  <si>
    <t>Ochrana stávajících inženýrských sítí na staveništ</t>
  </si>
  <si>
    <t>005211080R</t>
  </si>
  <si>
    <t xml:space="preserve">Bezpečnostní a hygienická opatření na staveništi </t>
  </si>
  <si>
    <t>005231030R</t>
  </si>
  <si>
    <t xml:space="preserve">Zkušební provoz </t>
  </si>
  <si>
    <t>005231040R</t>
  </si>
  <si>
    <t>Provozní řády</t>
  </si>
  <si>
    <t>005241020R</t>
  </si>
  <si>
    <t xml:space="preserve">Geodetické zaměření skutečného provedení  </t>
  </si>
  <si>
    <t>005261010R</t>
  </si>
  <si>
    <t>Pojištění dodavatele a pojištění díla</t>
  </si>
  <si>
    <t>005261020R</t>
  </si>
  <si>
    <t>Bankovní záruky</t>
  </si>
  <si>
    <t>SUM</t>
  </si>
  <si>
    <t>END</t>
  </si>
  <si>
    <t>Položkový soupis prací a dodávek</t>
  </si>
  <si>
    <t>121101101R00</t>
  </si>
  <si>
    <t>Sejmutí ornice s přemístěním na vzdálenost do 50 m</t>
  </si>
  <si>
    <t>m3</t>
  </si>
  <si>
    <t>800-1</t>
  </si>
  <si>
    <t>Práce</t>
  </si>
  <si>
    <t>POL1_</t>
  </si>
  <si>
    <t>nebo lesní půdy, s vodorovným přemístěním na hromady v místě upotřebení nebo na dočasné či trvalé skládky se složením</t>
  </si>
  <si>
    <t>SPI</t>
  </si>
  <si>
    <t xml:space="preserve">viz. výkres CTX-S-001 : </t>
  </si>
  <si>
    <t>VV</t>
  </si>
  <si>
    <t>pro zásobník : 1,000*1,000*0,200*4</t>
  </si>
  <si>
    <t>130901123RT1</t>
  </si>
  <si>
    <t>Bourání konstrukcí v hloubených vykopávkách z betonu, železového nebo z předpjatého, pneumatickým kladivem</t>
  </si>
  <si>
    <t>s přemístěním suti na hromady na vzdálenost do 20 m nebo s uložením na dopravní prostředek,</t>
  </si>
  <si>
    <t>v jámě : 0,500*(0,850-0,125)*2,800</t>
  </si>
  <si>
    <t>0,600*(1,500-0,700)*2,800</t>
  </si>
  <si>
    <t>139601102R00</t>
  </si>
  <si>
    <t>Ruční výkop jam, rýh a šachet v hornině 3</t>
  </si>
  <si>
    <t>s přehozením na vzdálenost do 5 m nebo s naložením na ruční dopravní prostředek</t>
  </si>
  <si>
    <t>pro zásobník : 0,600*0,600*0,800*4</t>
  </si>
  <si>
    <t xml:space="preserve">viz. výkres CTX-S-003 : </t>
  </si>
  <si>
    <t>B16 : 0,300*0,330*(1,500-0,330)</t>
  </si>
  <si>
    <t>0,300*0,600*(1,500-0,330)</t>
  </si>
  <si>
    <t>0,600*0,600*(0,600-0,330)*2</t>
  </si>
  <si>
    <t>0,600*0,600*(0,750-0,330)*2</t>
  </si>
  <si>
    <t>0,345*0,330*(0,850-0,330)</t>
  </si>
  <si>
    <t>B17 : 54,862*0,100</t>
  </si>
  <si>
    <t>1,730*1,980*0,100</t>
  </si>
  <si>
    <t>139711101R00</t>
  </si>
  <si>
    <t>Vykopávka v uzavřených prostorách v hornině 1-4</t>
  </si>
  <si>
    <t>s naložením výkopku na dopravní prostředek</t>
  </si>
  <si>
    <t xml:space="preserve">B11 : </t>
  </si>
  <si>
    <t>13,565*1,740</t>
  </si>
  <si>
    <t>151201201R00</t>
  </si>
  <si>
    <t>Zřízení pažení stěn výkopu bez rozepření, vzepření zátažné, hloubky do 4 m</t>
  </si>
  <si>
    <t>m2</t>
  </si>
  <si>
    <t>(7,570+2,800)*2*3,000</t>
  </si>
  <si>
    <t>151201211R00</t>
  </si>
  <si>
    <t>Odstranění pažení stěn výkopu zátažné, hloubky do 4 m</t>
  </si>
  <si>
    <t>s uložením pažin na vzdálenost do 3 m od okraje výkopu,</t>
  </si>
  <si>
    <t>Položka pořadí 5 : 62,22000</t>
  </si>
  <si>
    <t>151201301R00</t>
  </si>
  <si>
    <t>Zřízení rozepření zapažených stěn výkopů při roubení zátažném, hloubky do 4 m</t>
  </si>
  <si>
    <t>s potřebným přepažováním,</t>
  </si>
  <si>
    <t>7,570*2,800*2,000</t>
  </si>
  <si>
    <t>151201311R00</t>
  </si>
  <si>
    <t>Odstranění rozepření stěn výkopů při roubení zátažném, hloubky do 4 m</t>
  </si>
  <si>
    <t>s uložením materiálu na vzdálenost do 3 m od okraje výkopu,</t>
  </si>
  <si>
    <t>Položka pořadí 7 : 42,39200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</si>
  <si>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</si>
  <si>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</si>
  <si>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</si>
  <si>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Položka pořadí 4 : 23,60310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</si>
  <si>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</si>
  <si>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</si>
  <si>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</si>
  <si>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Položka pořadí 3 : 7,86317</t>
  </si>
  <si>
    <t>162701109R00</t>
  </si>
  <si>
    <t>Vodorovné přemístění výkopku příplatek k ceně za každých dalších i započatých 1 000 m přes 10 000 m_x000D_
 z horniny 1 až 4</t>
  </si>
  <si>
    <t xml:space="preserve">5 km : </t>
  </si>
  <si>
    <t>181101111R00</t>
  </si>
  <si>
    <t>Úprava pláně v zářezech bez rozlišení horniny, se zhutněním - ručně</t>
  </si>
  <si>
    <t>vyrovnáním výškových rozdílů, ploch vodorovných a ploch do sklonu 1 : 5.</t>
  </si>
  <si>
    <t>B11 : 7,570*2,800</t>
  </si>
  <si>
    <t>B17 : 54,862</t>
  </si>
  <si>
    <t>199000002R00</t>
  </si>
  <si>
    <t>Poplatky za skládku horniny 1- 4</t>
  </si>
  <si>
    <t>273321411R00</t>
  </si>
  <si>
    <t>Beton základových desek železový třídy C 25/30</t>
  </si>
  <si>
    <t>801-1</t>
  </si>
  <si>
    <t>bez dodávky a uložení výztuže</t>
  </si>
  <si>
    <t>B9 : 54,862*0,330</t>
  </si>
  <si>
    <t>273323411RV1</t>
  </si>
  <si>
    <t>Beton základových desek železový vodostavební třídy C 25/30, stupeň chemické odolnosti  X0,XC1-4,XD1-2,XF1,XA1-2</t>
  </si>
  <si>
    <t>7,565*2,800*(2,140-1,890)</t>
  </si>
  <si>
    <t>273361821R00</t>
  </si>
  <si>
    <t>Výztuž základových desek z betonářské oceli 10 505(R)</t>
  </si>
  <si>
    <t>t</t>
  </si>
  <si>
    <t>včetně distančních prvků</t>
  </si>
  <si>
    <t xml:space="preserve">viz. statika : </t>
  </si>
  <si>
    <t>5,29550*120/1000</t>
  </si>
  <si>
    <t>275321411R00</t>
  </si>
  <si>
    <t>Beton základových patek železový třídy C 25/30</t>
  </si>
  <si>
    <t>pro zásobník : 0,600*0,600*0,600*4*1,035</t>
  </si>
  <si>
    <t>0,300*0,350*(1,500-0,125)</t>
  </si>
  <si>
    <t>0,350*0,400*0,850</t>
  </si>
  <si>
    <t>0,350*0,300*0,850</t>
  </si>
  <si>
    <t>0,600*0,600*0,600*3</t>
  </si>
  <si>
    <t>0,600*0,600*0,750*3</t>
  </si>
  <si>
    <t>0,600*0,600*1,200</t>
  </si>
  <si>
    <t>0,600*0,300*1,500</t>
  </si>
  <si>
    <t>1,200*0,500*0,600*2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</si>
  <si>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</si>
  <si>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</si>
  <si>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</si>
  <si>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(0,300+0,350)*2*(1,500-0,125)</t>
  </si>
  <si>
    <t>(0,350+0,400)*2*0,850</t>
  </si>
  <si>
    <t>(0,350+0,300)*2*0,850</t>
  </si>
  <si>
    <t>(0,600+0,600)*2*0,600*3</t>
  </si>
  <si>
    <t>(0,600+0,600)*2*0,750*3</t>
  </si>
  <si>
    <t>(0,600+0,600)*2*1,200</t>
  </si>
  <si>
    <t>(0,600+0,300)*2*1,500</t>
  </si>
  <si>
    <t>(1,200+0,500)*2*0,600*2</t>
  </si>
  <si>
    <t>275351216R00</t>
  </si>
  <si>
    <t>Bednění stěn základových patek odstranění</t>
  </si>
  <si>
    <t>Včetně očištění, vytřídění a uložení bednícího materiálu.</t>
  </si>
  <si>
    <t>Položka pořadí 18 : 23,54750</t>
  </si>
  <si>
    <t>275361821R00</t>
  </si>
  <si>
    <t>Výztuž základových patek z betonářské oceli 10 505(R)</t>
  </si>
  <si>
    <t>4,12687*120/1000</t>
  </si>
  <si>
    <t>279323411RV1</t>
  </si>
  <si>
    <t>vodostavební třídy C 25/30, stupeň chemické odolnosti  X0,XC1-4,XD1-2,XF1,XA1-2</t>
  </si>
  <si>
    <t>(7,565+2,400)*2*1,890</t>
  </si>
  <si>
    <t>Koeficient: 0,035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</si>
  <si>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</si>
  <si>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</si>
  <si>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</si>
  <si>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(7,165+2,400)*2*1,890</t>
  </si>
  <si>
    <t>279351102R00</t>
  </si>
  <si>
    <t>Bednění základových zdí jednostranné, odstranění</t>
  </si>
  <si>
    <t>Položka pořadí 22 : 36,15570</t>
  </si>
  <si>
    <t>279361821R00</t>
  </si>
  <si>
    <t>Výztuž základových zdí z betonářské oceli 10 505(R)</t>
  </si>
  <si>
    <t>38,98607*120/1000</t>
  </si>
  <si>
    <t>229940030RA0</t>
  </si>
  <si>
    <t>Mikropiloty trubkové včetně injektáže D 115 mm</t>
  </si>
  <si>
    <t>m</t>
  </si>
  <si>
    <t>AP-HSV</t>
  </si>
  <si>
    <t>Agregovaná položka</t>
  </si>
  <si>
    <t>POL2_</t>
  </si>
  <si>
    <t>z oceli 11 523, hlava mikropiloty navařená nebo našroubovaná a zajištěná svarem, injektování s dvojitým obturátorem tlakem 0,60 MPa, zřízení a odstranění pomocné konstrukce ze dřeva.</t>
  </si>
  <si>
    <t>310271530R00</t>
  </si>
  <si>
    <t>Zazdívka otvorů z pórobetonových tvárnic plochy od 0,25 m2 do 1 m2 , tloušťka zdiva 300 mm</t>
  </si>
  <si>
    <t>801-4</t>
  </si>
  <si>
    <t>ve zdivu nadzákladovém, včetně pomocného pracovního lešení</t>
  </si>
  <si>
    <t xml:space="preserve">viz. výkres CTX-S-104 : </t>
  </si>
  <si>
    <t>1.04 : 0,600*0,600*0,300</t>
  </si>
  <si>
    <t>1.02 : 0,550*1,500*0,300</t>
  </si>
  <si>
    <t>0,790*1,500*0,300</t>
  </si>
  <si>
    <t>317941121R00</t>
  </si>
  <si>
    <t>Osazení ocelových válcovaných nosníků na zdivu bez dodávky materiálu, výšky do 120 mm</t>
  </si>
  <si>
    <t>profilu I, nebo IE, nebo U, nebo UE, nebo L</t>
  </si>
  <si>
    <t xml:space="preserve">viz. výkres CTX-S-006 : </t>
  </si>
  <si>
    <t>Začátek provozního součtu</t>
  </si>
  <si>
    <t xml:space="preserve">  1,200*4</t>
  </si>
  <si>
    <t xml:space="preserve">  1,400*6</t>
  </si>
  <si>
    <t xml:space="preserve">  Mezisoučet</t>
  </si>
  <si>
    <t>Konec provozního součtu</t>
  </si>
  <si>
    <t>317941121RT3</t>
  </si>
  <si>
    <t>Osazení ocelových válcovaných nosníků na zdivu profil I, výšky 120 mm</t>
  </si>
  <si>
    <t>11,100/1000*2,000*2</t>
  </si>
  <si>
    <t>346244381RT2</t>
  </si>
  <si>
    <t>Plentování ocelových nosníků jednostranné výšky do 200 mm</t>
  </si>
  <si>
    <t>jakýmikoliv cihlami,</t>
  </si>
  <si>
    <t>0,100*1,200*4</t>
  </si>
  <si>
    <t>0,100*1,400*6</t>
  </si>
  <si>
    <t>0,120*2,000*2</t>
  </si>
  <si>
    <t>346481111R00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</si>
  <si>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</si>
  <si>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</si>
  <si>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0,300*(1,000*5+1,200*2+1,400*3+2,000)</t>
  </si>
  <si>
    <t>346275115R00</t>
  </si>
  <si>
    <t>Přizdívky a obezdívky z desek pórobetonových tloušťky 150 mm</t>
  </si>
  <si>
    <t>s pomocným lešením o výšce podlahy do 1900 mm a pro zatížení do 1,5 kPa.</t>
  </si>
  <si>
    <t>1.04 : 0,900*1,200</t>
  </si>
  <si>
    <t>342111322RT2</t>
  </si>
  <si>
    <t>Příčka SDVK tl.100 mm,ocel.kce,oplášť 12,5+12,5 mm, izolace miner.tl. 60 mm, objem. hmotnost 30 kg/m3</t>
  </si>
  <si>
    <t>Vlastní</t>
  </si>
  <si>
    <t>typ 1 S 11 H2O, Rw 49 dB</t>
  </si>
  <si>
    <t>Skladba:</t>
  </si>
  <si>
    <t>-  povrchová úprava</t>
  </si>
  <si>
    <t>- 1x cementovláknitá deska (panel H2O) - tl. 12,5 mm</t>
  </si>
  <si>
    <t>- kovová nosná konstrukce –  1x profil CW75x0,6 po 625 mm s tepelnou izolací z minerální vlny tl. 60 mm, (minerální vlna min. obj. hmotnosti 30kg/m3) - tl. 75 mm</t>
  </si>
  <si>
    <t>- povrchová úprava</t>
  </si>
  <si>
    <t xml:space="preserve">SP1 : </t>
  </si>
  <si>
    <t>1.03, 1.04 : 1,550*3,500</t>
  </si>
  <si>
    <t>-0,700*1,970</t>
  </si>
  <si>
    <t xml:space="preserve">viz. výkres CTX-S-105 : </t>
  </si>
  <si>
    <t>2.03 : (2,175*2+0,900)*2,750</t>
  </si>
  <si>
    <t>-0,800*1,970*2</t>
  </si>
  <si>
    <t>342111322RT3</t>
  </si>
  <si>
    <t>typ 1 S 12 H2O, Rw 51 dB</t>
  </si>
  <si>
    <t xml:space="preserve">SP2 : </t>
  </si>
  <si>
    <t>2.05 : (4,500+2,200*2)*2,750</t>
  </si>
  <si>
    <t>-0,800*1,970*3</t>
  </si>
  <si>
    <t>2.01 : 1,090*2,750</t>
  </si>
  <si>
    <t>342111422RT2</t>
  </si>
  <si>
    <t>Příčka SDVK tl.150 mm,ocel.kce,oplášť 12,5+12,5 mm, izolace miner.tl. 60 mm, objem. hmotnost 30 kg/m3</t>
  </si>
  <si>
    <t>1.05 : (2,800+2,000*2)*3,500</t>
  </si>
  <si>
    <t>-0,900*1,970</t>
  </si>
  <si>
    <t>1.03, 1.04 : (1,700+2,050)*3,500</t>
  </si>
  <si>
    <t>vnější stěna : (11,125+4,050)*2,930</t>
  </si>
  <si>
    <t>2.08, 2.09 : (3,900+2,500)*2,750</t>
  </si>
  <si>
    <t>2.04/2.07 : 1,600*2,750*2</t>
  </si>
  <si>
    <t>2.01 : (1,550+3,525+2,350)*2,750</t>
  </si>
  <si>
    <t>-0,800*1,970</t>
  </si>
  <si>
    <t>0,450*2,750</t>
  </si>
  <si>
    <t>342111422RT3</t>
  </si>
  <si>
    <t>1.02, 1.03 : (4,030+0,857+2,650+4,480)*3,500</t>
  </si>
  <si>
    <t>-0,900*1,500</t>
  </si>
  <si>
    <t>-1,530*1,500</t>
  </si>
  <si>
    <t>-0,600*1,500</t>
  </si>
  <si>
    <t>347111314RV2</t>
  </si>
  <si>
    <t>Předstěna SDVK tl. 100 mm,ocel.kce,oplášť tl.12,5, parotěsná zábrana, izolace miner. tl.70 mm, objem. hmotnost 30 kg/m3</t>
  </si>
  <si>
    <t>2.08 : 2,500*2,750</t>
  </si>
  <si>
    <t>-1,500*0,900</t>
  </si>
  <si>
    <t>2.07 : 1,400*2,750</t>
  </si>
  <si>
    <t>2.04 : 2,800*2,750</t>
  </si>
  <si>
    <t>13331630R</t>
  </si>
  <si>
    <t>tyč ocelová  L (úhelník) válcovaná za tepla S235 (11375); rovnoramenná; tl = 6,00 mm; a = 100,0 mm; b = 100,0 mm</t>
  </si>
  <si>
    <t>SPCM</t>
  </si>
  <si>
    <t>Specifikace</t>
  </si>
  <si>
    <t>POL3_</t>
  </si>
  <si>
    <t>Koeficient: 0,05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</si>
  <si>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</si>
  <si>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</si>
  <si>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 xml:space="preserve">viz. výkres CTX-S-104, viz. statika : </t>
  </si>
  <si>
    <t>2,800*1,170*0,400</t>
  </si>
  <si>
    <t>411351205R00</t>
  </si>
  <si>
    <t>Bednění stropů deskových včetně podpěrné konstrukce výšky do 3,5 m přes 10 do 12 kPa, - zřízení</t>
  </si>
  <si>
    <t>s pomocným lešením</t>
  </si>
  <si>
    <t>0,970*2,400</t>
  </si>
  <si>
    <t>411351206R00</t>
  </si>
  <si>
    <t>Bednění stropů deskových včetně podpěrné konstrukce výšky do 3,5 m přes 10 do 12 kPa, - odstranění</t>
  </si>
  <si>
    <t>Položka pořadí 39 : 2,32800</t>
  </si>
  <si>
    <t>411351801R00</t>
  </si>
  <si>
    <t>Bednění stropů bednění svislých ploch zřízení</t>
  </si>
  <si>
    <t>(2,800+1,170)*2*0,400</t>
  </si>
  <si>
    <t>411351802R00</t>
  </si>
  <si>
    <t>Bednění stropů bednění svislých ploch odstranění</t>
  </si>
  <si>
    <t>Položka pořadí 41 : 3,17600</t>
  </si>
  <si>
    <t>411361921RT4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</si>
  <si>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</si>
  <si>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Koeficient: 0,20</t>
  </si>
  <si>
    <t>411354255R01</t>
  </si>
  <si>
    <t>Bednění stropů plech pozink. TR 40/160-0,75</t>
  </si>
  <si>
    <t>Trapézový plech TR 40/160-0,75 - 850 kg, S320 GD</t>
  </si>
  <si>
    <t xml:space="preserve">viz. výkres CTX-S-105, viz. statika : </t>
  </si>
  <si>
    <t>P1 : 12,075*4,050</t>
  </si>
  <si>
    <t>P2 : 12,075*4,050</t>
  </si>
  <si>
    <t>3,240*2,200</t>
  </si>
  <si>
    <t>602021142R00</t>
  </si>
  <si>
    <t xml:space="preserve">Omítka stěn z hotových směsí vrstva štuková, vápenná,  , tloušťka vrstvy 3 mm,  </t>
  </si>
  <si>
    <t>po jednotlivých vrstvách</t>
  </si>
  <si>
    <t>Položka pořadí 46 : 3,76500</t>
  </si>
  <si>
    <t>602016191R00</t>
  </si>
  <si>
    <t>Omítka stěn z hotových směsí Doplňkové práce pro omítky stěn z hotových směsí_x000D_
 penetrační nátěr stěn akrylátový</t>
  </si>
  <si>
    <t>Položka pořadí 49 : 3,76500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</si>
  <si>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</si>
  <si>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</si>
  <si>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</si>
  <si>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(1,200+1,200)*2*0,300*3</t>
  </si>
  <si>
    <t>(0,900+0,700)*2*0,300</t>
  </si>
  <si>
    <t>(0,700+0,700)*2*0,250</t>
  </si>
  <si>
    <t>612473182R00</t>
  </si>
  <si>
    <t>Omítky vnitřní zdiva ze suchých směsí štukové, strojně</t>
  </si>
  <si>
    <t>omítka vápenocementová, strojně nebo ručně nanášená v podlaží i ve schodišti na jakýkoliv druh podkladu, kompletní souvrství</t>
  </si>
  <si>
    <t>včetně postřiku a jádrové omítky.</t>
  </si>
  <si>
    <t xml:space="preserve">B14 : </t>
  </si>
  <si>
    <t>(12,250+12,500+18,200+5,900)*2,000</t>
  </si>
  <si>
    <t>-0,900*2,000</t>
  </si>
  <si>
    <t>612481211RU1</t>
  </si>
  <si>
    <t>Vyztužení povrchu vnitřních stěn sklotextilní síťovinou s dodávkou síťoviny a stěrkového tmelu</t>
  </si>
  <si>
    <t>1.04 : 0,600*0,600</t>
  </si>
  <si>
    <t>0,900*1,200</t>
  </si>
  <si>
    <t>0,150*(0,900+1,200)</t>
  </si>
  <si>
    <t>1.02 : 0,550*1,500</t>
  </si>
  <si>
    <t>0,790*1,500</t>
  </si>
  <si>
    <t>61R001</t>
  </si>
  <si>
    <t>Provedení úpravy střechy z vnitřní strany nástřikem suchou omítkovou směsí tl. 50 mm</t>
  </si>
  <si>
    <t>Nástřik bude z průmyslově vyráběné omítkové směsi složené z biorozpustných minerálních vláken a cementového pojiva.</t>
  </si>
  <si>
    <t xml:space="preserve">viz. výkres CTX-S-107-109 : </t>
  </si>
  <si>
    <t>18,200*12,500*2</t>
  </si>
  <si>
    <t>-14,900*4,300*2</t>
  </si>
  <si>
    <t>4,770*7,800</t>
  </si>
  <si>
    <t>Mezisoučet</t>
  </si>
  <si>
    <t>58571030R</t>
  </si>
  <si>
    <t>lehčená a tepelněizolační omítka pro interiér; báze cementová; požárně ochranná; bal.; lambda 0,041 W/mK</t>
  </si>
  <si>
    <t>kg</t>
  </si>
  <si>
    <t>364,0660/110*1000</t>
  </si>
  <si>
    <t>624601111R00</t>
  </si>
  <si>
    <t>Tmelení spár šířky 20 mm, hloubky 20 mm, tmelem butylkaučukovým spárovacím těsnícím</t>
  </si>
  <si>
    <t>s dodáním hmot,</t>
  </si>
  <si>
    <t xml:space="preserve">viz. výkres číslo CTX-S-103 : </t>
  </si>
  <si>
    <t>technologická váha : (1,450+1,700)*2</t>
  </si>
  <si>
    <t>631312711R00</t>
  </si>
  <si>
    <t xml:space="preserve">Mazanina z betonu prostého tl. přes 50 do 80 mm třídy C 25/30,  </t>
  </si>
  <si>
    <t>(z kameniva) hlazená dřevěným hladítkem</t>
  </si>
  <si>
    <t xml:space="preserve">  2.01 : 3,090</t>
  </si>
  <si>
    <t xml:space="preserve">  2.02 : 6,300</t>
  </si>
  <si>
    <t xml:space="preserve">  2.03 : 3,220</t>
  </si>
  <si>
    <t xml:space="preserve">  2.04 : 4,180</t>
  </si>
  <si>
    <t xml:space="preserve">  2.05 : 4,730</t>
  </si>
  <si>
    <t xml:space="preserve">  2.06 : 2,690</t>
  </si>
  <si>
    <t xml:space="preserve">  2.07 : 2,100</t>
  </si>
  <si>
    <t xml:space="preserve">  2.08 : 6,620</t>
  </si>
  <si>
    <t xml:space="preserve">  2.09 : 2,740</t>
  </si>
  <si>
    <t>35,6700*0,050</t>
  </si>
  <si>
    <t>631313611R00</t>
  </si>
  <si>
    <t xml:space="preserve">Mazanina z betonu prostého tl. přes 80 do 120 mm třídy C 16/20 ,  </t>
  </si>
  <si>
    <t xml:space="preserve">  7,565*2,800</t>
  </si>
  <si>
    <t xml:space="preserve">  pro zásobník : 0,600*0,600*4</t>
  </si>
  <si>
    <t xml:space="preserve">  technologická váha : 1,730*1,980</t>
  </si>
  <si>
    <t>26,04740*0,100</t>
  </si>
  <si>
    <t>631315711R00</t>
  </si>
  <si>
    <t xml:space="preserve">Mazanina z betonu prostého tl. přes 120 do 240 mm třídy C 25/30,  </t>
  </si>
  <si>
    <t>P1 : 12,075*4,050*0,120</t>
  </si>
  <si>
    <t>0,120*6,780*0,150</t>
  </si>
  <si>
    <t>631311131R00</t>
  </si>
  <si>
    <t>Doplnění mazanin betonem prostým o ploše jednotlivě do 1 m2 tloušťky přes 80 mm</t>
  </si>
  <si>
    <t>prostým betonem (s dodáním hmot) bez potěru,</t>
  </si>
  <si>
    <t>B16 : 0,300*0,330*0,330</t>
  </si>
  <si>
    <t>0,300*0,600*0,330</t>
  </si>
  <si>
    <t>0,600*0,600*0,330*4</t>
  </si>
  <si>
    <t>0,345*0,330*0,330</t>
  </si>
  <si>
    <t>631312121R00</t>
  </si>
  <si>
    <t>Doplnění mazanin betonem prostým o ploše jednotlivě přes 1 do 4 m2_x000D_
 tloušťky do 80 mm</t>
  </si>
  <si>
    <t>1,730*1,785*0,075</t>
  </si>
  <si>
    <t>631319151R00</t>
  </si>
  <si>
    <t xml:space="preserve">Příplatek za přehlazení povrchu tloušťka mazaniny do 80 mm </t>
  </si>
  <si>
    <t>betonové mazaniny min. B 10 ocelovým hladítkem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</si>
  <si>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</si>
  <si>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</si>
  <si>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</si>
  <si>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Položka pořadí 53 : 1,78350</t>
  </si>
  <si>
    <t>631319173R00</t>
  </si>
  <si>
    <t>Příplatek za stržení povrchu tloušťka mazaniny od 80 mm do 120 mm</t>
  </si>
  <si>
    <t xml:space="preserve">viz. výkres půdorys 2.NP : </t>
  </si>
  <si>
    <t>631319175R00</t>
  </si>
  <si>
    <t>Příplatek za stržení povrchu tloušťka mazaniny od 120 mm do 240 mm</t>
  </si>
  <si>
    <t xml:space="preserve">viz. výkres CTX-S-103 : </t>
  </si>
  <si>
    <t>technologická váha : 1,730*1,980*0,150*2</t>
  </si>
  <si>
    <t>0,120*6,780*0,150*2</t>
  </si>
  <si>
    <t>631343891R00</t>
  </si>
  <si>
    <t>Mazanina z betonu lehkého hutného konstrukčního speciální úpravy povrchů  pod mazaniny penetračním nátěrem hloubkovým</t>
  </si>
  <si>
    <t>631361821R00</t>
  </si>
  <si>
    <t>Výztuž mazanin z betonů a z lehkých betonů z betonářské oceli 10 505(R)</t>
  </si>
  <si>
    <t>P1 : 12,075*4,050*0,120*20/1000</t>
  </si>
  <si>
    <t>631361921RT4</t>
  </si>
  <si>
    <t>Výztuž mazanin z betonů a z lehkých betonů ze svařovaných sítí průměr drátu 6 mm, velikost oka 100/100 mm</t>
  </si>
  <si>
    <t>35,6700*4,440/1000*1,25</t>
  </si>
  <si>
    <t xml:space="preserve">  P1 : 12,075*4,050</t>
  </si>
  <si>
    <t>48,90375*4,440/1000*1,25</t>
  </si>
  <si>
    <t>631361921RT8</t>
  </si>
  <si>
    <t>Výztuž mazanin z betonů a z lehkých betonů ze svařovaných sítí průměr drátu 8 mm, velikost oka 100/100 mm</t>
  </si>
  <si>
    <t>technologická váha : 1,730*1,980*7,990/1000*1,25*2</t>
  </si>
  <si>
    <t>0,120*6,780*7,990/1000*1,25*2</t>
  </si>
  <si>
    <t>631591211R00</t>
  </si>
  <si>
    <t>Násyp pod podlahy z lehkých materiálů z minerálního porobetonového granulátu</t>
  </si>
  <si>
    <t>pod  mazaniny a dlažby, popř. na plochých střechách vodorovný nebo ve spádu s udusáním a urovnáním povrchu</t>
  </si>
  <si>
    <t>P2 : 12,075*4,050*0,080</t>
  </si>
  <si>
    <t>3,240*2,200*0,080</t>
  </si>
  <si>
    <t>632419104R00</t>
  </si>
  <si>
    <t>Potěr ze suchých směsí cementová samonivelační podlahová stěrka, tloušťky 4 mm, bez penetrace</t>
  </si>
  <si>
    <t>s rozprostřením a uhlazením</t>
  </si>
  <si>
    <t>2.01 : 3,090</t>
  </si>
  <si>
    <t>2.02 : 6,300</t>
  </si>
  <si>
    <t>2.03 : 3,220</t>
  </si>
  <si>
    <t>2.04 : 4,180</t>
  </si>
  <si>
    <t>2.05 : 4,730</t>
  </si>
  <si>
    <t>2.06 : 2,690</t>
  </si>
  <si>
    <t>2.07 : 2,100</t>
  </si>
  <si>
    <t>2.08 : 6,620</t>
  </si>
  <si>
    <t>2.09 : 2,740</t>
  </si>
  <si>
    <t>635111041R00</t>
  </si>
  <si>
    <t>635111051R00</t>
  </si>
  <si>
    <t>631312131R01</t>
  </si>
  <si>
    <t>Doplnění mazanin betonem do 4 m2, nad tl. 8 cm</t>
  </si>
  <si>
    <t>Zálivkový beton.</t>
  </si>
  <si>
    <t>technologická váha : 1,450*1,700*0,145</t>
  </si>
  <si>
    <t>631315811R00</t>
  </si>
  <si>
    <t>Mazanina betonová tl. 12 - 24 cm C 30/37 XC2, XA2</t>
  </si>
  <si>
    <t>technologická váha : 1,730*1,980*0,150</t>
  </si>
  <si>
    <t>63R001</t>
  </si>
  <si>
    <t>D+M spádová vrstva z modifik. cementové stěrky tl. 20-50 mm, dilatace 2x2 m řezaná</t>
  </si>
  <si>
    <t>Dilatace po 2,0 m a kolem svislých konstrukcí.</t>
  </si>
  <si>
    <t>1.01 : 201,897</t>
  </si>
  <si>
    <t>-7,165*2,400</t>
  </si>
  <si>
    <t>1.02 : 4,930</t>
  </si>
  <si>
    <t>1.03 : 9,950</t>
  </si>
  <si>
    <t>1.04 : 2,80</t>
  </si>
  <si>
    <t>1.05 : 5,000</t>
  </si>
  <si>
    <t>1.06 : 37,210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</si>
  <si>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</si>
  <si>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</si>
  <si>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</si>
  <si>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</si>
  <si>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</si>
  <si>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 xml:space="preserve">viz. výkres CTX-S-110 : </t>
  </si>
  <si>
    <t>severní : 6,020*(9,125-1,800)</t>
  </si>
  <si>
    <t>19,800*(8,430-1,800)</t>
  </si>
  <si>
    <t>jižní : 19,800*(8,430-1,800)</t>
  </si>
  <si>
    <t>6,020*8,400</t>
  </si>
  <si>
    <t>západní : 15,100*(9,275-1,800)</t>
  </si>
  <si>
    <t>východní : 15,100*(9,275-1,800)</t>
  </si>
  <si>
    <t>1.01 : (6,125+12,500+8,450)*(8,200-1,800)</t>
  </si>
  <si>
    <t>1.06 : 25,140*(8,530-1,800)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</si>
  <si>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</si>
  <si>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</si>
  <si>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 xml:space="preserve">2 měsíce : </t>
  </si>
  <si>
    <t>Položka pořadí 73 : 925,42970*2</t>
  </si>
  <si>
    <t>941941831R00</t>
  </si>
  <si>
    <t>Demontáž lešení lehkého řadového s podlahami šířky od 0,8 do 1 m, výšky do 10 m</t>
  </si>
  <si>
    <t>Položka pořadí 73 : 925,42970</t>
  </si>
  <si>
    <t>941955001R00</t>
  </si>
  <si>
    <t>Lešení lehké pracovní pomocné pomocné, o výšce lešeňové podlahy do 1,2 m</t>
  </si>
  <si>
    <t>2.01 : 8,050</t>
  </si>
  <si>
    <t>941955002R00</t>
  </si>
  <si>
    <t>Lešení lehké pracovní pomocné pomocné, o výšce lešeňové podlahy přes 1,2 do 1,9 m</t>
  </si>
  <si>
    <t>1.04 : 2,800</t>
  </si>
  <si>
    <t>946941102RT2</t>
  </si>
  <si>
    <t>Montáž sestavy pojízdného hliníkového lešení (věže) plochy 2,5 x 1,45 m, pracovní výšky do 6,2 m</t>
  </si>
  <si>
    <t>sada</t>
  </si>
  <si>
    <t xml:space="preserve">vnitřní nástřik střechy : </t>
  </si>
  <si>
    <t>1,000</t>
  </si>
  <si>
    <t>946941192RT2</t>
  </si>
  <si>
    <t>Montáž sestavy pojízdného hliníkového lešení (věže) nájemné sestavy pojízdného hliníkového lešení (věže)_x000D_
 plochy 2,5 x 1,45 m, pracovní výšky do 6,2 m</t>
  </si>
  <si>
    <t>den</t>
  </si>
  <si>
    <t>946941802RT2</t>
  </si>
  <si>
    <t>Demontáž sestavy pojízdného hliníkového lešení (věže) plochy 2,5 x 1,45 m, pracovní výšky do 6,3 m</t>
  </si>
  <si>
    <t>Položka pořadí 78 : 1,00000</t>
  </si>
  <si>
    <t>952901221R00</t>
  </si>
  <si>
    <t>Vyčištění budov a ostatních objektů průmyslových budov a objektů výrobních, skladovacích, garáží, dílen nebo hal apod. s nespalnou podlahou - zametení podlahy, umytí dlažeb nebo keramických podlah v 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t>
  </si>
  <si>
    <t>1NP : 288,025</t>
  </si>
  <si>
    <t>2NP : 12,075*4,050</t>
  </si>
  <si>
    <t>953941312R00</t>
  </si>
  <si>
    <t>Osazení předmětů na hmoždinky osazení hasicího přístroje</t>
  </si>
  <si>
    <t>kus</t>
  </si>
  <si>
    <t xml:space="preserve">viz. PBŘ : </t>
  </si>
  <si>
    <t>9kg – 21A/113B : 3,000</t>
  </si>
  <si>
    <t>5kg – 89B/89C : 1,000</t>
  </si>
  <si>
    <t>95R001</t>
  </si>
  <si>
    <t>D+M čistící koberec 1100x1400 mm</t>
  </si>
  <si>
    <t xml:space="preserve">Viz. výpis HSV : </t>
  </si>
  <si>
    <t>95R002</t>
  </si>
  <si>
    <t>D+M informační tabulky dle PBŘ</t>
  </si>
  <si>
    <t>soubor</t>
  </si>
  <si>
    <t>95R101</t>
  </si>
  <si>
    <t>Přístroj hasicí práškový 9 kg s hasicí schopností 21A/113B - dodávka</t>
  </si>
  <si>
    <t>21A/113B : 3,000</t>
  </si>
  <si>
    <t>44984142R</t>
  </si>
  <si>
    <t>přístoj hasicí sněhový; S5KTe; hasící látka oxid uhličitý; náplň 5 kg; dostřik 2 m; doba činnosti 35 s</t>
  </si>
  <si>
    <t>Náplň 5 kg, hasicí schopnost 89B/89C.</t>
  </si>
  <si>
    <t xml:space="preserve">Viz. PBŘ : </t>
  </si>
  <si>
    <t>89B/89C : 1,000</t>
  </si>
  <si>
    <t>961055111R00</t>
  </si>
  <si>
    <t>Bourání základů železobetonových</t>
  </si>
  <si>
    <t>801-3</t>
  </si>
  <si>
    <t>nebo vybourání otvorů průřezové plochy přes 4 m2 v základech</t>
  </si>
  <si>
    <t xml:space="preserve">viz. výkres CTX-S-004 : </t>
  </si>
  <si>
    <t>B11 : 1,168*2,000*0,650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</si>
  <si>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</si>
  <si>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</si>
  <si>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</si>
  <si>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 xml:space="preserve">B1 : </t>
  </si>
  <si>
    <t>(6,600+3,000)*3,320*0,250</t>
  </si>
  <si>
    <t>-1,800*1,500*0,250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</si>
  <si>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</si>
  <si>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</si>
  <si>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</si>
  <si>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B11 : (2,150*2+2,720)*0,200*1,690</t>
  </si>
  <si>
    <t>2,350*0,180*1,740</t>
  </si>
  <si>
    <t>(2,350+3,050)*0,150*1,740</t>
  </si>
  <si>
    <t>B18 : (1,700+0,900)*2*0,250*1,200</t>
  </si>
  <si>
    <t>963016111R00</t>
  </si>
  <si>
    <t>Demontáž sádrokartonových a sádrovláknitých podhledů z desek bez minerální izolace, na jednoduché ocelové konstrukci, 1x opláštěné tl. 12,5 mm</t>
  </si>
  <si>
    <t>1.02 : 7,500</t>
  </si>
  <si>
    <t>1.03 : 6,000</t>
  </si>
  <si>
    <t>1.04 : 2,400</t>
  </si>
  <si>
    <t>1.05 : 0,720</t>
  </si>
  <si>
    <t>1.06 : 1,470</t>
  </si>
  <si>
    <t>965042141RT3</t>
  </si>
  <si>
    <t>Bourání podkladů pod dlažby nebo litých celistvých dlažeb a mazanin  betonových nebo z litého asfaltu, tloušťky do 100 mm, plochy přes 4 m2</t>
  </si>
  <si>
    <t>6,600*3,250*0,080</t>
  </si>
  <si>
    <t>965042141RT4</t>
  </si>
  <si>
    <t xml:space="preserve">včetně teracové dlažby : </t>
  </si>
  <si>
    <t>B6 : 16,200*0,115</t>
  </si>
  <si>
    <t>965042241RT6</t>
  </si>
  <si>
    <t>Bourání podkladů pod dlažby nebo litých celistvých dlažeb a mazanin  betonových nebo z litého asfaltu, tloušťky přes 100 mm, plochy přes 4 m2</t>
  </si>
  <si>
    <t>B11 : 2,300*2,320*0,420</t>
  </si>
  <si>
    <t>965043441RT6</t>
  </si>
  <si>
    <t>Bourání podkladů pod dlažby nebo litých celistvých dlažeb a mazanin  betonových s potěrem nebo teracem, tloušťky do 150 mm, plochy přes 4 m2</t>
  </si>
  <si>
    <t>B17 : 1,730*1,980*0,330</t>
  </si>
  <si>
    <t>965048515R00</t>
  </si>
  <si>
    <t>Bourání podkladů pod dlažby nebo litých celistvých dlažeb a mazanin  Broušení betonového povrchu do tloušťky 5 mm</t>
  </si>
  <si>
    <t>965049111RT1</t>
  </si>
  <si>
    <t>Bourání podkladů pod dlažby nebo litých celistvých dlažeb a mazanin  příplatek za bourání mazanin vyztužených svařovanou sítí, tloušťky do 100 mm</t>
  </si>
  <si>
    <t>Položka pořadí 91 : 1,71600</t>
  </si>
  <si>
    <t>Položka pořadí 92 : 1,86300</t>
  </si>
  <si>
    <t>Položka pořadí 93 : 2,24112</t>
  </si>
  <si>
    <t>965049112RT2</t>
  </si>
  <si>
    <t>Bourání podkladů pod dlažby nebo litých celistvých dlažeb a mazanin  příplatek za bourání mazanin vyztužených svařovanou sítí, tloušťky přes 100 mm</t>
  </si>
  <si>
    <t>Položka pořadí 94 : 19,83968</t>
  </si>
  <si>
    <t>965081712R00</t>
  </si>
  <si>
    <t>Bourání podlah z keramických dlaždic, tloušťky do 10 mm, plochy do 1 m2</t>
  </si>
  <si>
    <t>bez podkladního lože, s jakoukoliv výplní spár</t>
  </si>
  <si>
    <t>965081713RT2</t>
  </si>
  <si>
    <t>Bourání podlah z keramických dlaždic, tloušťky do 10 mm, plochy přes 1 m2</t>
  </si>
  <si>
    <t>965081813RT2</t>
  </si>
  <si>
    <t>Bourání podlah z dlaždic teracových, tloušťky do 30 mm, plochy přes 1 m2</t>
  </si>
  <si>
    <t>B13 : 190,292</t>
  </si>
  <si>
    <t>-21,072</t>
  </si>
  <si>
    <t>-1,900*0,600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</si>
  <si>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</si>
  <si>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</si>
  <si>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</si>
  <si>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B2 : (1,800+1,500)*2*0,300*2</t>
  </si>
  <si>
    <t>B3 : (0,600+0,600)*2*0,300</t>
  </si>
  <si>
    <t>B4 : (1,010+1,000*2)*0,300</t>
  </si>
  <si>
    <t xml:space="preserve">viz. výkres CTX-S-010 : </t>
  </si>
  <si>
    <t xml:space="preserve">pohled jižní - bourání : </t>
  </si>
  <si>
    <t>B15 : (0,600+0,900)*2*0,300*4</t>
  </si>
  <si>
    <t>(1,500+0,900)*2*0,300*1</t>
  </si>
  <si>
    <t xml:space="preserve">Nové otvory pro VZT v obvodovém plášti : </t>
  </si>
  <si>
    <t xml:space="preserve">se spodní hranou do  500 mm : </t>
  </si>
  <si>
    <t>(1,050+1,050)*2*0,300*3</t>
  </si>
  <si>
    <t>(0,680+0,680)*2*0,300</t>
  </si>
  <si>
    <t xml:space="preserve">se spodní hranou do 2500 mm : </t>
  </si>
  <si>
    <t>(0,850+0,680)*2*0,300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</si>
  <si>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</si>
  <si>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</si>
  <si>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</si>
  <si>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2,000</t>
  </si>
  <si>
    <t>968061125R00</t>
  </si>
  <si>
    <t>Vyvěšení nebo zavěšení dřevěných křídel dveří, plochy do 2 m2</t>
  </si>
  <si>
    <t>4,000</t>
  </si>
  <si>
    <t>968062246R00</t>
  </si>
  <si>
    <t>Vybourání dřevěných rámů oken jednoduchých, plochy do 4 m2</t>
  </si>
  <si>
    <t>včetně pomocného lešení o výšce podlahy do 1900 mm a pro zatížení do 1,5 kPa  (150 kg/m2),</t>
  </si>
  <si>
    <t>1,800*1,500</t>
  </si>
  <si>
    <t>968071112R00</t>
  </si>
  <si>
    <t>Vyvěšení nebo zavěšení kovových křídel oken, plochy do 1,5 m2</t>
  </si>
  <si>
    <t>s případným uložením a opětovným zavěšením po provedení stavebních změn,</t>
  </si>
  <si>
    <t xml:space="preserve">B2 : </t>
  </si>
  <si>
    <t>2,000*2</t>
  </si>
  <si>
    <t xml:space="preserve">B3 : </t>
  </si>
  <si>
    <t>968072354R00</t>
  </si>
  <si>
    <t>Vybourání a vyjmutí kovových rámů a rolet rámů, včetně pomocného lešení o výšce podlahy do 1900 mm a pro zatížení do 1,5 kPa  (150 kg/m2) okenních zdvojených, plochy do 1 m2</t>
  </si>
  <si>
    <t>0,600*0,600</t>
  </si>
  <si>
    <t>968072356R00</t>
  </si>
  <si>
    <t>Vybourání a vyjmutí kovových rámů a rolet rámů, včetně pomocného lešení o výšce podlahy do 1900 mm a pro zatížení do 1,5 kPa  (150 kg/m2) okenních zdvojených, plochy do 4 m2</t>
  </si>
  <si>
    <t>1,800*1,500*2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</si>
  <si>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</si>
  <si>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</si>
  <si>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0,600*1,970</t>
  </si>
  <si>
    <t>0,800*1,970*3</t>
  </si>
  <si>
    <t>970251300R00</t>
  </si>
  <si>
    <t>Řezání železobetonu hloubka řezu 300 mm</t>
  </si>
  <si>
    <t>B16 : (0,300+0,330)*2*0,330</t>
  </si>
  <si>
    <t>(0,300+0,600)*2*0,330</t>
  </si>
  <si>
    <t>(0,600+0,600)*2*0,330*4</t>
  </si>
  <si>
    <t>(0,345+0,330)*2*0,330</t>
  </si>
  <si>
    <t>B11 : 1,168+2,000</t>
  </si>
  <si>
    <t>970251350R00</t>
  </si>
  <si>
    <t>Řezání železobetonu hloubka řezu 350 mm</t>
  </si>
  <si>
    <t>B9 : 16,270+1,168+0,400</t>
  </si>
  <si>
    <t>971033541R00</t>
  </si>
  <si>
    <t>Vybourání otvorů ve zdivu cihelném z jakýchkoliv cihel pálených_x000D_
 na jakoukoliv maltu vápenou nebo vápenocementovou, plochy do 1 m2, tloušťky do 300 mm</t>
  </si>
  <si>
    <t>základovém nebo nadzákladovém,</t>
  </si>
  <si>
    <t>B4 : 1,010*1,000*0,300</t>
  </si>
  <si>
    <t>B15 : 0,600*0,900*0,300*4</t>
  </si>
  <si>
    <t>1,500*0,900*0,300*1</t>
  </si>
  <si>
    <t>0,900*0,700*0,300</t>
  </si>
  <si>
    <t>0,700*0,700*0,250</t>
  </si>
  <si>
    <t>1,050*1,050*0,300*3</t>
  </si>
  <si>
    <t>0,680*0,680*0,300</t>
  </si>
  <si>
    <t>0,850*0,680*0,300</t>
  </si>
  <si>
    <t>971033641R00</t>
  </si>
  <si>
    <t>Vybourání otvorů ve zdivu cihelném z jakýchkoliv cihel pálených_x000D_
 na jakoukoliv maltu vápenou nebo vápenocementovou, plochy do 4 m2, tloušťky do 300 mm</t>
  </si>
  <si>
    <t>1,200*1,200*0,300*3</t>
  </si>
  <si>
    <t>974031154R00</t>
  </si>
  <si>
    <t>Vysekání rýh v jakémkoliv zdivu cihelném v ploše_x000D_
 do hloubky 100 mm, šířky do 150 mm</t>
  </si>
  <si>
    <t>1,200*4</t>
  </si>
  <si>
    <t>1,400*6</t>
  </si>
  <si>
    <t>974031164R00</t>
  </si>
  <si>
    <t>Vysekání rýh v jakémkoliv zdivu cihelném v ploše_x000D_
 do hloubky 150 mm, šířky do 150 mm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</si>
  <si>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</si>
  <si>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</si>
  <si>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</si>
  <si>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obvodové stěny : </t>
  </si>
  <si>
    <t>1.03 : 2,000*2,000</t>
  </si>
  <si>
    <t>-1,800*1,000</t>
  </si>
  <si>
    <t>1.04 : 2,000*2,000</t>
  </si>
  <si>
    <t>1.06 : (0,900+1,650)*2,000</t>
  </si>
  <si>
    <t>962031116R01</t>
  </si>
  <si>
    <t>z cihel pálených plných tl. 100 mm</t>
  </si>
  <si>
    <t>(1,650+3,000*2)*3,320</t>
  </si>
  <si>
    <t>-0,600*1,970</t>
  </si>
  <si>
    <t>(0,900+0,300)*2,200</t>
  </si>
  <si>
    <t>96R001</t>
  </si>
  <si>
    <t>Bourání zastropení ocelovými nosníky I 160 s VSŽ plechy tl. 30 mm a žebříkem na strop, včetně odvozu a likvidace suti</t>
  </si>
  <si>
    <t>6,600*3,250</t>
  </si>
  <si>
    <t>96R002</t>
  </si>
  <si>
    <t>Demontáž zakrytí jímky na popel z ocelového rýhovaného plechu, včetně odvozu a likvidace suti</t>
  </si>
  <si>
    <t xml:space="preserve">B5 : </t>
  </si>
  <si>
    <t>2,320*2,300</t>
  </si>
  <si>
    <t>1,900*0,600</t>
  </si>
  <si>
    <t>96R003</t>
  </si>
  <si>
    <t>Demontáž litinové mříže 200/1860 mm na odvodňovacím kanálku, včetně odvozu a likvidace suti</t>
  </si>
  <si>
    <t>B7 : 1,000</t>
  </si>
  <si>
    <t>96R004</t>
  </si>
  <si>
    <t>Demontáž litinové mříže 300/300 mm na odvodňovací jímce, včetně odvozu a likvidace suti</t>
  </si>
  <si>
    <t>B8 : 1,000</t>
  </si>
  <si>
    <t>96R005</t>
  </si>
  <si>
    <t>Demontáž váhy a lemování prohlubně v podlaze délky 6230 mm, včetně odvozu a likvidace suti</t>
  </si>
  <si>
    <t>B12 : 1,000</t>
  </si>
  <si>
    <t>96R006</t>
  </si>
  <si>
    <t>Demontáž žaluzie zařízení VZT 750/900 mm, včetně odvozu a likvidace suti</t>
  </si>
  <si>
    <t xml:space="preserve">viz. výkres pohled jižní - bourání : </t>
  </si>
  <si>
    <t>B1 : 1,000</t>
  </si>
  <si>
    <t>96R007</t>
  </si>
  <si>
    <t>Vyřezání otvoru DN 550 mm pro VZT ve stávajícím střešním plášti, včetně odvozu a likvidace suti</t>
  </si>
  <si>
    <t>3,000</t>
  </si>
  <si>
    <t>96R008</t>
  </si>
  <si>
    <t>Vyřezání otvoru DN 400 mm pro VZT ve stávajícím střešním plášti, včetně odvozu a likvidace suti</t>
  </si>
  <si>
    <t>96R009</t>
  </si>
  <si>
    <t>Vyřezání otvoru 695x695 mm ve stávajícím střešním plášti S3, včetně odvozu a likvidace suti</t>
  </si>
  <si>
    <t>96R010</t>
  </si>
  <si>
    <t>Vyřezání otvoru 885x885 mm ve stávajícím střešním plášti S1, včetně odvozu a likvidace suti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</si>
  <si>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</si>
  <si>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</si>
  <si>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</si>
  <si>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</si>
  <si>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</si>
  <si>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 xml:space="preserve">Hmotnosti z položek s pořadovými čísly: : </t>
  </si>
  <si>
    <t xml:space="preserve">5,7,14,15,16,17,18,20,21,22,24,26,27,28,29,30,31,32,33,34,35,36,37,38,39,41,43,44,45,46,47,48,49,50, : </t>
  </si>
  <si>
    <t xml:space="preserve">51,52,53,54,55,56,57,62,63,64,65,66,67,68,69,70,71,72,73,74,76,77,81,82,86,88,89,90,104,106,107,108, : </t>
  </si>
  <si>
    <t xml:space="preserve">111,112,113,114,116, : </t>
  </si>
  <si>
    <t>Součet: : 289,73189</t>
  </si>
  <si>
    <t>711111001RZ2</t>
  </si>
  <si>
    <t>Provedení izolace proti zemní vlhkosti natěradly za studena na ploše vodorovné nátěrem penetračním, 1 x nátěr, včetně dodávky penetračního laku ALP-M</t>
  </si>
  <si>
    <t>800-711</t>
  </si>
  <si>
    <t>Penetrace pod pásy z modifikovaného asfaltu.</t>
  </si>
  <si>
    <t>B9 + rozšíření 100 mm : 65,636</t>
  </si>
  <si>
    <t>711141559R00</t>
  </si>
  <si>
    <t xml:space="preserve">Provedení izolace proti zemní vlhkosti pásy přitavením vodorovná, 1 vrstva, bez dodávky izolačních pásů,  </t>
  </si>
  <si>
    <t>711140101R00</t>
  </si>
  <si>
    <t>Odstranění izolace proti vodě - pásy přitavením vodorovné, 1 vrstva</t>
  </si>
  <si>
    <t>B9 : 54,862</t>
  </si>
  <si>
    <t>711212111R00</t>
  </si>
  <si>
    <t>Izolace proti vodě nátěr podkladní pod hydroizolační stěrky</t>
  </si>
  <si>
    <t xml:space="preserve">podlaha : </t>
  </si>
  <si>
    <t xml:space="preserve">stěny : </t>
  </si>
  <si>
    <t xml:space="preserve">  2.01 : 6,640</t>
  </si>
  <si>
    <t xml:space="preserve">  -0,800</t>
  </si>
  <si>
    <t xml:space="preserve">  2.02 : 11,250</t>
  </si>
  <si>
    <t xml:space="preserve">  -0,800*2</t>
  </si>
  <si>
    <t xml:space="preserve">  2.03 : 8,300</t>
  </si>
  <si>
    <t xml:space="preserve">  -0,800*3</t>
  </si>
  <si>
    <t xml:space="preserve">  2.04 : 8,600</t>
  </si>
  <si>
    <t xml:space="preserve">  2.05 : 8,700</t>
  </si>
  <si>
    <t xml:space="preserve">  2.06 : 6,600</t>
  </si>
  <si>
    <t xml:space="preserve">  -0,700</t>
  </si>
  <si>
    <t xml:space="preserve">  2.07 : 5,800</t>
  </si>
  <si>
    <t xml:space="preserve">  2.08 : 10,300</t>
  </si>
  <si>
    <t xml:space="preserve">  2.09 : 7,000</t>
  </si>
  <si>
    <t>59,7900*0,200</t>
  </si>
  <si>
    <t>2.03 : 5,150*(2,000-0,200)</t>
  </si>
  <si>
    <t>711212002RT3</t>
  </si>
  <si>
    <t>Izolace proti vodě stěrka hydroizolační  proti vlhkosti</t>
  </si>
  <si>
    <t>56,8980</t>
  </si>
  <si>
    <t>711212221R00</t>
  </si>
  <si>
    <t>2.03 : 8,300*2,000</t>
  </si>
  <si>
    <t>-0,800*2,000*3</t>
  </si>
  <si>
    <t>2.04 : 8,600*2,000</t>
  </si>
  <si>
    <t>-0,800*2,000</t>
  </si>
  <si>
    <t>711212201R00</t>
  </si>
  <si>
    <t>Izolace proti vodě doplňky_x000D_
 hloubková penetrace</t>
  </si>
  <si>
    <t>711212231R00</t>
  </si>
  <si>
    <t>Izolace proti vodě doplňky_x000D_
 těsnicí pás š.120 mm do spoje podlaha-stěna</t>
  </si>
  <si>
    <t>2.01 : 6,640</t>
  </si>
  <si>
    <t>-0,800</t>
  </si>
  <si>
    <t>2.02 : 11,250</t>
  </si>
  <si>
    <t>-0,800*2</t>
  </si>
  <si>
    <t>2.03 : 8,300</t>
  </si>
  <si>
    <t>-0,800*3</t>
  </si>
  <si>
    <t>2.04 : 8,600</t>
  </si>
  <si>
    <t>2.05 : 8,700</t>
  </si>
  <si>
    <t>2.06 : 6,600</t>
  </si>
  <si>
    <t>-0,700</t>
  </si>
  <si>
    <t>2.07 : 5,800</t>
  </si>
  <si>
    <t>2.08 : 10,300</t>
  </si>
  <si>
    <t>2.09 : 7,000</t>
  </si>
  <si>
    <t>711212601RT1</t>
  </si>
  <si>
    <t>711212602RT1</t>
  </si>
  <si>
    <t>Izolace proti vodě doplňky_x000D_
 těsnicí roh do spoje podlaha stěna</t>
  </si>
  <si>
    <t>2.01 : 3,000</t>
  </si>
  <si>
    <t>2.02 : 6,000</t>
  </si>
  <si>
    <t>2.03 : 5,000</t>
  </si>
  <si>
    <t>2.04 : 3,000</t>
  </si>
  <si>
    <t>2.05 : 4,000</t>
  </si>
  <si>
    <t>2.06 : 4,000</t>
  </si>
  <si>
    <t>2.07 : 4,000</t>
  </si>
  <si>
    <t>2.08 : 4,000</t>
  </si>
  <si>
    <t>2.09 : 3,000</t>
  </si>
  <si>
    <t>711R001</t>
  </si>
  <si>
    <t>D+M hydroizolační polymercementová stěrka tl. 3 mm</t>
  </si>
  <si>
    <t>62852251R</t>
  </si>
  <si>
    <t>pás izolační z modifikovaného asfaltu natavitelný; nosná vložka polyesterové rouno; horní strana jemný minerální posyp; spodní strana PE fólie; tl. 4,0 mm</t>
  </si>
  <si>
    <t>Koeficient: 0,15</t>
  </si>
  <si>
    <t>998711102R00</t>
  </si>
  <si>
    <t>Přesun hmot pro izolace proti vodě svisle do 12 m</t>
  </si>
  <si>
    <t>50 m vodorovně měřeno od těžiště půdorysné plochy skládky do těžiště půdorysné plochy objektu</t>
  </si>
  <si>
    <t xml:space="preserve">128,129,131,132,133,134,135,136,137,139, : </t>
  </si>
  <si>
    <t>Součet: : 0,87907</t>
  </si>
  <si>
    <t>713121111R00</t>
  </si>
  <si>
    <t>Montáž tepelné izolace podlah  jednovrstvá, bez dodávky materiálu</t>
  </si>
  <si>
    <t>800-713</t>
  </si>
  <si>
    <t>713131131R00</t>
  </si>
  <si>
    <t>Montáž tepelné izolace stěn lepením</t>
  </si>
  <si>
    <t>technologická váha : (1,450+1,700)*2*0,400</t>
  </si>
  <si>
    <t>713191100RT9</t>
  </si>
  <si>
    <t>Izolace tepelné běžných konstrukcí - doplňky položení separační fólie, včetně dodávky PE fólie</t>
  </si>
  <si>
    <t>28375704R</t>
  </si>
  <si>
    <t>deska izolační stabilizovaná; pěnový polystyren; rovná hrana; součinitel tepelné vodivosti 0,037 W/mK; obj. hmotnost 20,00 kg/m3</t>
  </si>
  <si>
    <t>technologická váha : (1,450+1,700)*2*0,400*0,020</t>
  </si>
  <si>
    <t>28376282R</t>
  </si>
  <si>
    <t>deska izolační pro kročejový útlum; pěnový polystyren; povrch hladký; rovná hrana; tl. 25,0 mm; součinitel tepelné vodivosti 0,044 W/mK; R = 0,550 m2K/W; obj. hmotnost 10,00 kg/m3</t>
  </si>
  <si>
    <t>998713102R00</t>
  </si>
  <si>
    <t>Přesun hmot pro izolace tepelné v objektech výšky do 12 m</t>
  </si>
  <si>
    <t>50 m vodorovně</t>
  </si>
  <si>
    <t xml:space="preserve">142,143,144,145, : </t>
  </si>
  <si>
    <t>Součet: : 0,01834</t>
  </si>
  <si>
    <t>720R001</t>
  </si>
  <si>
    <t>D+M zdravotechnické instalace - viz. samostatný rozpočet</t>
  </si>
  <si>
    <t>725240811R00</t>
  </si>
  <si>
    <t>Demontáž sprchových kabin a mís kabin bez výtokových armatur</t>
  </si>
  <si>
    <t>800-721</t>
  </si>
  <si>
    <t>1.05 : 1,000</t>
  </si>
  <si>
    <t>725290010RA0</t>
  </si>
  <si>
    <t>Demontáž zařizovacích předmětů klozetu včetně splachovací nádrže</t>
  </si>
  <si>
    <t>AP-PSV</t>
  </si>
  <si>
    <t>1.06 : 1,000</t>
  </si>
  <si>
    <t>725290020RA0</t>
  </si>
  <si>
    <t>Demontáž zařizovacích předmětů umyvadla včetně baterie a konzol</t>
  </si>
  <si>
    <t>730R001</t>
  </si>
  <si>
    <t>D+M ústřední vytápění - viz. samostatný rozpočet</t>
  </si>
  <si>
    <t>762421230R00</t>
  </si>
  <si>
    <t>800-762</t>
  </si>
  <si>
    <t>59597030R</t>
  </si>
  <si>
    <t>Koeficient: 0,07</t>
  </si>
  <si>
    <t>998762102R00</t>
  </si>
  <si>
    <t>Přesun hmot pro konstrukce tesařské v objektech výšky do 12 m</t>
  </si>
  <si>
    <t xml:space="preserve">152,153, : </t>
  </si>
  <si>
    <t>Součet: : 3,83722</t>
  </si>
  <si>
    <t>764410850R00</t>
  </si>
  <si>
    <t>Demontáž oplechování parapetů rš od 100 do 330 mm</t>
  </si>
  <si>
    <t>800-764</t>
  </si>
  <si>
    <t>B2 : 1,800*2</t>
  </si>
  <si>
    <t>B3 : 0,600</t>
  </si>
  <si>
    <t>764R001</t>
  </si>
  <si>
    <t>K-1 D+M oplechování atiky + lemování krytiny s dilatačním spojem, rš 715 mm + 500 mm</t>
  </si>
  <si>
    <t>VČETNĚ PŘÍPONEK A UPEVŇOVACÍCH PROSTŘEDKŮ</t>
  </si>
  <si>
    <t>POZINKOVANÝ PLECH TL. 0,7 mm</t>
  </si>
  <si>
    <t>RŠ 715 mm + 500 mm</t>
  </si>
  <si>
    <t>CELKOVÁ DÉLKA NEZAHRNUJE PROŘEZ!</t>
  </si>
  <si>
    <t>PŘESNÝ ROZMĚR NUTNO ZAMĚŘIT NA STAVBĚ</t>
  </si>
  <si>
    <t>POZINKOVANÝ PLECH TL. 0,7 mm S POLYESTEROVÝM NÁTĚREM, ODSTÍN RAL xxx</t>
  </si>
  <si>
    <t xml:space="preserve">viz. výkres CTX-S-113 : </t>
  </si>
  <si>
    <t>18,500</t>
  </si>
  <si>
    <t>764R002</t>
  </si>
  <si>
    <t>K-2 D+M závětrná lišta, rš 450 mm</t>
  </si>
  <si>
    <t>9,000</t>
  </si>
  <si>
    <t>764R003</t>
  </si>
  <si>
    <t>K-3 D+M podokapní žlab půlkruhový D=160 mm, rš 330 mm</t>
  </si>
  <si>
    <t>VČETNĚ:</t>
  </si>
  <si>
    <t>- ŽLABOVÝCH ČEL</t>
  </si>
  <si>
    <t>- ŽLABOVÉHO KOTLÍKU</t>
  </si>
  <si>
    <t>- KOTEVNÍCH HÁKŮ</t>
  </si>
  <si>
    <t>50,500</t>
  </si>
  <si>
    <t>764R004</t>
  </si>
  <si>
    <t>K-4 D+M odpadní trouba DN 100 mm, rš 330 mm</t>
  </si>
  <si>
    <t>- OBJÍMEK</t>
  </si>
  <si>
    <t>- ODSKOKŮ</t>
  </si>
  <si>
    <t>- VÝTOKOVÝCH KOLEN</t>
  </si>
  <si>
    <t>47,500</t>
  </si>
  <si>
    <t>764R005</t>
  </si>
  <si>
    <t>K-5 D+M lemování podstavy VZT ventilátoru flexibilním samolepícím pásem kopírujícím vlny trapézového, plechu, rš 250 mm + dilatační manžeta z Pz plechu rš 150 mm, pro VZT ventilátor DN 450 mm</t>
  </si>
  <si>
    <t>PODSTAVA 710 x 710 mm</t>
  </si>
  <si>
    <t>POZNÁMKA:</t>
  </si>
  <si>
    <t>ZATMELIT HORNÍ HRANU MANŽETY</t>
  </si>
  <si>
    <t>764R006</t>
  </si>
  <si>
    <t>K-6 D+M lemování podstavy VZT ventilátoru flexibilním samolepícím pásem kopírujícím vlny trapézového, plechu, rš 250 mm + dilatační manžeta z Pz plechu rš 150 mm, pro VZT ventilátor DN 630 mm</t>
  </si>
  <si>
    <t>PODSTAVA 905 x 905 mm</t>
  </si>
  <si>
    <t>764R007</t>
  </si>
  <si>
    <t>K-7 D+M prostupka pro potrubí ZTI DN 110 mm přes střešní souvrství</t>
  </si>
  <si>
    <t>KOTVENÍ ZESPODU NA TRAPÉZOVÝ PLECH</t>
  </si>
  <si>
    <t>+ LEMOVÁNÍ PPROSTUPKY FLEXIBILNÍM SAMOLEPÍCÍM PÁSEM KOPÍRUJÍCÍM VLNY TRAPÉZOVÉHO PLECHU R.Š. 250 mm</t>
  </si>
  <si>
    <t>+ DILATAČNÍ MANŽETA Z POZINKOVANÉHO PLECHU NA POTRUBÍ ZTI  R.Š. 150 mm</t>
  </si>
  <si>
    <t>766R001</t>
  </si>
  <si>
    <t>TF-01 D+M vnitřní dřevěné dveře 700x1970 mm, jednokřídlové s polodrážkou, otevíravé</t>
  </si>
  <si>
    <t>HLADKÉ, PLNÉ, S DORAZOVÝM TĚSNĚNÍM, POVRCHOVÁ ÚPRAVA STŘEDNĚTLAKÝ LAMINÁT CPL</t>
  </si>
  <si>
    <t>PŘED VÝROBOU PŘEMĚŘIT!</t>
  </si>
  <si>
    <t>OCELOVÁ ZÁRUBEŇ PRO DVEŘE S POLODRÁŽKOU PRO DODATEČNOU MONTÁŽ DO PRÍČKY TL. 100 mm, TŘÍBODOVÉ UCHYCENÍ DVEŘNÍHO KŘÍDLA</t>
  </si>
  <si>
    <t>MATERIÁL - ŽÁROVĚ POZINKOVANÝ OCEL. PLECH</t>
  </si>
  <si>
    <t>POVRCHOVÁ ÚPRAVA - ZÁKLADNÍ NÁTĚR + FINAL. NÁTĚR</t>
  </si>
  <si>
    <t>SOUČÁSTÍ DODÁVKY JE TĚSNĚNÍ</t>
  </si>
  <si>
    <t>PRŮCHOZÍ ŠÍŘKA x VÝŠKA 700 x 1970 mm</t>
  </si>
  <si>
    <t>TYP A BAREVNOST UPŘESNÍ ARCH. INTERIÉRU A UŽIVATEL PŘI VZORKOVÁNÍ</t>
  </si>
  <si>
    <t xml:space="preserve">viz. výkres CTX-S-112 : </t>
  </si>
  <si>
    <t>1,000+1,000</t>
  </si>
  <si>
    <t>766R002</t>
  </si>
  <si>
    <t>TF-02 D+M vnitřní dřevěné dveře 800x1970 mm, jednokřídlové s polodrážkou, otevíravé</t>
  </si>
  <si>
    <t>PRŮCHOZÍ ŠÍŘKA x VÝŠKA 800 x 1970 mm</t>
  </si>
  <si>
    <t>1,000+2,000</t>
  </si>
  <si>
    <t>766R003</t>
  </si>
  <si>
    <t>TF-03 D+M vnitřní dřevěné dveře 800x1970 mm, jednokřídlové s polodrážkou, otevíravé</t>
  </si>
  <si>
    <t>CELOVÁ ZÁRUBEŇ PRO DVEŘE S POLODRÁŽKOU PRO DODATEČNOU MONTÁŽ DO PRÍČKY TL. 150 mm, TŘÍBODOVÉ UCHYCENÍ DVEŘNÍHO KŘÍDLA</t>
  </si>
  <si>
    <t>766R004</t>
  </si>
  <si>
    <t>TF-04 D+M vnitřní dřevěné dveře 800x1970 mm, jednokřídlové, posuvné</t>
  </si>
  <si>
    <t>KOVÁNÍ DVEŘÍ ZAPUŠTĚNÉ MADLO, PLNÝ ŠTÍTEK, MATERIÁL LEŠTĚNÝ NEREZ</t>
  </si>
  <si>
    <t>766R005</t>
  </si>
  <si>
    <t>D+M atypická kuchyňská linka délky 1200 mm vestavěná na stávající ocelovou zavětrovací konstrukci</t>
  </si>
  <si>
    <t xml:space="preserve">viz. technická zpráva CTX-S-001 : </t>
  </si>
  <si>
    <t>766R006</t>
  </si>
  <si>
    <t>D+M atypický stůl 1450+700/800 mm pro zařízení monitoringu</t>
  </si>
  <si>
    <t>767R001</t>
  </si>
  <si>
    <t>OF-1 D+M venkovní hliníkové okno 600x1000 mm - otevíravé a sklápěcí křídlo</t>
  </si>
  <si>
    <t>KONSTRUKCE: HLINÍKOVÉ PROFILY S PŘERUŠENÝM TEPELNÝM MOSTEM, HLOUBKA PROFILU 75 mm. POVRCHOVÁ ÚPRAVA PROFILŮ-PRÁŠKOVÝ VYPALOVACÍ LAK V ODSTÍNU RAL. TĚSNÍCÍ PROFILY Z EPDM. VČETNĚ LIŠT A PŘÍSLUŠENSTVÍ PRO NAPOJENÍ NA OSTĚNÍ.</t>
  </si>
  <si>
    <t>VZDUCHOVÁ NEPRŮZVUČNOST - OKNA TZI 1 (DLE ČSN 73 0532, Rw 25 až 29 dB)</t>
  </si>
  <si>
    <t>TEPELNĚ-TECHNICKÉ PARAMETRY:</t>
  </si>
  <si>
    <t>CELKOVÝ SOUČINITEL PROSTUPU TEPLA DLE ČSN 730540-2   max. Uw=1,5 W/m2K</t>
  </si>
  <si>
    <t>PŘIPOJOVACÍ SPÁRA STĚNY - SYSTÉMOVÉ ŘEŠENÍ (KOTVY, INTERIER - PAROTĚSNÁ ZÁBRANA Z VNITŘNÍ STRANY, EXTERIER - VODOTĚSNÁ A PAROPROPUSTNÁ ZÁBRANA VE SMĚRU DO EXTERIÉRU, NENASÁKAVÁ TEPELNĚ IZOLAČNÍ VÝPLŇ SPÁRY)</t>
  </si>
  <si>
    <t>767R002</t>
  </si>
  <si>
    <t>OF-2 D+M venkovní hliníkové okno 1200x600 mm - sklápěcí křídlo</t>
  </si>
  <si>
    <t>KONSTRUKCE: HLINÍKOVÉ PROFILY S PŘERUŠENÝM TEPELNÝM MOSTEM, HLOUBKA PROFILU 75 mm. POVRCHOVÁ ÚPRAVA PROFILŮ-PRÁŠKOVÝ VYPALOVACÍ LAK V ODSTÍNU RAL. TĚSNÍCÍ PROFILY Z EPDM. VČETNĚ LIŠT A PŘÍSLUŠENSTVÍ PRO NAPOJENÍ NA OSTĚNÍ</t>
  </si>
  <si>
    <t>CELKOVÝ SOUČINITEL PROSTUPU TEPLA DLE ČSN 730540-2 max. Uw=1,5 W/m2K</t>
  </si>
  <si>
    <t>767R003</t>
  </si>
  <si>
    <t>OF-3 D+M venkovní hliníkové okno 600x900 mm - otevíravé a sklápěcí křídlo</t>
  </si>
  <si>
    <t>767R004</t>
  </si>
  <si>
    <t>OF-4 D+M venkovní hliníkové okno 1500x900 mm - otevíravé a sklápěcí křídlo</t>
  </si>
  <si>
    <t>767R005</t>
  </si>
  <si>
    <t>OF-5 D+M vnitřní hliníkové okno 600x900 mm - pevně zasklené, PO EI 15 DP1</t>
  </si>
  <si>
    <t>S POŽÁRNÍ ODOLNOSTÍ EI 15 DP1</t>
  </si>
  <si>
    <t>767R006</t>
  </si>
  <si>
    <t>OF-6 D+M vnitřní hliníkové okno 1200x600 mm - pevně zasklené</t>
  </si>
  <si>
    <t>767R007</t>
  </si>
  <si>
    <t>OF-7 D+M vnitřní hliníkové okno 900x1500 mm - pevně zasklené, PO EI 15 DP1</t>
  </si>
  <si>
    <t>OSAZENÉ DO MONTOVANÉ PŘÍČKY, VČ. OPLECHOVÁNÍ PARAPETŮ Z OBOU STRAN</t>
  </si>
  <si>
    <t>VZDUCHOVÁ NEPRŮZVUČNOST - OKNA TZI 2 (DLE ČSN 73 0532, Rw 30 až 34 dB)</t>
  </si>
  <si>
    <t>767R008</t>
  </si>
  <si>
    <t>OF-8 D+M sestava vnitřních hliníkových oken 800x1500 mm + 1500x1500 mm - pevně zasklené, PO EI 15 DP1</t>
  </si>
  <si>
    <t>OSAZENÉ DO MONTOVANÉ PŘÍČKY, NAVAZUJÍ NA SEBE POD ÚHLEM 45°, VČ. OPLECHOVÁNÍ PARAPETŮ Z OBOU STRAN</t>
  </si>
  <si>
    <t>KONSTRUKCE: HLINÍKOVÉ PROFILY S PŘERUŠENÝM TEPELNÝM MOSTEM, HLOUBKA PROFILU 75 mm. POVRCHOVÁ ÚPRAVA PROFILŮ-PRÁŠKOVÝ VYPALOVACÍ LAK V ODSTÍNU RAL. TĚSNÍCÍ PROFILY Z EPDM. VČETNĚ SLOUPKU, LIŠT A PŘÍSLUŠENSTVÍ PRO NAPOJENÍ NA OSTĚNÍ</t>
  </si>
  <si>
    <t>ZASKLENÍ:  TEPELNĚ IZOLAČNÍ BEZPEČNOSTNÍ DVOJSKLO ČIRÉ, (Ug&lt;=1,0 W/m2K). BEZPEČNOSTNÍ SKLO VRSTVENÉ (VSG) Z INTERIÉROVÉ STRANY.</t>
  </si>
  <si>
    <t>767R009</t>
  </si>
  <si>
    <t>OF-9 D+M vnější prosklené hliníkové dveře 800x2000 mm s pevně zaskleným nadsvětlíkem, otočné</t>
  </si>
  <si>
    <t>LEVÉ VEN OTVÍRAVÉ S DORAZOVÝM TĚSNĚNÍM VČETNĚ ZÁRUBNĚ TL. 75 mm</t>
  </si>
  <si>
    <t>OSAZENÉ DO ZDIVA</t>
  </si>
  <si>
    <t>ZASKLENÍ- TEPELNĚ IZOLAČNÍ BEZPEČNOSTNÍ DVOJSKLO ČIRÉ, (Ug&lt;=1,0W/m2K). BEZPEČNOSTNÍ SKLO VRSTVENÉ (VSG) Z INTERIÉROVÉ I EXTERIÉROVÉ STRANY,</t>
  </si>
  <si>
    <t>ŘÍDA ODOLNOSTI MIN. 2B2</t>
  </si>
  <si>
    <t>VZDUCHOVÁ NEPRŮZVUČNOST Rw = MIN. 32 dB,</t>
  </si>
  <si>
    <t>BEZPEČNOSTNÍ KOVÁNÍ DVEŘÍ NEREZ S PLNÝM ŠTÍTKEM, ZEVNITŘ VE KLIKA/Z VENKU KOULE, ZÁMEK S BEZPEČNOSTNÍ CYLINDRICKOU VLOŽKOU S MOŽNOSTÍ GENERÁLNÍHO KLÍČE, SAMOZAVÍRAČ, DVEŘNÍ ZARÁŽKA, STAVĚČ KŘÍDLA</t>
  </si>
  <si>
    <t>PŘÍPRAVA PRO ELEKTROZÁMEK</t>
  </si>
  <si>
    <t>767R010</t>
  </si>
  <si>
    <t>OD-01 D+M vnitřní ocelové dveře 800x1970 mm, otočné, jednokřídlové, PO EW 15 DP3-C</t>
  </si>
  <si>
    <t>OBOUSTRANNĚ HLADKÉ, PLNÉ, ZATEPLENÉ, VČETNĚ ZÁRUBNĚ PRO DODATEČNOU MONTÁŽ DO PŘÍČKY TL.150 mm,</t>
  </si>
  <si>
    <t>S DORAZOVÝM TĚSNĚNÍM</t>
  </si>
  <si>
    <t>ROZM. 800 x 1970 mm</t>
  </si>
  <si>
    <t>S POŽÁRNÍ ODOLNOSTÍ EW 15 DP3-C</t>
  </si>
  <si>
    <t>VZDUCHOVÁ NEPRŮZVUČNOST Rw=MIN. 32 dB,</t>
  </si>
  <si>
    <t>SOUČINITEL PROSTUPU TEPLA U&lt;=2,3 W/m2K</t>
  </si>
  <si>
    <t>BEZPEČNOSTNÍ KOVÁNÍ DVEŘÍ NEREZ S PLNÝM ŠTÍTKEM, KLIKA - KLIKA, ZÁMEK S BEZPEČNOSTNÍ CYLINDRICKOU VLOŽKOU S MOŽNOSTÍ GENERÁLNÍHO KLÍČE, SAMOZAVÍRAČ S KLASIFIKACÍ C2, TĚSNÍCÍ VÝSUVNÁ PRAHOVÁ LIŠTA</t>
  </si>
  <si>
    <t>POVRCHOVÁ ÚPRAVA DVEŘÍ I ZÁRUBNĚ- NÁTĚR V ODSTÍNU RAL, DODÁVKA VČ. KOTVÍCÍCH, MONTÁŽNÍCH A PROVOZNÍCH PRVKŮ</t>
  </si>
  <si>
    <t>767R011</t>
  </si>
  <si>
    <t>OD-02 D+M vnitřní ocelové dveře 900x2200 mm, otočné, jednokřídlové</t>
  </si>
  <si>
    <t>OBOUSTRANNĚ HLADKÉ, PLNÉ, ZATEPLENÉ, VČETNĚ ZÁRUBNĚ PRO DODATEČNOU MONTÁŽ DO PŘÍČKY TL.150 mm, S DORAZOVÝM TĚSNĚNÍM</t>
  </si>
  <si>
    <t>ROZM. 900 x 2200 mm</t>
  </si>
  <si>
    <t>BEZPEČNOSTNÍ KOVÁNÍ DVEŘÍ NEREZ S PLNÝM ŠTÍTKEM, KLIKA - KLIKA, ZÁMEK S BEZPEČNOSTNÍ CYLINDRICKOU VLOŽKOU S MOŽNOSTÍ GENERÁLNÍHO KLÍČE, TĚSNÍCÍ VÝSUVNÁ PRAHOVÁ LIŠTA</t>
  </si>
  <si>
    <t>767R012</t>
  </si>
  <si>
    <t>OD-03 D+M vnitřní ocelové dveře 800x1970 mm, otočné, jednokřídlové</t>
  </si>
  <si>
    <t>BEZPEČNOSTNÍ KOVÁNÍ DVEŘÍ NEREZ S PLNÝM ŠTÍTKEM, KLIKA - KOULE ZE STRANY SCHODIŠTĚ, ZÁMEK S BEZPEČNOSTNÍ CYLINDRICKOU VLOŽKOU S MOŽNOSTÍ GENERÁLNÍHO KLÍČE, TĚSNÍCÍ VÝSUVNÁ PRAHOVÁ LIŠTA</t>
  </si>
  <si>
    <t>767R013</t>
  </si>
  <si>
    <t>Z-01 D+M lemovací úhelník v podlahové desce u nových dveří, délka 1000 mm, žárový pozink, 6,50 kg</t>
  </si>
  <si>
    <t>L 60x6 OSAZEN DO BETONU POMOCÍ PRACEN Z PÁSOVÉ OCELI 60x5 DL.120 mm, á 400 mm</t>
  </si>
  <si>
    <t xml:space="preserve">viz. výkres CTX-S-114 : </t>
  </si>
  <si>
    <t>767R014</t>
  </si>
  <si>
    <t>Z-02 D+M lemovací úhelník zvýšené podlahy, délka 1250 mm, žárový pozink, 13,50 kg</t>
  </si>
  <si>
    <t>L 100x65x8 OSAZEN DO BETONU POMOCÍ PRACEN Z PÁSOVÉ OCELI 60x5 DL.120 mm, á 400 mm</t>
  </si>
  <si>
    <t>767R015</t>
  </si>
  <si>
    <t>Z-03 D+M ocelový poklop pro otvor 600x900 mm z žebrovaného plechu, žárový pozink, 45,00 kg</t>
  </si>
  <si>
    <t>L 60x6 OSAZEN DO BETONU ZE DVOU STRAN POMOCÍ PRACEN Z PÁSOVÉ OCELI 60x5 DL.120 mm, á 400 mm.</t>
  </si>
  <si>
    <t>(ZBÝVAJÍCÍ DVĚ STRANY TVOŘÍ NOSNÁ OCELOVÁ KONSTRUKCE Z  IPE160)</t>
  </si>
  <si>
    <t>767R016</t>
  </si>
  <si>
    <t>Z-04 D+M stupadla do jímky hl. 1890 mm, žárový pozink, kotvení do žb stěny, 3,00 kg/kus</t>
  </si>
  <si>
    <t>MATERIÁL KRUHOVÁ OCEL DN18</t>
  </si>
  <si>
    <t>VNĚJŠÍ LÍC STUPADLA MIN. 200mm OD STĚNY</t>
  </si>
  <si>
    <t>HLOUBKA ZAKOTVENÍ MIN. 150 mm</t>
  </si>
  <si>
    <t>10,000</t>
  </si>
  <si>
    <t>767R017</t>
  </si>
  <si>
    <t>Z-05 D+M podlahový žlab PZU celonerezový z plechu tl. 1,5 mm včetně krycího roštu PR2525, šířka 250 mm, délka 1500 mm, výška roštu 30 mm, hloubka žlabu 60 až 75 mm</t>
  </si>
  <si>
    <t>Napojení na vpusť ZTI.</t>
  </si>
  <si>
    <t>767R018</t>
  </si>
  <si>
    <t>Z-06 D+M OK pro zástěnu umývání kontejnerů, 245,00 kg</t>
  </si>
  <si>
    <t>VODOROVNÉ PROFILY 4HR.TR.50x50x3 - VE VÝŠCE 100mm NAD PODLAHOU A PŘI HORNÍM OKRAJI VE VÝŠCE 2000 mm.</t>
  </si>
  <si>
    <t>VÝZTUHY Z PROFILŮ L 50x50x5 mm SVISLE PO 500mm, VODOROVNĚ VE VÝŠCE 1000 mm NAD PODLAHOU.</t>
  </si>
  <si>
    <t>- ŽÁROVĚ ZINKOVÁNO</t>
  </si>
  <si>
    <t>- VČETNĚ POLYPROPYLÉNOVÝCH DESEK TL. 5mm - 7 ks 1000x2000 mm</t>
  </si>
  <si>
    <t>767R019</t>
  </si>
  <si>
    <t>Z-07 D+M madlo na schodišti, celkem 32,00 kg</t>
  </si>
  <si>
    <t>Z TRUBKY DN 44,5x3,2 - KOTVENÍ DO MONTOVANÉ PŘÍČKY</t>
  </si>
  <si>
    <t>767R020</t>
  </si>
  <si>
    <t>Z-08 D+M žebřík s ochranným košem na strop kanceláře +3,800 m, žárový pozink, 130,00 kg</t>
  </si>
  <si>
    <t>KOTVENÍ DO OCELOVÉ KONSTRUKCE STĚNY.</t>
  </si>
  <si>
    <t>PŘED VÝROBOU ZAMĚŘIT SKUTEČNOU SITUACI NA STAVBĚ, ROZMĚRY VŠECH VÝROBKŮ UPŘESNIT PŘI ZPRACOVÁVÁNÍ DODAVATELSKÉ DOKUMENTACE</t>
  </si>
  <si>
    <t>VÝROBA DLE ČSN 74 3282.</t>
  </si>
  <si>
    <t>767R021</t>
  </si>
  <si>
    <t>Z-09 D+M ocelové trubkové zábradlí v=1100 mm s okopným plechem na stropě kanceláře +3,800 m, žárový pozink, 96,00 kg</t>
  </si>
  <si>
    <t>ZÁBRADLÍ Z TRUBKY DN 44,5x3,2 - HORNÍ MADLO,   SVISLÝ SLOUPEK - TR.DN 44,5x3,2.</t>
  </si>
  <si>
    <t>OKOPNÝ PLECH TL. 3 mm , VÝŠKY 170 mm PŘIVAŘEN NA SVISLÉ TRUBKY, PROPOJENÍ ŠROUBOVÁNÍM.</t>
  </si>
  <si>
    <t>MAX VZDÁLENOST SVISLÝCH TRUBEK 1500 mm.</t>
  </si>
  <si>
    <t>V MÍSTĚ VÝSTUPU ZE ŽEBŘÍKU SAMOZAVÍRATELNÁ BRANKA.</t>
  </si>
  <si>
    <t>767R022</t>
  </si>
  <si>
    <t>Z-10 D+M záchytný systém na střeše</t>
  </si>
  <si>
    <t>PERNAMENTNÍ BEZPEČNOSTNÍ KOTVÍCÍ SYSTÉM, KTERÝ SLOUŽÍ PŘI ÚDRŽBĚ</t>
  </si>
  <si>
    <t>SYSTÉM JE TVOŘEN NEREZOVÝMI KOTVÍCÍMI BODY PRO TRAPÉZOVÝ PLECH, MONTÁŽNÍMI A NEREZOVÝMI LANY.</t>
  </si>
  <si>
    <t>PODROBNĚJŠÍ ŘEŠENÍ DLE DODAVATELE SYSTÉMU.</t>
  </si>
  <si>
    <t>767R023</t>
  </si>
  <si>
    <t>Z-11 D+M pomocné konstrukce pro osazení VZT ventilátorů na střeše, celková hmotnost 201,00 kg</t>
  </si>
  <si>
    <t>OCELOVÉ PROFILY U 160 SE STYČNÍKOVÝMI PLECHY PRO ŠROUBOVANÝ SPOJ K VAZNICÍM I 180 A  K U 160, NATÍRANÉ</t>
  </si>
  <si>
    <t>DL. cca 1300 mm - 6 ks</t>
  </si>
  <si>
    <t>DL. cca 1000 mm - 2 ks</t>
  </si>
  <si>
    <t>767R024</t>
  </si>
  <si>
    <t>D+M sestava kovových šatních skříněk s lavicí</t>
  </si>
  <si>
    <t>7 ks skříněk jednodílných š. 300mm, hloubky 500 mm. Dvířka se zámkem.</t>
  </si>
  <si>
    <t>776511810R00</t>
  </si>
  <si>
    <t>Odstranění povlakových podlah z nášlapné plochy lepených, bez podložky, z ploch přes 20 m2</t>
  </si>
  <si>
    <t>800-775</t>
  </si>
  <si>
    <t>777572010R00</t>
  </si>
  <si>
    <t>Podlahy ze stěrky polyuretanové dvouvrstvé</t>
  </si>
  <si>
    <t>800-773</t>
  </si>
  <si>
    <t>jednovrstvé nebo dvouvrstvé podlahy s impregnací, tmelením a vrchním barevným nátěrem odolné proti opotřebení a proti nepříznivému působení chemikálií,</t>
  </si>
  <si>
    <t>777645110R00</t>
  </si>
  <si>
    <t>Nátěr podlah polyuretanový jednosložkový, 1 x</t>
  </si>
  <si>
    <t>777R001</t>
  </si>
  <si>
    <t>D+M  penetrace podlahy pod PU cementovou stěrku</t>
  </si>
  <si>
    <t>Protiskluzná.</t>
  </si>
  <si>
    <t>777R002</t>
  </si>
  <si>
    <t>Montáž podlahy stěrkové polyuretanové</t>
  </si>
  <si>
    <t>Dilatační a smršťovací spáry budou zatmeleny.</t>
  </si>
  <si>
    <t>58560450R</t>
  </si>
  <si>
    <t>vyrovnávací stěrka vysoce pevnostní, vícekomponentní; cementová, polyuretan; pro podlahy; pro průmyslové podlahy, vysoce zatěžované prostředí; tl. vrstvy 6,0 až 9,0 mm; barva probarvená</t>
  </si>
  <si>
    <t>Polyuretanová pryskyřicí modifikovaná cementová stěrka pro vysoké zatížení, opotřebení a vysoké chemické namáhání, s protiskluzností R11, trhliny překlenující a voděnepropustná.</t>
  </si>
  <si>
    <t xml:space="preserve">  1.01 : 201,897</t>
  </si>
  <si>
    <t xml:space="preserve">  -7,165*2,400</t>
  </si>
  <si>
    <t xml:space="preserve">  1.02 : 4,930</t>
  </si>
  <si>
    <t xml:space="preserve">  1.03 : 9,950</t>
  </si>
  <si>
    <t xml:space="preserve">  1.04 : 2,80</t>
  </si>
  <si>
    <t xml:space="preserve">  1.05 : 5,000</t>
  </si>
  <si>
    <t xml:space="preserve">  1.06 : 37,210</t>
  </si>
  <si>
    <t>tl. 7 mm : 244,5910*2,000*7</t>
  </si>
  <si>
    <t>998777102R00</t>
  </si>
  <si>
    <t>Přesun hmot pro podlahy syntetické v objektech výšky do 12 m</t>
  </si>
  <si>
    <t xml:space="preserve">194,195,196,197,198, : </t>
  </si>
  <si>
    <t>Součet: : 4,46454</t>
  </si>
  <si>
    <t>783522000R00</t>
  </si>
  <si>
    <t>Nátěry klempířských konstrukcí syntetické základní + dvojnásobné</t>
  </si>
  <si>
    <t>800-783</t>
  </si>
  <si>
    <t>na vzduchu schnoucí</t>
  </si>
  <si>
    <t>stávající plechová krytina : 5,000*8,300*2</t>
  </si>
  <si>
    <t>18,800*13,100*2</t>
  </si>
  <si>
    <t>-14,900*4,400*2</t>
  </si>
  <si>
    <t>stávající oplechování, které zůstává zachováno : 73,000</t>
  </si>
  <si>
    <t>783896210R00</t>
  </si>
  <si>
    <t>Nátěry betonových podlah akrylátové penetrace 1x</t>
  </si>
  <si>
    <t>783904811R00</t>
  </si>
  <si>
    <t>Ostatní práce odrezivění kovových konstrukcí</t>
  </si>
  <si>
    <t>stávající plechová krytina : 5,000*8,300</t>
  </si>
  <si>
    <t>18,800*13,100</t>
  </si>
  <si>
    <t>-14,900*4,400</t>
  </si>
  <si>
    <t>783R001</t>
  </si>
  <si>
    <t>D+M omyvatelný nátěr PUR email včetně disperzní penetrace</t>
  </si>
  <si>
    <t xml:space="preserve">stropy : </t>
  </si>
  <si>
    <t>1.01 : 65,960*2,000</t>
  </si>
  <si>
    <t>-2,700*2,700</t>
  </si>
  <si>
    <t>-0,900*1,000</t>
  </si>
  <si>
    <t>-(1,530+0,600)*1,000</t>
  </si>
  <si>
    <t>-0,900*1,970*2</t>
  </si>
  <si>
    <t>1.03 : 15,770*3,380</t>
  </si>
  <si>
    <t>-(1,530+0,600)*1,500</t>
  </si>
  <si>
    <t>1.04 : 7,330*3,380</t>
  </si>
  <si>
    <t>1.05 : 9,000*3,380</t>
  </si>
  <si>
    <t>1.06 : 25,140*2,000</t>
  </si>
  <si>
    <t>-2,500*2,000</t>
  </si>
  <si>
    <t>2.02 : 11,250*2,700</t>
  </si>
  <si>
    <t>2.03 : 8,300*2,700</t>
  </si>
  <si>
    <t>2.04 : 8,600*2,700</t>
  </si>
  <si>
    <t>2.05 : 8,700*2,700</t>
  </si>
  <si>
    <t>2.06 : 6,600*2,700</t>
  </si>
  <si>
    <t>2.07 : 5,800*2,700</t>
  </si>
  <si>
    <t>2.08 : 10,300*2,700</t>
  </si>
  <si>
    <t>2.09 : 7,000*2,700</t>
  </si>
  <si>
    <t>784161101R00</t>
  </si>
  <si>
    <t>Příprava povrchu Penetrace (napouštění) podkladu akrylát, jednonásobná</t>
  </si>
  <si>
    <t>800-784</t>
  </si>
  <si>
    <t>1.01 : 65,960*(8,200-2,000)</t>
  </si>
  <si>
    <t>-5,250*3,000*3+4,000*3</t>
  </si>
  <si>
    <t>1.02 : 11,160*3,380</t>
  </si>
  <si>
    <t>1.06 : 25,140*(8,530-2,000)</t>
  </si>
  <si>
    <t>2.01 : 17,050*2,700</t>
  </si>
  <si>
    <t>784165512R00</t>
  </si>
  <si>
    <t>Malby z malířských směsí otěruvzdorných,  , bělost 93 %, dvojnásobné</t>
  </si>
  <si>
    <t>Položka pořadí 202 : 620,04600</t>
  </si>
  <si>
    <t>M21R001</t>
  </si>
  <si>
    <t>D+M elektromontáže - silnoproud - viz. samostatný rozpočet</t>
  </si>
  <si>
    <t>M22R001</t>
  </si>
  <si>
    <t>D+M elektromontáže - slaboproud - viz. samostatný rozpočet</t>
  </si>
  <si>
    <t>M36R001</t>
  </si>
  <si>
    <t>D+M měření a regulace - viz. samostatný rozpočet</t>
  </si>
  <si>
    <t>430861001R00</t>
  </si>
  <si>
    <t>Křivka cenová první, hmotnost do 300 kg</t>
  </si>
  <si>
    <t>M43R001</t>
  </si>
  <si>
    <t>D+M oplechování stěn vlnitým plechem LP 35, tl. 0,6 mm, 5,76 kg/m2 vč. vodorovné nosné podkonstrukce, lemování otvorů a atiky</t>
  </si>
  <si>
    <t>Pro kovový fasádní plášť bude použit stěnový trapézový plech s vlnami LVV30 ve svislém směru kotvený na systémové ocelové latě KLS. Celková tloušťka opláštění bude 55 mm. Součástí nového pláště budou všechny nárožní a ukončující lemování, lemovací prvky kolem oken včetně venkovního parapetu. Bude použita kombinace dvou barev dle celkového architektonického konceptu areálu nemocnice.</t>
  </si>
  <si>
    <t xml:space="preserve">severní : </t>
  </si>
  <si>
    <t>-1,350*1,350*2</t>
  </si>
  <si>
    <t>18,800*7,930</t>
  </si>
  <si>
    <t>-5,250*3,000*3</t>
  </si>
  <si>
    <t xml:space="preserve">jižní : </t>
  </si>
  <si>
    <t>-0,600*0,900*4</t>
  </si>
  <si>
    <t>-1,500*0,600</t>
  </si>
  <si>
    <t>-0,600*1,000*2</t>
  </si>
  <si>
    <t>-3,130*0,850</t>
  </si>
  <si>
    <t>-2,800*2,450</t>
  </si>
  <si>
    <t>-2,600*3,050</t>
  </si>
  <si>
    <t xml:space="preserve">západní : </t>
  </si>
  <si>
    <t>-1,200*0,600</t>
  </si>
  <si>
    <t xml:space="preserve">východní : </t>
  </si>
  <si>
    <t>-1,500*1,350*2</t>
  </si>
  <si>
    <t>M43R002</t>
  </si>
  <si>
    <t>D+M nátěr ocelových konstrukcí</t>
  </si>
  <si>
    <t>Pro stupeň korozní agresivity atmosféry C4 – vysoká, průmyslové prostředí dle ČSN EN ISO 12 944-2. Předpokládaná životnost ochranného nátěrového systému je vysoká H (více než 15 let) dle ČSN EN ISO 12 944-1.</t>
  </si>
  <si>
    <t>M43R003</t>
  </si>
  <si>
    <t>D+M nátěr stávajících ocelových konstrukcí</t>
  </si>
  <si>
    <t>M43R004</t>
  </si>
  <si>
    <t>Demontáž všech ocelových plošin různých úrovní včetně schodiště z ocelových I, U profilů a plechu, tl. 5 mm, včetně odvozu a likvidace suti - součástí PS 01, zde neoceňovat</t>
  </si>
  <si>
    <t>B10 : 0,000</t>
  </si>
  <si>
    <t>13212166R</t>
  </si>
  <si>
    <t>tyč ocelová tvarovaná kruhová válcovaná za tepla S355 (11523); d = 32,0 mm</t>
  </si>
  <si>
    <t>13482710R</t>
  </si>
  <si>
    <t>tyč ocelová profilová válcovaná za tepla S235 (11375); průřez IPE; výška 180 mm</t>
  </si>
  <si>
    <t>979087212R00</t>
  </si>
  <si>
    <t>Nakládání na dopravní prostředky suti</t>
  </si>
  <si>
    <t>822-1</t>
  </si>
  <si>
    <t>Přesun suti</t>
  </si>
  <si>
    <t>POL8_</t>
  </si>
  <si>
    <t>pro vodorovnou dopravu</t>
  </si>
  <si>
    <t xml:space="preserve">Demontážní hmotnosti z položek s pořadovými čísly: : </t>
  </si>
  <si>
    <t xml:space="preserve">2,87,88,89,90,91,92,93,94,95,98,99,100,101,104,106,107,108,109,110,111,112,113,114,115,116,130,148, : </t>
  </si>
  <si>
    <t xml:space="preserve">155,193, : </t>
  </si>
  <si>
    <t>Součet: : 134,43903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</si>
  <si>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</si>
  <si>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</si>
  <si>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</si>
  <si>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</si>
  <si>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</si>
  <si>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1882,14646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</si>
  <si>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</si>
  <si>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</si>
  <si>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</si>
  <si>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</si>
  <si>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</si>
  <si>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</si>
  <si>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JKSO:</t>
  </si>
  <si>
    <t>928.2</t>
  </si>
  <si>
    <t>Opravy a údržba objektů průmyslového stavitelství</t>
  </si>
  <si>
    <t>JKSO</t>
  </si>
  <si>
    <t xml:space="preserve"> m3</t>
  </si>
  <si>
    <t/>
  </si>
  <si>
    <t>JKSOChar</t>
  </si>
  <si>
    <t>rekonstrukce a modernizace objektu s opravou</t>
  </si>
  <si>
    <t>JKSOAkce</t>
  </si>
  <si>
    <t>ROZM. 700 x 1970 mm, VČ. OCELOVÉ LISOVANÉ ZÁRUBNĚ</t>
  </si>
  <si>
    <t>KOVÁNÍ DVEŘÍ: KLIKA/KLIKA, S PLNÝM ŠTÍTKEM, ZÁMEK PRO WC A KOUPELNY S NOUZOVÝM OTVÍRÁNÍM, MATERIÁL  NEREZ, VĚŠÁK A DVEŘNÍ ZARÁŽKA.</t>
  </si>
  <si>
    <t>ROZM. 800 x 1970 mm, VČ. OCELOVÉ LISOVANÉ ZÁRUBNĚ</t>
  </si>
  <si>
    <t>KOVÁNÍ DVEŘÍ: KLIKA/KLIKA, S PLNÝM ŠTÍTKEM, ZADLABACÍ VLOŽKOVÝ ZÁMEK, CYLINDRICKÁ VLOŽKA S MOŽNOSTÍ   GENERÁLNÍHO KLÍČE, MATERIÁL NEREZ, DVEŘNÍ ZARÁŽKA.</t>
  </si>
  <si>
    <t>HLADKÉ, PLNÉ;</t>
  </si>
  <si>
    <t>POVRCHOVÁ ÚPRAVA STŘEDNĚTLAKÝ LAMINÁT CPL;</t>
  </si>
  <si>
    <t>ROZM. 800 x 1970 mm,</t>
  </si>
  <si>
    <t>VČ. KRYTU VODÍTKA</t>
  </si>
  <si>
    <t>ZADLABACÍ VLOŽKOVÝ ZÁMEK PRO POSUVNÉ DVEŘE, CYLINDRICKÁ VLOŽKA, SYSTÉM GENERÁLNÍHO KLÍČE</t>
  </si>
  <si>
    <t>OSAZENÉ DO OTVORU V CIHELNÉM ZDIVU, VČ. VNITŘNÍ PARAPETNÍ DESKY</t>
  </si>
  <si>
    <t>ZASKLENÍ:  TEPELNĚ IZOLAČNÍ DVOJSKLO ČIRÉ, (Ug&lt;=1,0 W/m2K).</t>
  </si>
  <si>
    <t>ZASKLENÍ:  TEPELNĚ IZOLAČNÍ BEZPEČNOSTNÍ DVOJSKLO ČIRÉ, (Ug&lt;=1,0 W/m2K). BEZPEČNOSTNÍ SKLO VRSTVENÉ (VSG) ZE STRANY SCHODIŠTĚ.</t>
  </si>
  <si>
    <t>ROZM. DVEŘÍ 800 x 2000 mm, CELKOVÁ VÝŠKA S NADSVĚTLÍKEM 2450 mm,</t>
  </si>
  <si>
    <t>SOUČINITEL PROSTUPU TEPLA U&lt;=1,7 W/m2K,</t>
  </si>
  <si>
    <t>TĚSNĚNÍ OBVODOVÝCH SPÁR,</t>
  </si>
  <si>
    <t>OCELOVÁ NOSNÁ KONSTRUKCE VNITŘNÍ ROZVINUTÉ DÉLKY 6,45 m (2,70 + 2,0 + 1,75 m)</t>
  </si>
  <si>
    <t>PRO KOTVENÍ POLYPROPYLÉNOVÝCH DESEK TL. 5 mm, VÝŠKA ZÁSTĚNY 2,0 m,</t>
  </si>
  <si>
    <t>SLOUPKY  Z PROFILŮ 4HR.TR.50x50x3 - KOTVENÍ DO PODLAHY A VÝMĚNY STROPU S.V. cca 2,70 m.</t>
  </si>
  <si>
    <t>SPODNÍ  TRUBKA DN 38x3,2.</t>
  </si>
  <si>
    <t>KOTVENÍ SHORA, KOTEVNÍ PLECH TL. 10mm PŘIVAŘIT KE SLOUPKU</t>
  </si>
  <si>
    <t>A KONTROLE STŘEŠNÍHO PLÁŠTĚ A ZAŘÍZENÍ NA NĚM.</t>
  </si>
  <si>
    <t>KOTVÍCÍ BODY PRO OSOBNÍ ÚVAZ REALIZOVAT DLE EN 795 A EN 517.</t>
  </si>
  <si>
    <t>10,000*14</t>
  </si>
  <si>
    <t xml:space="preserve">  1,000*20</t>
  </si>
  <si>
    <t>9,260/1000*33,200</t>
  </si>
  <si>
    <t>0,100*1,000*20</t>
  </si>
  <si>
    <t>vnitřní nástřik střechy : 40,000</t>
  </si>
  <si>
    <t>B9 : 207,300</t>
  </si>
  <si>
    <t>1,000*20</t>
  </si>
  <si>
    <t>konstrukční ocel : 10560,000</t>
  </si>
  <si>
    <t>ztužení : 350,000</t>
  </si>
  <si>
    <t>350,000/1000</t>
  </si>
  <si>
    <t>10560,000/1000</t>
  </si>
  <si>
    <t>5,020*9,125+5,02*2</t>
  </si>
  <si>
    <t>5,020*8,400+5,02*2</t>
  </si>
  <si>
    <t>M43R005</t>
  </si>
  <si>
    <t>14,9 * 4,3 m</t>
  </si>
  <si>
    <t>Koeficient: 0,5</t>
  </si>
  <si>
    <t>Odborná a šetrná demontáž a zpětná montáž střešního světlíku půdorysného rozměru 14,9/4,3 m pro účely montážního otvoru technologie-určí dodavatel technologie před zahájením demontáží technologie , trvale poškozené části světlíku (odborný odhad cca 50 % plochy) budou nahrazeny identickým materiálem- drátosklo + ocelové pozinkované zasklívací rámy , světlík bude kompletně natřen 3 x synt. nátěrem, st. kor. agr. C4</t>
  </si>
  <si>
    <t>005261030R</t>
  </si>
  <si>
    <t>Náklady zhotovitele spojené se zřízením bankovní záruky po dobu realizace stavby, jak je uvedeno v návrhu smlouvy o dílo.</t>
  </si>
  <si>
    <t>Náklady zhotovitele spojené se zřízením bankovní záruky po dobu záruční doby, jak je uvedeno v návrhu smlouvy o dílo.</t>
  </si>
  <si>
    <t>kpl</t>
  </si>
  <si>
    <t>REKAPITULACE NÁKLADŮ</t>
  </si>
  <si>
    <t>Akce</t>
  </si>
  <si>
    <t>Komplexní obnova spalovny v NPK, a.s.,
prac. Pardubická nemocnice</t>
  </si>
  <si>
    <t>Projekt</t>
  </si>
  <si>
    <t>SO 01 - Stavební úpravy ve spalovně NPK</t>
  </si>
  <si>
    <t>D.1.4.1 - Zdravotně technické instalace</t>
  </si>
  <si>
    <t>Investor</t>
  </si>
  <si>
    <t>Z. č.</t>
  </si>
  <si>
    <t>171 063</t>
  </si>
  <si>
    <t>A. č.</t>
  </si>
  <si>
    <t>CTX-I-009 - Rozpočet</t>
  </si>
  <si>
    <t>Hodnota A</t>
  </si>
  <si>
    <t>Hodnota B</t>
  </si>
  <si>
    <t>Základní náklady</t>
  </si>
  <si>
    <t>Dodávka a montáž</t>
  </si>
  <si>
    <t>Hodinové zúčtovací sazby</t>
  </si>
  <si>
    <t>Demontáže</t>
  </si>
  <si>
    <t>Základní náklady celkem</t>
  </si>
  <si>
    <t>Vedlejší a ostatní náklady</t>
  </si>
  <si>
    <t>Vedlejší a ostatní náklady celkem</t>
  </si>
  <si>
    <t>Náklady celkem</t>
  </si>
  <si>
    <t>Základ a hodnota DPH 21%</t>
  </si>
  <si>
    <t>Základ a hodnota DPH 15%</t>
  </si>
  <si>
    <t>Náklady celkem s DPH</t>
  </si>
  <si>
    <t>Součty odstavců</t>
  </si>
  <si>
    <t>Cena</t>
  </si>
  <si>
    <t>Hmotnost
[kg]</t>
  </si>
  <si>
    <t>1 - Zemní práce</t>
  </si>
  <si>
    <t>721 - Vnitřní kanalizace</t>
  </si>
  <si>
    <t>721 - Dešťová kanalizace</t>
  </si>
  <si>
    <t>722 - Vnitřní vodovod</t>
  </si>
  <si>
    <t>725 - Zařizovací předměty</t>
  </si>
  <si>
    <t>767 - Konstrukce zámečnícké</t>
  </si>
  <si>
    <t>713 - Izolace tepelné</t>
  </si>
  <si>
    <t>VN - Vedlejší náklady</t>
  </si>
  <si>
    <t>ON - Ostatní náklady</t>
  </si>
  <si>
    <t>Vypracoval</t>
  </si>
  <si>
    <t>ing. Václav Stuchlík</t>
  </si>
  <si>
    <t>Kontroloval</t>
  </si>
  <si>
    <t>ing. Zdeněk Řihák</t>
  </si>
  <si>
    <t>Datum</t>
  </si>
  <si>
    <t>26.8.2019</t>
  </si>
  <si>
    <t>Zpracovatel</t>
  </si>
  <si>
    <t>Centroprojekt Group a.s. Zlín</t>
  </si>
  <si>
    <t>CÚ</t>
  </si>
  <si>
    <t>2019</t>
  </si>
  <si>
    <t>Poznámka</t>
  </si>
  <si>
    <t>Uvedené ceny jsou v Kč a nezahrnují DPH, pokud to není uvedeno.</t>
  </si>
  <si>
    <t>Poz.č.</t>
  </si>
  <si>
    <t>Č.položky</t>
  </si>
  <si>
    <t>Mj</t>
  </si>
  <si>
    <t>Počet</t>
  </si>
  <si>
    <t>Hmotnost</t>
  </si>
  <si>
    <t>Hmotnost celkem</t>
  </si>
  <si>
    <t>Cenová soustava</t>
  </si>
  <si>
    <t>001</t>
  </si>
  <si>
    <t>002</t>
  </si>
  <si>
    <t>HLOUBENÍ RÝH ŠÍŘKY DO 200 CM V HOR. 3</t>
  </si>
  <si>
    <t>003</t>
  </si>
  <si>
    <t>132 20-1211</t>
  </si>
  <si>
    <t xml:space="preserve"> do 100 m3 ( 1,4 x 0,9 x 80 m )</t>
  </si>
  <si>
    <t>VEROX</t>
  </si>
  <si>
    <t>004</t>
  </si>
  <si>
    <t>PŘÍPLATEK ZA LEPIVOST</t>
  </si>
  <si>
    <t>005</t>
  </si>
  <si>
    <t>132 20-1219</t>
  </si>
  <si>
    <t xml:space="preserve"> hloubení rýh do 200 cm v hor. 3</t>
  </si>
  <si>
    <t>006</t>
  </si>
  <si>
    <t>LOŽE POD POTRUBÍ</t>
  </si>
  <si>
    <t>007</t>
  </si>
  <si>
    <t>451 57-3111</t>
  </si>
  <si>
    <t>ze štěrkopísku do 63 mm ( 0,1 x 0,9 x 80 )</t>
  </si>
  <si>
    <t>008</t>
  </si>
  <si>
    <t>OBSYP POTRUBÍ</t>
  </si>
  <si>
    <t>009</t>
  </si>
  <si>
    <t>175 10-1101</t>
  </si>
  <si>
    <t>bez proh.sypaniny s dodáním štěrkopísku 0-22 mm ( 0,46 x 0,9 x 80 )</t>
  </si>
  <si>
    <t>010</t>
  </si>
  <si>
    <t>ZÁSYP SYPANINOU  JAM, RÝH, ŠACHET</t>
  </si>
  <si>
    <t>011</t>
  </si>
  <si>
    <t>174 10-1101</t>
  </si>
  <si>
    <t>se zhutněním</t>
  </si>
  <si>
    <t>012</t>
  </si>
  <si>
    <t>VODOROVNÉ PŘEMÍSTĚNÍ VÝKOPKU Z HOR. 1-4</t>
  </si>
  <si>
    <t>013</t>
  </si>
  <si>
    <t>162 70-1105</t>
  </si>
  <si>
    <t>do 10000 m</t>
  </si>
  <si>
    <t>014</t>
  </si>
  <si>
    <t>ULOŽENÍ SYPANINY NA SKLÁDKU</t>
  </si>
  <si>
    <t>015</t>
  </si>
  <si>
    <t>171 20-1101</t>
  </si>
  <si>
    <t>do násypů nezhutněných</t>
  </si>
  <si>
    <t>016</t>
  </si>
  <si>
    <t>POPLATEK ZA SKLÁDKU</t>
  </si>
  <si>
    <t>017</t>
  </si>
  <si>
    <t>199 00-0002</t>
  </si>
  <si>
    <t>horniny 1 - 4</t>
  </si>
  <si>
    <t>018</t>
  </si>
  <si>
    <t>019</t>
  </si>
  <si>
    <t>PŘESUN HMOT</t>
  </si>
  <si>
    <t>020</t>
  </si>
  <si>
    <t>998 27-6101</t>
  </si>
  <si>
    <t>trubní vedení plastové - otevřený výkop</t>
  </si>
  <si>
    <t>021</t>
  </si>
  <si>
    <t>1 - Zemní práce - celkem</t>
  </si>
  <si>
    <t>022</t>
  </si>
  <si>
    <t>023</t>
  </si>
  <si>
    <t>024</t>
  </si>
  <si>
    <t>POTRUBÍ KANALIZAČNÍ Z PVC</t>
  </si>
  <si>
    <t>025</t>
  </si>
  <si>
    <t>SVODNÉ ( LEŽATÉ ) V ZEMI</t>
  </si>
  <si>
    <t>026</t>
  </si>
  <si>
    <t>721 17-6222</t>
  </si>
  <si>
    <t>D 110 x 3,2</t>
  </si>
  <si>
    <t>027</t>
  </si>
  <si>
    <t>721 17-6223</t>
  </si>
  <si>
    <t>D 125 x 3,2</t>
  </si>
  <si>
    <t>028</t>
  </si>
  <si>
    <t>721 17-6224</t>
  </si>
  <si>
    <t>D 160 x 4,0</t>
  </si>
  <si>
    <t>029</t>
  </si>
  <si>
    <t>POTRUBÍ KANALIZAČNÍ Z PP</t>
  </si>
  <si>
    <t>030</t>
  </si>
  <si>
    <t>031</t>
  </si>
  <si>
    <t>032</t>
  </si>
  <si>
    <t>POTRUBÍ ODPADNÍ Z PE</t>
  </si>
  <si>
    <t>033</t>
  </si>
  <si>
    <t>SVODNÉ LEŽATÉ (V ZEMI)</t>
  </si>
  <si>
    <t>034</t>
  </si>
  <si>
    <t>721 15-4208</t>
  </si>
  <si>
    <t>D 110x4.3</t>
  </si>
  <si>
    <t>035</t>
  </si>
  <si>
    <t>POTRUBÍ POLYPROPYLENOVÉ (PP)</t>
  </si>
  <si>
    <t>036</t>
  </si>
  <si>
    <t>ODPADNÍ</t>
  </si>
  <si>
    <t>037</t>
  </si>
  <si>
    <t>721 17-6113</t>
  </si>
  <si>
    <t>D 50x1.8</t>
  </si>
  <si>
    <t>038</t>
  </si>
  <si>
    <t>721 17-6114</t>
  </si>
  <si>
    <t>D 75 x 1,9</t>
  </si>
  <si>
    <t>039</t>
  </si>
  <si>
    <t>721 17-6115</t>
  </si>
  <si>
    <t>D 110 x 2,7</t>
  </si>
  <si>
    <t>040</t>
  </si>
  <si>
    <t>721 17-6116</t>
  </si>
  <si>
    <t>D 125 x 3,1</t>
  </si>
  <si>
    <t>041</t>
  </si>
  <si>
    <t>042</t>
  </si>
  <si>
    <t>PŘIPOJOVACÍ</t>
  </si>
  <si>
    <t>043</t>
  </si>
  <si>
    <t>721 17-9101</t>
  </si>
  <si>
    <t>D 32 x 1,8</t>
  </si>
  <si>
    <t>044</t>
  </si>
  <si>
    <t>721 17-6103</t>
  </si>
  <si>
    <t>D 50 x 1,8</t>
  </si>
  <si>
    <t>045</t>
  </si>
  <si>
    <t>721 17-6105</t>
  </si>
  <si>
    <t>046</t>
  </si>
  <si>
    <t>ZKOUŠKA TĚSNOSTI KANALIZACE</t>
  </si>
  <si>
    <t>047</t>
  </si>
  <si>
    <t>V OBJEKTECH PODLE ČSN 73 6760</t>
  </si>
  <si>
    <t>048</t>
  </si>
  <si>
    <t>VODOU</t>
  </si>
  <si>
    <t>049</t>
  </si>
  <si>
    <t>721 29-0111</t>
  </si>
  <si>
    <t>DO DN 125</t>
  </si>
  <si>
    <t>050</t>
  </si>
  <si>
    <t>721 29-0012</t>
  </si>
  <si>
    <t>DN 150, 200</t>
  </si>
  <si>
    <t>051</t>
  </si>
  <si>
    <t>VYVEDENÍ A UPEVNĚNÍ ODPADNÍCH</t>
  </si>
  <si>
    <t>052</t>
  </si>
  <si>
    <t>VÝPUSTEK</t>
  </si>
  <si>
    <t>053</t>
  </si>
  <si>
    <t>721 19-4103</t>
  </si>
  <si>
    <t>D 32 x1,8</t>
  </si>
  <si>
    <t>ks</t>
  </si>
  <si>
    <t>054</t>
  </si>
  <si>
    <t>721 19-4104</t>
  </si>
  <si>
    <t>D 40 x 1,8</t>
  </si>
  <si>
    <t>055</t>
  </si>
  <si>
    <t>721 19-4105</t>
  </si>
  <si>
    <t>056</t>
  </si>
  <si>
    <t>721 19-4109</t>
  </si>
  <si>
    <t>D 110 x 2,3</t>
  </si>
  <si>
    <t>057</t>
  </si>
  <si>
    <t>SOUPRAVA VĚTRACÍ HLAVICE</t>
  </si>
  <si>
    <t>058</t>
  </si>
  <si>
    <t>HL 807 DN 75</t>
  </si>
  <si>
    <t>059</t>
  </si>
  <si>
    <t>HL 810 DN 110</t>
  </si>
  <si>
    <t>060</t>
  </si>
  <si>
    <t>MONTÁŽ VĚTRACÍ HLAVICE</t>
  </si>
  <si>
    <t>061</t>
  </si>
  <si>
    <t>DN 75 -100</t>
  </si>
  <si>
    <t>062</t>
  </si>
  <si>
    <t>VP - PODLAHOVÁ VPUSŤ SE SVISLÝM ODTOKEM, S VODNÍ</t>
  </si>
  <si>
    <t>063</t>
  </si>
  <si>
    <t>A SUCHOU ZÁPACHOVOU ZÁVĚRKOU</t>
  </si>
  <si>
    <t>064</t>
  </si>
  <si>
    <t>DN 50/75/110, mřížka 115x115mm z nerezoceli</t>
  </si>
  <si>
    <t>065</t>
  </si>
  <si>
    <t>izolační příruba s prodlužovacím nástavcem</t>
  </si>
  <si>
    <t>066</t>
  </si>
  <si>
    <t>izolační souprava s textiílií nakašírovanou fólií</t>
  </si>
  <si>
    <t>067</t>
  </si>
  <si>
    <t>VP2 -  VELKOKAPACITNÍ VTOK SE SVISLÝM ODTOKEM</t>
  </si>
  <si>
    <t>068</t>
  </si>
  <si>
    <t>S MECHANICKOU ZÁPACHOVOU UZÁVĚRKOU - KLAPKOU</t>
  </si>
  <si>
    <t>069</t>
  </si>
  <si>
    <t>DN 110 s nerezovou vtokovou mříží 226x226 mm</t>
  </si>
  <si>
    <t>070</t>
  </si>
  <si>
    <t>nerezová mřížka 226x226 mm</t>
  </si>
  <si>
    <t>071</t>
  </si>
  <si>
    <t>072</t>
  </si>
  <si>
    <t>MONTÁŽ PODLAHOVÝCH VPUSTÍ</t>
  </si>
  <si>
    <t>073</t>
  </si>
  <si>
    <t>721 21-1911</t>
  </si>
  <si>
    <t>DN 40/50</t>
  </si>
  <si>
    <t>074</t>
  </si>
  <si>
    <t>721 21-1913</t>
  </si>
  <si>
    <t>DN 110</t>
  </si>
  <si>
    <t>075</t>
  </si>
  <si>
    <t>LÍMCOVÉ TĚSNĚNÍ NA ZALITÍ DO</t>
  </si>
  <si>
    <t>076</t>
  </si>
  <si>
    <t>BETONOVÝCH ZÁKLADŮ, LÍMEC Z KAUČUKU,</t>
  </si>
  <si>
    <t>077</t>
  </si>
  <si>
    <t>TLAKOVÁ ODOLNOST 5 bar, DÉLKA 50 mm</t>
  </si>
  <si>
    <t>078</t>
  </si>
  <si>
    <t>pro potrubí DN 110 - WC-1-011-00010</t>
  </si>
  <si>
    <t>079</t>
  </si>
  <si>
    <t>pro potrubí DN 160 - WC-1-011-00013</t>
  </si>
  <si>
    <t>080</t>
  </si>
  <si>
    <t>MONTÁŽ LÍMCOVÉHO TĚSNĚNÍ</t>
  </si>
  <si>
    <t>081</t>
  </si>
  <si>
    <t>DN 50 - 315</t>
  </si>
  <si>
    <t>082</t>
  </si>
  <si>
    <t>JÁDROVÉ VRTÁNÍ DO ŽB KONSTRUKCE</t>
  </si>
  <si>
    <t>083</t>
  </si>
  <si>
    <t>970 05-1130</t>
  </si>
  <si>
    <t>do D 130 ( 0,25 m x 82 ks )</t>
  </si>
  <si>
    <t>084</t>
  </si>
  <si>
    <t>NEZMĚŘ. STAVEBNÍ PRÁCE</t>
  </si>
  <si>
    <t>085</t>
  </si>
  <si>
    <t>vrtání a sekání nad rámec mont. položek</t>
  </si>
  <si>
    <t>hod</t>
  </si>
  <si>
    <t>086</t>
  </si>
  <si>
    <t>087</t>
  </si>
  <si>
    <t>PŘESUN HMOT PRO KANALIZACI</t>
  </si>
  <si>
    <t>088</t>
  </si>
  <si>
    <t>V OBJEKTECH VÝŠKY</t>
  </si>
  <si>
    <t>089</t>
  </si>
  <si>
    <t>998 72-1202</t>
  </si>
  <si>
    <t>přes 6 do 12 m</t>
  </si>
  <si>
    <t>VLASTNÍ</t>
  </si>
  <si>
    <t>090</t>
  </si>
  <si>
    <t>721 - Vnitřní kanalizace - celkem</t>
  </si>
  <si>
    <t>091</t>
  </si>
  <si>
    <t>092</t>
  </si>
  <si>
    <t>093</t>
  </si>
  <si>
    <t>094</t>
  </si>
  <si>
    <t>095</t>
  </si>
  <si>
    <t>096</t>
  </si>
  <si>
    <t>097</t>
  </si>
  <si>
    <t>098</t>
  </si>
  <si>
    <t>V OBJEKTECH PODLE ČSN 73 6760 VODOU</t>
  </si>
  <si>
    <t>099</t>
  </si>
  <si>
    <t>100</t>
  </si>
  <si>
    <t>101</t>
  </si>
  <si>
    <t>102</t>
  </si>
  <si>
    <t>D 125</t>
  </si>
  <si>
    <t>103</t>
  </si>
  <si>
    <t>LSP - LAPAČ STŘEŠNÍCH SPLAVENIN S KULOVÝM KLOUBEM</t>
  </si>
  <si>
    <t>104</t>
  </si>
  <si>
    <t>S KOŠEM, S INTEGROVANÝM PŘEPADEM, SE SUCHOU</t>
  </si>
  <si>
    <t>105</t>
  </si>
  <si>
    <t>A NEZÁMRZNOU KLAPKOU, S ČISTÍCÍM VÍKEM</t>
  </si>
  <si>
    <t>106</t>
  </si>
  <si>
    <t>DN 100/125</t>
  </si>
  <si>
    <t>107</t>
  </si>
  <si>
    <t>MONTÁŽ LAPAČŮ STŘEŠNÍCH SPLAVENIN</t>
  </si>
  <si>
    <t>108</t>
  </si>
  <si>
    <t>DN 125</t>
  </si>
  <si>
    <t>109</t>
  </si>
  <si>
    <t>110</t>
  </si>
  <si>
    <t>111</t>
  </si>
  <si>
    <t>112</t>
  </si>
  <si>
    <t>113</t>
  </si>
  <si>
    <t>114</t>
  </si>
  <si>
    <t>115</t>
  </si>
  <si>
    <t>721 - Dešťová kanalizace - celkem</t>
  </si>
  <si>
    <t>116</t>
  </si>
  <si>
    <t>117</t>
  </si>
  <si>
    <t>118</t>
  </si>
  <si>
    <t>POTRUBÍ Z OCELOVÝCH TRUBEK</t>
  </si>
  <si>
    <t>119</t>
  </si>
  <si>
    <t>ZÁVITOVÝCH POZINKOVANÝCH</t>
  </si>
  <si>
    <t>120</t>
  </si>
  <si>
    <t>SVAŘOVANÝCH, 11434</t>
  </si>
  <si>
    <t>121</t>
  </si>
  <si>
    <t>722 13-0234</t>
  </si>
  <si>
    <t>DN 32 5/4"</t>
  </si>
  <si>
    <t>122</t>
  </si>
  <si>
    <t>722 13-0235</t>
  </si>
  <si>
    <t>DN 40 6/4"</t>
  </si>
  <si>
    <t>123</t>
  </si>
  <si>
    <t>POTRUBÍ Z TRUBEK CELOPLASTOVÝCH PP-RCT TYP 4</t>
  </si>
  <si>
    <t>124</t>
  </si>
  <si>
    <t>S 4/ PN 22 VČ. TVAROVEK</t>
  </si>
  <si>
    <t>125</t>
  </si>
  <si>
    <t>SVAŘOVANÝCH POLYFUZNĚ</t>
  </si>
  <si>
    <t>126</t>
  </si>
  <si>
    <t>D 16x2,0</t>
  </si>
  <si>
    <t>127</t>
  </si>
  <si>
    <t>D 20x2,3</t>
  </si>
  <si>
    <t>128</t>
  </si>
  <si>
    <t>D 25x2,8</t>
  </si>
  <si>
    <t>129</t>
  </si>
  <si>
    <t>D 32x3,6</t>
  </si>
  <si>
    <t>130</t>
  </si>
  <si>
    <t>D 40x4,5</t>
  </si>
  <si>
    <t>131</t>
  </si>
  <si>
    <t>D 63x7,1</t>
  </si>
  <si>
    <t>132</t>
  </si>
  <si>
    <t>POTRUBÍ VÍCEVRSTVÉ Z TRUBEK PP-RTC+BF TYP 4</t>
  </si>
  <si>
    <t>133</t>
  </si>
  <si>
    <t>134</t>
  </si>
  <si>
    <t>722 17-8711</t>
  </si>
  <si>
    <t>D 20x2,8</t>
  </si>
  <si>
    <t>135</t>
  </si>
  <si>
    <t>722 17-8712</t>
  </si>
  <si>
    <t>D 25x3,5</t>
  </si>
  <si>
    <t>136</t>
  </si>
  <si>
    <t>722 17-8713</t>
  </si>
  <si>
    <t>D 32x4,4</t>
  </si>
  <si>
    <t>137</t>
  </si>
  <si>
    <t>POZINKOVANÝ ŽLAB</t>
  </si>
  <si>
    <t>138</t>
  </si>
  <si>
    <t>D 20</t>
  </si>
  <si>
    <t>139</t>
  </si>
  <si>
    <t>D 25</t>
  </si>
  <si>
    <t>140</t>
  </si>
  <si>
    <t>D 32</t>
  </si>
  <si>
    <t>141</t>
  </si>
  <si>
    <t>D 40</t>
  </si>
  <si>
    <t>142</t>
  </si>
  <si>
    <t>MONTÁŽ POZINKOVANÉHO ŽLABU</t>
  </si>
  <si>
    <t>143</t>
  </si>
  <si>
    <t>D 20 - 90</t>
  </si>
  <si>
    <t>144</t>
  </si>
  <si>
    <t>ZKOUŠKY TLAKU VODOVODNÍHO</t>
  </si>
  <si>
    <t>145</t>
  </si>
  <si>
    <t>POTRUBÍ ZÁVITOVÉHO</t>
  </si>
  <si>
    <t>146</t>
  </si>
  <si>
    <t>722 28-0226</t>
  </si>
  <si>
    <t>do DN 50</t>
  </si>
  <si>
    <t>147</t>
  </si>
  <si>
    <t>PROPLACH A DESINFEKCE POTRUBÍ</t>
  </si>
  <si>
    <t>148</t>
  </si>
  <si>
    <t>722 29-234</t>
  </si>
  <si>
    <t>do DN 80</t>
  </si>
  <si>
    <t>149</t>
  </si>
  <si>
    <t>VYVEDENÍ A UPEVNĚNÍ VÝPUSTEK</t>
  </si>
  <si>
    <t>150</t>
  </si>
  <si>
    <t>722 19-0401</t>
  </si>
  <si>
    <t>DN 15</t>
  </si>
  <si>
    <t>151</t>
  </si>
  <si>
    <t>722 15-0401</t>
  </si>
  <si>
    <t>DN 25</t>
  </si>
  <si>
    <t>152</t>
  </si>
  <si>
    <t>NÁSTĚNKY  PLASTOVÉ PPR PN 20</t>
  </si>
  <si>
    <t>153</t>
  </si>
  <si>
    <t>722 20-2213</t>
  </si>
  <si>
    <t>D 20 x G 1/2"</t>
  </si>
  <si>
    <t>154</t>
  </si>
  <si>
    <t>KULOVÝ KOHOUT NÁTRUBKOVÝ MOSAZ</t>
  </si>
  <si>
    <t>155</t>
  </si>
  <si>
    <t>VNITŘNÍ/VNITŘNÍ ZÁVIT S ATESTEM NA PITNOU VODU</t>
  </si>
  <si>
    <t>156</t>
  </si>
  <si>
    <t>G 1/2"</t>
  </si>
  <si>
    <t>157</t>
  </si>
  <si>
    <t>G 3/4"</t>
  </si>
  <si>
    <t>158</t>
  </si>
  <si>
    <t>G 1"</t>
  </si>
  <si>
    <t>159</t>
  </si>
  <si>
    <t>G 5/4"</t>
  </si>
  <si>
    <t>160</t>
  </si>
  <si>
    <t>G 6/4"</t>
  </si>
  <si>
    <t>161</t>
  </si>
  <si>
    <t>ZPĚTNÝ VENTIL ZÁVITOVÝ CELOMOSAZNÝ</t>
  </si>
  <si>
    <t>162</t>
  </si>
  <si>
    <t>163</t>
  </si>
  <si>
    <t>ZPĚTNÁ VENTIL ZÁVITOVÝ PRO PITNOU VODU</t>
  </si>
  <si>
    <t>164</t>
  </si>
  <si>
    <t>KONTROLOVATELNÝ</t>
  </si>
  <si>
    <t>165</t>
  </si>
  <si>
    <t>166</t>
  </si>
  <si>
    <t>POTRUBNÍ FILTR ZÁVITOVÝ PRO ROZVOD PITNÉ VODY</t>
  </si>
  <si>
    <t>167</t>
  </si>
  <si>
    <t>168</t>
  </si>
  <si>
    <t>RUČNÍ VYVAŽOVACÍ VENTIL</t>
  </si>
  <si>
    <t>169</t>
  </si>
  <si>
    <t>BEZ VYPOUŠTĚNÍ</t>
  </si>
  <si>
    <t>170</t>
  </si>
  <si>
    <t>DN 15 ( 1/2" ) 53 151-014</t>
  </si>
  <si>
    <t>171</t>
  </si>
  <si>
    <t>DN 20 ( 3/4" ) 54 151-020</t>
  </si>
  <si>
    <t>172</t>
  </si>
  <si>
    <t>POTRUBNÍ ODDĚLOVAČ PRO OCHRANU VODOVODU</t>
  </si>
  <si>
    <t>173</t>
  </si>
  <si>
    <t>PŘED ZPĚTNÝM PROUDĚNÍM PRO KAPALINU</t>
  </si>
  <si>
    <t>174</t>
  </si>
  <si>
    <t>TŘÍDY 3 DLE ČSN EN 1717 ZÁVITOVÝ</t>
  </si>
  <si>
    <t>175</t>
  </si>
  <si>
    <t>176</t>
  </si>
  <si>
    <t>FILTR S MANUÁLNÍM ZPĚTNÝM PROPLACHEM</t>
  </si>
  <si>
    <t>177</t>
  </si>
  <si>
    <t>MAX. TEPLOTA VODY 30°C, MAX. TLAK PN 10</t>
  </si>
  <si>
    <t>178</t>
  </si>
  <si>
    <t>G 1 1/4"</t>
  </si>
  <si>
    <t>179</t>
  </si>
  <si>
    <t>VYPOUŠTĚCÍ KULOVÝ KOHOUT S VRTULKOU A ZÁTKOU</t>
  </si>
  <si>
    <t>180</t>
  </si>
  <si>
    <t>G 1/2" x G 3/4"</t>
  </si>
  <si>
    <t>181</t>
  </si>
  <si>
    <t>KULOVÝ KOHOUT VYPOUŠTĚCÍ A NAPOUŠTĚCÍ</t>
  </si>
  <si>
    <t>182</t>
  </si>
  <si>
    <t>S KRÁTKOU PÁČKOU, HADICOVOU VÝVODKOU A ZÁTKOU</t>
  </si>
  <si>
    <t>183</t>
  </si>
  <si>
    <t>184</t>
  </si>
  <si>
    <t>MONTÁŽ VODOVODNÍCH ARMATUR</t>
  </si>
  <si>
    <t>185</t>
  </si>
  <si>
    <t>S JEDNÍM ZÁVITEM</t>
  </si>
  <si>
    <t>186</t>
  </si>
  <si>
    <t>722 22-9101</t>
  </si>
  <si>
    <t>1/2"</t>
  </si>
  <si>
    <t>187</t>
  </si>
  <si>
    <t>188</t>
  </si>
  <si>
    <t>SE DVĚMA ZÁVITY</t>
  </si>
  <si>
    <t>189</t>
  </si>
  <si>
    <t>722 23-9101</t>
  </si>
  <si>
    <t>G 1/2</t>
  </si>
  <si>
    <t>190</t>
  </si>
  <si>
    <t>722 23-9102</t>
  </si>
  <si>
    <t>G 3/4</t>
  </si>
  <si>
    <t>191</t>
  </si>
  <si>
    <t>722 23-9103</t>
  </si>
  <si>
    <t>G 1</t>
  </si>
  <si>
    <t>192</t>
  </si>
  <si>
    <t>722 23-9104</t>
  </si>
  <si>
    <t>G 5/4</t>
  </si>
  <si>
    <t>193</t>
  </si>
  <si>
    <t>722 23-9105</t>
  </si>
  <si>
    <t>G 6/4</t>
  </si>
  <si>
    <t>194</t>
  </si>
  <si>
    <t>PROTOKOLÁRNÍ NASTAVENÍ</t>
  </si>
  <si>
    <t>195</t>
  </si>
  <si>
    <t>STAD ventilů</t>
  </si>
  <si>
    <t>196</t>
  </si>
  <si>
    <t>TLAKOMĚR D 63 S PEVNÝM STONKEM SPODNÍ PŘÍPOJENÍ,</t>
  </si>
  <si>
    <t>197</t>
  </si>
  <si>
    <t>KRYT Z PLASTU MR 6312, měřící rozsah 0 - 10 bar</t>
  </si>
  <si>
    <t>198</t>
  </si>
  <si>
    <t>G 1/4", vč. příslušenství</t>
  </si>
  <si>
    <t>199</t>
  </si>
  <si>
    <t>VÍCEVTOKOVÝ MOKROBĚŽNÝ VODOMĚR, LIBOVOLNÁ</t>
  </si>
  <si>
    <t>200</t>
  </si>
  <si>
    <t>POLOHA, METROLOGICKÁ TŘÍDA B,</t>
  </si>
  <si>
    <t>201</t>
  </si>
  <si>
    <t>MAX. TEPLOTA 50°C, PN 16</t>
  </si>
  <si>
    <t>202</t>
  </si>
  <si>
    <t>DN 25 - Qn = 3,5 m3/h</t>
  </si>
  <si>
    <t>203</t>
  </si>
  <si>
    <t>SNÍMAČ IMPULSŮ</t>
  </si>
  <si>
    <t>204</t>
  </si>
  <si>
    <t>K 100</t>
  </si>
  <si>
    <t>205</t>
  </si>
  <si>
    <t>MONTÁŽ VODOMĚRŮ ZÁVITOVÝCH</t>
  </si>
  <si>
    <t>206</t>
  </si>
  <si>
    <t>JEDNOVTOKOVÝCH</t>
  </si>
  <si>
    <t>207</t>
  </si>
  <si>
    <t>722 26-9113</t>
  </si>
  <si>
    <t>208</t>
  </si>
  <si>
    <t>H1 - POŽÁRNÍ HYDRANT TYPU D 25</t>
  </si>
  <si>
    <t>209</t>
  </si>
  <si>
    <t>DÉLKA HADICE 30 m, PROUDNICE 10 mm</t>
  </si>
  <si>
    <t>210</t>
  </si>
  <si>
    <t>rozměr skříně 710 x 710 x 245 mm, Q = 0,3 l/s</t>
  </si>
  <si>
    <t>211</t>
  </si>
  <si>
    <t>MONTÁŽ HYDRANTOVÉ SKŘÍNĚ</t>
  </si>
  <si>
    <t>212</t>
  </si>
  <si>
    <t>722 25-9201</t>
  </si>
  <si>
    <t>213</t>
  </si>
  <si>
    <t>REVIZE HYDRANTU</t>
  </si>
  <si>
    <t>214</t>
  </si>
  <si>
    <t>revizním technikem</t>
  </si>
  <si>
    <t>215</t>
  </si>
  <si>
    <t>PROSTUPKA PŘES HYDROIZOLACI</t>
  </si>
  <si>
    <t>216</t>
  </si>
  <si>
    <t>DN 90</t>
  </si>
  <si>
    <t>217</t>
  </si>
  <si>
    <t>218</t>
  </si>
  <si>
    <t>do D 130 ( 0,25 m x 4 ks )</t>
  </si>
  <si>
    <t>219</t>
  </si>
  <si>
    <t>NAPUŠTĚNÍ VODY</t>
  </si>
  <si>
    <t>220</t>
  </si>
  <si>
    <t>do systému</t>
  </si>
  <si>
    <t>221</t>
  </si>
  <si>
    <t>222</t>
  </si>
  <si>
    <t>223</t>
  </si>
  <si>
    <t>224</t>
  </si>
  <si>
    <t>PŘESUN HMOT PRO</t>
  </si>
  <si>
    <t>225</t>
  </si>
  <si>
    <t>VNITŘNÍ VODOVOD</t>
  </si>
  <si>
    <t>226</t>
  </si>
  <si>
    <t>227</t>
  </si>
  <si>
    <t>998 72-2102</t>
  </si>
  <si>
    <t>228</t>
  </si>
  <si>
    <t>722 - Vnitřní vodovod - celkem</t>
  </si>
  <si>
    <t>229</t>
  </si>
  <si>
    <t>230</t>
  </si>
  <si>
    <t>231</t>
  </si>
  <si>
    <t>K1 - Klozet</t>
  </si>
  <si>
    <t>232</t>
  </si>
  <si>
    <t>ZÁVĚSNÝ KLOZET</t>
  </si>
  <si>
    <t>233</t>
  </si>
  <si>
    <t>bílý</t>
  </si>
  <si>
    <t>234</t>
  </si>
  <si>
    <t>PŘÍSLUŠENSTVÍ</t>
  </si>
  <si>
    <t>235</t>
  </si>
  <si>
    <t>instalační sada s chromovanými krytkami</t>
  </si>
  <si>
    <t>236</t>
  </si>
  <si>
    <t xml:space="preserve">sedátko duraplastové, s antibakteriální úpravou, se zpomalovacím mechanismem </t>
  </si>
  <si>
    <t>237</t>
  </si>
  <si>
    <t>montážní prvek pro zabudování suchým procesem, před</t>
  </si>
  <si>
    <t>238</t>
  </si>
  <si>
    <t>zděnou nebo SDK příčku nebo pro zazdění do konstrukce,ovládání zepředu,</t>
  </si>
  <si>
    <t>239</t>
  </si>
  <si>
    <t>vč. odpadního kolena, splach. kolena a integr. roh. ventilu</t>
  </si>
  <si>
    <t>240</t>
  </si>
  <si>
    <t>stavební souprava pro předstěnovou montáž</t>
  </si>
  <si>
    <t>241</t>
  </si>
  <si>
    <t>ovládací tlačítko pro dvě množství vody plastové bílé</t>
  </si>
  <si>
    <t>242</t>
  </si>
  <si>
    <t>souprava pro tlumení hluku</t>
  </si>
  <si>
    <t>243</t>
  </si>
  <si>
    <t>MONTÁŽ KLOZETOVÝCH MÍS</t>
  </si>
  <si>
    <t>244</t>
  </si>
  <si>
    <t>725 11-9306</t>
  </si>
  <si>
    <t>závěsných</t>
  </si>
  <si>
    <t>245</t>
  </si>
  <si>
    <t>MONTÁŽ PŘEDSTĚNOVÝCH SYSTÉMŮ</t>
  </si>
  <si>
    <t>246</t>
  </si>
  <si>
    <t>725 11-9402</t>
  </si>
  <si>
    <t>do sádrokartonu</t>
  </si>
  <si>
    <t>247</t>
  </si>
  <si>
    <t>248</t>
  </si>
  <si>
    <t>S1 - Sprcha</t>
  </si>
  <si>
    <t>249</t>
  </si>
  <si>
    <t xml:space="preserve">SPRCHOVÁ VANIČKA ČTVERCOVÁ </t>
  </si>
  <si>
    <t>250</t>
  </si>
  <si>
    <t>900 x 900 mm</t>
  </si>
  <si>
    <t>251</t>
  </si>
  <si>
    <t>252</t>
  </si>
  <si>
    <t>vaničkové nožičky</t>
  </si>
  <si>
    <t>253</t>
  </si>
  <si>
    <t>sifon</t>
  </si>
  <si>
    <t>254</t>
  </si>
  <si>
    <t>redukce sifonová 40/50</t>
  </si>
  <si>
    <t>255</t>
  </si>
  <si>
    <t xml:space="preserve">SPRCHOVÉ DVEŘE </t>
  </si>
  <si>
    <t>256</t>
  </si>
  <si>
    <t>870-910x1850 mm, vstup 610 mm, zlamovací trojdílné, z bezpečnostního skla</t>
  </si>
  <si>
    <t>257</t>
  </si>
  <si>
    <t>NÁSTĚNNÁ SPRCHOVÁ BATERIE PÁKOVÁ</t>
  </si>
  <si>
    <t>258</t>
  </si>
  <si>
    <t>G 150 x 1/2"</t>
  </si>
  <si>
    <t>259</t>
  </si>
  <si>
    <t xml:space="preserve">SPRCHOVÁ SADA </t>
  </si>
  <si>
    <t>260</t>
  </si>
  <si>
    <t>ruční sprcha, sprchová tyč a kovová hadice</t>
  </si>
  <si>
    <t>261</t>
  </si>
  <si>
    <t>MONTÁŽ SPRCHOVÝCH</t>
  </si>
  <si>
    <t>262</t>
  </si>
  <si>
    <t>725 24-9102</t>
  </si>
  <si>
    <t>mís a vaniček</t>
  </si>
  <si>
    <t>263</t>
  </si>
  <si>
    <t>725 24-9103</t>
  </si>
  <si>
    <t>koutů ostatních typů</t>
  </si>
  <si>
    <t>264</t>
  </si>
  <si>
    <t>MONTÁŽ BATERIÍ SPRCHOVÝCH</t>
  </si>
  <si>
    <t>265</t>
  </si>
  <si>
    <t>725 84-9200</t>
  </si>
  <si>
    <t>s nastavitelnou výškou</t>
  </si>
  <si>
    <t>266</t>
  </si>
  <si>
    <t>725 84-9302</t>
  </si>
  <si>
    <t>montáž držáku sprchy</t>
  </si>
  <si>
    <t>267</t>
  </si>
  <si>
    <t>268</t>
  </si>
  <si>
    <t>U1 - Umývadlo</t>
  </si>
  <si>
    <t>269</t>
  </si>
  <si>
    <t>UMÝVADLO KERAMICKÉ</t>
  </si>
  <si>
    <t>270</t>
  </si>
  <si>
    <t>rozměr 55 cm s otvorem pro baterii</t>
  </si>
  <si>
    <t>271</t>
  </si>
  <si>
    <t>272</t>
  </si>
  <si>
    <t>instalační sada</t>
  </si>
  <si>
    <t>273</t>
  </si>
  <si>
    <t>polosloup s instalační sadou</t>
  </si>
  <si>
    <t>274</t>
  </si>
  <si>
    <t>montážní prvek pro zabudování suchým procesem pro umývadlo</t>
  </si>
  <si>
    <t>275</t>
  </si>
  <si>
    <t>odpadní ventil 5/4" s nerez mřížkou</t>
  </si>
  <si>
    <t>276</t>
  </si>
  <si>
    <t>zápachová uzávěrka plastová 5/4" x 5/4"</t>
  </si>
  <si>
    <t>277</t>
  </si>
  <si>
    <t>STOJÁNKOVÁ UMÝVADLOVÁ BATERIE</t>
  </si>
  <si>
    <t>278</t>
  </si>
  <si>
    <t>chrom bez odtokové garnitury</t>
  </si>
  <si>
    <t>279</t>
  </si>
  <si>
    <t>ROHOVÝ VENTIL CHROMOVANÝ S FILTREM</t>
  </si>
  <si>
    <t>280</t>
  </si>
  <si>
    <t>G 1/2" x 3/8"</t>
  </si>
  <si>
    <t>281</t>
  </si>
  <si>
    <t>MONTÁŽ UMYVADEL</t>
  </si>
  <si>
    <t>282</t>
  </si>
  <si>
    <t>725 21-9102</t>
  </si>
  <si>
    <t>na šrouby do zdi</t>
  </si>
  <si>
    <t>283</t>
  </si>
  <si>
    <t>MONTÁŽ SLOUPU</t>
  </si>
  <si>
    <t>284</t>
  </si>
  <si>
    <t>725 21-9502</t>
  </si>
  <si>
    <t>k umývadlu</t>
  </si>
  <si>
    <t>285</t>
  </si>
  <si>
    <t>286</t>
  </si>
  <si>
    <t>287</t>
  </si>
  <si>
    <t>MONTÁŽ BATERIÍ UMÝVADLOVÝCH A DŘEZOVÝCH</t>
  </si>
  <si>
    <t>288</t>
  </si>
  <si>
    <t>725 82-9301</t>
  </si>
  <si>
    <t>stojánkových</t>
  </si>
  <si>
    <t>289</t>
  </si>
  <si>
    <t>MONTÁŽ VENTILŮ</t>
  </si>
  <si>
    <t>290</t>
  </si>
  <si>
    <t>725 81-9402</t>
  </si>
  <si>
    <t>rohových bez připojovací trubičky G 1/2"</t>
  </si>
  <si>
    <t>291</t>
  </si>
  <si>
    <t>292</t>
  </si>
  <si>
    <t>U2 - Umývátko</t>
  </si>
  <si>
    <t>293</t>
  </si>
  <si>
    <t>UMÝVÁTKO ROHOVÉ  KERAMICKÉ</t>
  </si>
  <si>
    <t>294</t>
  </si>
  <si>
    <t>rozměr 45 cm s otvorem pro baterii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</si>
  <si>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</si>
  <si>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</si>
  <si>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</si>
  <si>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</si>
  <si>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</si>
  <si>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</si>
  <si>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</si>
  <si>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</si>
  <si>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</si>
  <si>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</si>
  <si>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</si>
  <si>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</si>
  <si>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</si>
  <si>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</si>
  <si>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</si>
  <si>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</si>
  <si>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D1 - Dřez</t>
  </si>
  <si>
    <t>311</t>
  </si>
  <si>
    <t>NEREZOVÝ DŘEZ S OKAPEM - DODÁVKA KUCHYŇSKÉ LINKY</t>
  </si>
  <si>
    <t>312</t>
  </si>
  <si>
    <t>vč. odpadní armatury</t>
  </si>
  <si>
    <t>313</t>
  </si>
  <si>
    <t>PŘÍSLUŠENSTVÍ K DŘEZU</t>
  </si>
  <si>
    <t>314</t>
  </si>
  <si>
    <t>725 31-4290</t>
  </si>
  <si>
    <t>v kuchyňské sestavě</t>
  </si>
  <si>
    <t>315</t>
  </si>
  <si>
    <t>DŘEZOVÁ STOJÁNKOVÁ PÁKOVÁ BATERIE</t>
  </si>
  <si>
    <t>316</t>
  </si>
  <si>
    <t>s otočným ramínkem, chromovaná, vč. připojovacích trubiček</t>
  </si>
  <si>
    <t>317</t>
  </si>
  <si>
    <t>318</t>
  </si>
  <si>
    <t>319</t>
  </si>
  <si>
    <t>320</t>
  </si>
  <si>
    <t>321</t>
  </si>
  <si>
    <t>322</t>
  </si>
  <si>
    <t>323</t>
  </si>
  <si>
    <t>324</t>
  </si>
  <si>
    <t>VY - Výlevka</t>
  </si>
  <si>
    <t>325</t>
  </si>
  <si>
    <t>VÝLEVKA  STACIONÁRNÍ KERAMICKÁ</t>
  </si>
  <si>
    <t>326</t>
  </si>
  <si>
    <t>bílá vč. sklopné řížky</t>
  </si>
  <si>
    <t>327</t>
  </si>
  <si>
    <t>328</t>
  </si>
  <si>
    <t>329</t>
  </si>
  <si>
    <t>splachovací nádržka vysokopoložená</t>
  </si>
  <si>
    <t>330</t>
  </si>
  <si>
    <t>splachovací trubice D 32</t>
  </si>
  <si>
    <t>331</t>
  </si>
  <si>
    <t>těsnící manžeta</t>
  </si>
  <si>
    <t>332</t>
  </si>
  <si>
    <t>rohový ventil G 1/2"" x 3/8"</t>
  </si>
  <si>
    <t>333</t>
  </si>
  <si>
    <t>připoj. trubička flexi G 3/8" nerez 50 cm</t>
  </si>
  <si>
    <t>334</t>
  </si>
  <si>
    <t>NÁSTĚNNÁ BATERIE PÁKOVÁ DŘEZOVÁ CHROMOVANÁ</t>
  </si>
  <si>
    <t>335</t>
  </si>
  <si>
    <t>s dolním ramínkem 210 mm</t>
  </si>
  <si>
    <t>336</t>
  </si>
  <si>
    <t>MONTÁŽ VÝLEVKY DITURVITOVÉ</t>
  </si>
  <si>
    <t>337</t>
  </si>
  <si>
    <t>725 33-9101</t>
  </si>
  <si>
    <t>bez nádrže a armatur</t>
  </si>
  <si>
    <t>338</t>
  </si>
  <si>
    <t>MONTÁŽ SPLACHOVACÍCH NÁDRŽÍ</t>
  </si>
  <si>
    <t>339</t>
  </si>
  <si>
    <t>725 11-9105</t>
  </si>
  <si>
    <t>vysokopoložených</t>
  </si>
  <si>
    <t>340</t>
  </si>
  <si>
    <t>341</t>
  </si>
  <si>
    <t>725 82-9202</t>
  </si>
  <si>
    <t>nástěnných</t>
  </si>
  <si>
    <t>342</t>
  </si>
  <si>
    <t>343</t>
  </si>
  <si>
    <t>725 81-9401</t>
  </si>
  <si>
    <t>rohových s připojovací trubičkou G 1/2"</t>
  </si>
  <si>
    <t>344</t>
  </si>
  <si>
    <t>345</t>
  </si>
  <si>
    <t>OS - Oční sprcha</t>
  </si>
  <si>
    <t>346</t>
  </si>
  <si>
    <t>OČNÍ SPRCHA PRO OPLACH OČÍ A OBLIČEJE</t>
  </si>
  <si>
    <t>347</t>
  </si>
  <si>
    <t>průtok 15 l/min, připojení 1/2", hadice 1,5m, instalace na zeď</t>
  </si>
  <si>
    <t>348</t>
  </si>
  <si>
    <t>349</t>
  </si>
  <si>
    <t>350</t>
  </si>
  <si>
    <t>MONTÁŽ BEZPEČNOSTNÍ SPRCHY</t>
  </si>
  <si>
    <t>351</t>
  </si>
  <si>
    <t>oční</t>
  </si>
  <si>
    <t>352</t>
  </si>
  <si>
    <t>353</t>
  </si>
  <si>
    <t>354</t>
  </si>
  <si>
    <t>355</t>
  </si>
  <si>
    <t>356</t>
  </si>
  <si>
    <t>ZAŘIZOVACÍ PŘEDMĚTY</t>
  </si>
  <si>
    <t>357</t>
  </si>
  <si>
    <t>358</t>
  </si>
  <si>
    <t>998 72-5202</t>
  </si>
  <si>
    <t>359</t>
  </si>
  <si>
    <t>725 - Zařizovací předměty - celkem</t>
  </si>
  <si>
    <t>360</t>
  </si>
  <si>
    <t>361</t>
  </si>
  <si>
    <t>362</t>
  </si>
  <si>
    <t>ULOŽENÍ A DOPLŇKOVÉ KONSTRUKCE</t>
  </si>
  <si>
    <t>363</t>
  </si>
  <si>
    <t>SYSTÉMOVÉ PRVKY</t>
  </si>
  <si>
    <t>364</t>
  </si>
  <si>
    <t>MONTÁŽ KOVOVÝCH KONSTRUKCÍ</t>
  </si>
  <si>
    <t>365</t>
  </si>
  <si>
    <t>366</t>
  </si>
  <si>
    <t>367</t>
  </si>
  <si>
    <t>368</t>
  </si>
  <si>
    <t>KOVOVÉ STAVEBNÍ</t>
  </si>
  <si>
    <t>369</t>
  </si>
  <si>
    <t>A DOPLŇKOVÉ KONSTRUKCE</t>
  </si>
  <si>
    <t>370</t>
  </si>
  <si>
    <t>998 76-7202</t>
  </si>
  <si>
    <t>371</t>
  </si>
  <si>
    <t>767 - Konstrukce zámečnícké - celkem</t>
  </si>
  <si>
    <t>372</t>
  </si>
  <si>
    <t>373</t>
  </si>
  <si>
    <t>374</t>
  </si>
  <si>
    <t>TERMOIZOLAČNÍ TRUBICE</t>
  </si>
  <si>
    <t>375</t>
  </si>
  <si>
    <t>Z PĚNOVÉHO PE LAMINOVANÉ AL FÓLIÍ tl. 6 mm</t>
  </si>
  <si>
    <t>376</t>
  </si>
  <si>
    <t>18 mm</t>
  </si>
  <si>
    <t>bm</t>
  </si>
  <si>
    <t>377</t>
  </si>
  <si>
    <t>20 mm</t>
  </si>
  <si>
    <t>378</t>
  </si>
  <si>
    <t>25 mm</t>
  </si>
  <si>
    <t>379</t>
  </si>
  <si>
    <t>32 mm</t>
  </si>
  <si>
    <t>380</t>
  </si>
  <si>
    <t>40 mm</t>
  </si>
  <si>
    <t>381</t>
  </si>
  <si>
    <t>382</t>
  </si>
  <si>
    <t>Z PĚNOVÉHO PE LAMINOVANÉ AL FÓLIÍ tl. 9 mm</t>
  </si>
  <si>
    <t>383</t>
  </si>
  <si>
    <t>45 mm</t>
  </si>
  <si>
    <t>384</t>
  </si>
  <si>
    <t>60 mm</t>
  </si>
  <si>
    <t>385</t>
  </si>
  <si>
    <t>386</t>
  </si>
  <si>
    <t>Z PĚNOVÉHO PE LAMINOVANÉ AL FÓLIÍ tl. 13 mm</t>
  </si>
  <si>
    <t>387</t>
  </si>
  <si>
    <t>388</t>
  </si>
  <si>
    <t>MONTÁŽ IZOLAČNÍCH POUZDER</t>
  </si>
  <si>
    <t>389</t>
  </si>
  <si>
    <t xml:space="preserve"> s povrchovou úpravou Al fóliíl</t>
  </si>
  <si>
    <t>390</t>
  </si>
  <si>
    <t>POTRUBNÍ IZOLAČNÍ POUZDRO Z MINERÁLNÍ PLSTI</t>
  </si>
  <si>
    <t>391</t>
  </si>
  <si>
    <t>S POVRCHOVOU ÚPRAVOU AL FÓLIÍ tl. 40 mm</t>
  </si>
  <si>
    <t>392</t>
  </si>
  <si>
    <t>28 mm</t>
  </si>
  <si>
    <t>393</t>
  </si>
  <si>
    <t>394</t>
  </si>
  <si>
    <t>S POVRCHOVOU ÚPRAVOU AL FÓLIÍ tl. 50 mm</t>
  </si>
  <si>
    <t>395</t>
  </si>
  <si>
    <t>35 mm</t>
  </si>
  <si>
    <t>396</t>
  </si>
  <si>
    <t>397</t>
  </si>
  <si>
    <t>398</t>
  </si>
  <si>
    <t>399</t>
  </si>
  <si>
    <t>400</t>
  </si>
  <si>
    <t>IZOLACE TEPELNÉ</t>
  </si>
  <si>
    <t>401</t>
  </si>
  <si>
    <t>998 71-3202</t>
  </si>
  <si>
    <t>402</t>
  </si>
  <si>
    <t>713 - Izolace tepelné - celkem</t>
  </si>
  <si>
    <t>403</t>
  </si>
  <si>
    <t>404</t>
  </si>
  <si>
    <t>405</t>
  </si>
  <si>
    <t>VYTÝČENÍ INŽENÝRSKÝCH SÍTÍ</t>
  </si>
  <si>
    <t>406</t>
  </si>
  <si>
    <t>005 11-1021</t>
  </si>
  <si>
    <t>Zaměření a vytýčení stávajících inženýrských sítí v místě stavby z hlediska jejich ochrany při provádění stavby.</t>
  </si>
  <si>
    <t>407</t>
  </si>
  <si>
    <t>VYBUDOVÁNÍ ZAŘÍZENÍ STAVENIŠTĚ</t>
  </si>
  <si>
    <t>408</t>
  </si>
  <si>
    <t>005 12-1010</t>
  </si>
  <si>
    <t>příprava PD ZS, zřízení přípojek a odběrných míst</t>
  </si>
  <si>
    <t>409</t>
  </si>
  <si>
    <t>PROVOZ ZAŘÍZENÍ STAVENIŠTĚ</t>
  </si>
  <si>
    <t>410</t>
  </si>
  <si>
    <t>005 12-1020</t>
  </si>
  <si>
    <t>náklady na vybavení objektů ZS, energie, úklid, údržbu</t>
  </si>
  <si>
    <t>411</t>
  </si>
  <si>
    <t>ODSTRANĚNÍ ZAŘÍZENÍ STAVENIŠTĚ</t>
  </si>
  <si>
    <t>412</t>
  </si>
  <si>
    <t>005 12-1030</t>
  </si>
  <si>
    <t>odstranění objektu ZS vč. přípojek, úklid ploch</t>
  </si>
  <si>
    <t>413</t>
  </si>
  <si>
    <t>PROVOZ OBJEDNATELE</t>
  </si>
  <si>
    <t>414</t>
  </si>
  <si>
    <t>005 12-2010</t>
  </si>
  <si>
    <t>provádění prací v objektech s nepřerušeným provozem</t>
  </si>
  <si>
    <t>415</t>
  </si>
  <si>
    <t>VN - Vedlejší náklady - celkem</t>
  </si>
  <si>
    <t>416</t>
  </si>
  <si>
    <t>417</t>
  </si>
  <si>
    <t>418</t>
  </si>
  <si>
    <t>DOKUMENTACE SKUTEČNÉHO PROVEDENÍ STAVBY</t>
  </si>
  <si>
    <t>419</t>
  </si>
  <si>
    <t>005 24-1010</t>
  </si>
  <si>
    <t>náklady spojené s předáním a převzetím staveniště</t>
  </si>
  <si>
    <t>420</t>
  </si>
  <si>
    <t>GEODETICKÉ ZAMĚŘENÍ SKUTEČNÉHO STAVU</t>
  </si>
  <si>
    <t>421</t>
  </si>
  <si>
    <t>005 24-1020</t>
  </si>
  <si>
    <t>Náklady na provedení skutečného zaměření stavby v rozsahu nezbytném pro zápis změny do katastru nemovitostí</t>
  </si>
  <si>
    <t>422</t>
  </si>
  <si>
    <t>ON - Ostatní náklady - celkem</t>
  </si>
  <si>
    <t>D.1.4.2 - Vytápění</t>
  </si>
  <si>
    <t>CTX-U-005 - Rozpočet</t>
  </si>
  <si>
    <t>Lešení</t>
  </si>
  <si>
    <t>720 - Demontáže zdravotechniky</t>
  </si>
  <si>
    <t>733 - Rozvod potrubí</t>
  </si>
  <si>
    <t>734 - Armatury</t>
  </si>
  <si>
    <t>735 - Otopná tělesa</t>
  </si>
  <si>
    <t>94 - Lešení</t>
  </si>
  <si>
    <t xml:space="preserve">DEMONTÁŽ POTRUBÍ </t>
  </si>
  <si>
    <t>Z NOVODUROVÝCH TRUB</t>
  </si>
  <si>
    <t>odpadního nebo připojovacího</t>
  </si>
  <si>
    <t>721 17-1803</t>
  </si>
  <si>
    <t xml:space="preserve">do D 75 </t>
  </si>
  <si>
    <t>721 17-1808</t>
  </si>
  <si>
    <t xml:space="preserve">přes 75 do D 114 </t>
  </si>
  <si>
    <t>DEMONTÁŽ POTRUBÍ Z OCELOVÝCH</t>
  </si>
  <si>
    <t>TRUBEK ZÁVITOVÝCH POZINKOVANÝCH</t>
  </si>
  <si>
    <t>722 13-0801</t>
  </si>
  <si>
    <t xml:space="preserve">do DN 25 </t>
  </si>
  <si>
    <t>DEMONTÁŽ PLSTĚNÝCH PÁSŮ Z TRUB</t>
  </si>
  <si>
    <t>722 13-0802</t>
  </si>
  <si>
    <t xml:space="preserve">do D 50 </t>
  </si>
  <si>
    <t xml:space="preserve">DEMONTÁŽ KLOZETŮ </t>
  </si>
  <si>
    <t>725 11-0811</t>
  </si>
  <si>
    <t>splachovacích s nádrží nebo kombi</t>
  </si>
  <si>
    <t>soub</t>
  </si>
  <si>
    <t>DEMONTÁŽ UMYVADEL</t>
  </si>
  <si>
    <t>725 21-0821</t>
  </si>
  <si>
    <t xml:space="preserve">bez výtokových armatur </t>
  </si>
  <si>
    <t>DEMONTÁŽ KONZOL</t>
  </si>
  <si>
    <t>725 99-1812</t>
  </si>
  <si>
    <t xml:space="preserve">zdvojených </t>
  </si>
  <si>
    <t>DEMONTÁŽ BATERIÍ</t>
  </si>
  <si>
    <t>725 21-0801</t>
  </si>
  <si>
    <t xml:space="preserve">nástěnných do G 3/4 </t>
  </si>
  <si>
    <t>DEMONTÁŽ ZÁPACHOVÝCH UZÁVĚREK</t>
  </si>
  <si>
    <t>PRO ZAŘIZOVACÍ PŘEDMĚTY</t>
  </si>
  <si>
    <t>725 86-0811</t>
  </si>
  <si>
    <t xml:space="preserve">jednoduchých </t>
  </si>
  <si>
    <t>VNITROSTAVENIŠTNÍ PŘEMÍSTĚNÍ</t>
  </si>
  <si>
    <t xml:space="preserve">VYBOURANÝCH (DEMONTOVANÝCH) </t>
  </si>
  <si>
    <t xml:space="preserve">HMOT ZAŘIZOVACÍCH PŘEDMĚTŮ VODOROVNĚ </t>
  </si>
  <si>
    <t>DO 100 m</t>
  </si>
  <si>
    <t>725 59-0812</t>
  </si>
  <si>
    <t xml:space="preserve">přes 6 do 12 m </t>
  </si>
  <si>
    <t>ODVOZ SUTI A VYBOURANÝCH HMOT NA SKLÁDKU</t>
  </si>
  <si>
    <t>979 08-1111</t>
  </si>
  <si>
    <t>do 1 km</t>
  </si>
  <si>
    <t>979 08-1121</t>
  </si>
  <si>
    <t>příplatek za každý další 1 m ( dalších 10 km )</t>
  </si>
  <si>
    <t>979 99-0102</t>
  </si>
  <si>
    <t>stavební suti</t>
  </si>
  <si>
    <t>720 - Demontáže zdravotechniky - celkem</t>
  </si>
  <si>
    <t>POTRUBÍ Z TRUBEK MĚDĚNÝCH</t>
  </si>
  <si>
    <t>SPOJOVANÝCH PÁJENÍM</t>
  </si>
  <si>
    <t>733 16-3102</t>
  </si>
  <si>
    <t>15x1</t>
  </si>
  <si>
    <t>733 16-3103</t>
  </si>
  <si>
    <t>18x1</t>
  </si>
  <si>
    <t>733 16-3104</t>
  </si>
  <si>
    <t>22x1</t>
  </si>
  <si>
    <t>733 16-3106</t>
  </si>
  <si>
    <t>35x1,5</t>
  </si>
  <si>
    <t>733 16-3107</t>
  </si>
  <si>
    <t>42x1,5</t>
  </si>
  <si>
    <t>733 16-3108</t>
  </si>
  <si>
    <t>54x2</t>
  </si>
  <si>
    <t>ZKOUŠKY TĚSNOSTI POTRUBÍ MĚDĚNÉHO</t>
  </si>
  <si>
    <t>733 29-1101</t>
  </si>
  <si>
    <t>do D 35</t>
  </si>
  <si>
    <t>733 29-1102</t>
  </si>
  <si>
    <t>přes D 35 - 64</t>
  </si>
  <si>
    <t>PŘÍPLATEK ZA POTRUBÍ</t>
  </si>
  <si>
    <t>V KOTELNÁCH A STROJOVNÁCH</t>
  </si>
  <si>
    <t>733 22-4202</t>
  </si>
  <si>
    <t>733 22-4207</t>
  </si>
  <si>
    <t>PŘESUN HMOT PRO POTRUBÍ</t>
  </si>
  <si>
    <t>998 73-3204</t>
  </si>
  <si>
    <t>přes 6 do 24 m</t>
  </si>
  <si>
    <t>733 - Rozvod potrubí - celkem</t>
  </si>
  <si>
    <t>TERMOSTATICKÁ HLAVICE</t>
  </si>
  <si>
    <t>provedení pro veřejné prostory</t>
  </si>
  <si>
    <t xml:space="preserve">RADIÁTOROVÉ ŠROUBENÍ PŘÍMÉ </t>
  </si>
  <si>
    <t>pro otopná tělesa s vestavěnými ventily</t>
  </si>
  <si>
    <t>RADIÁTOROVÝ VENTIL PŘÍMÝ</t>
  </si>
  <si>
    <t>DN 15 ( 1/2")</t>
  </si>
  <si>
    <t>regulační, uzavírací s vypouštěním</t>
  </si>
  <si>
    <t>DN 15 ( 1/2" )</t>
  </si>
  <si>
    <t xml:space="preserve">RADIÁTOROVÉ UZAVÍRACÍ ŠROUBENÍ </t>
  </si>
  <si>
    <t>pro hliníková tělesa s vest.vent.</t>
  </si>
  <si>
    <t>SVĚRNÉ ŠROUBENÍ PRO MĚDĚNÉ A PŘESNÉ TRUBKY</t>
  </si>
  <si>
    <t>D 15-18</t>
  </si>
  <si>
    <t>KULOVÝ KOHOUT ZÁVITOVÝ</t>
  </si>
  <si>
    <t>S HADICOVOU VÝVODKOU BEZ ZÁTKY</t>
  </si>
  <si>
    <t>G 3/8"</t>
  </si>
  <si>
    <t>AUTOMATICKÝ ODVZDUŠŇOVACÍ VENTIL</t>
  </si>
  <si>
    <t>KULOVÝ KOHOUT ZÁVITOVÝ S VRTULKOU</t>
  </si>
  <si>
    <t>KULOVÝ KOHOUT UZAVÍRACÍ ZÁVITOVÝ</t>
  </si>
  <si>
    <t>PLNOPRŮCHOZÍ</t>
  </si>
  <si>
    <t>G 2"</t>
  </si>
  <si>
    <t>RUČNÍ VYVAŽOVACÍ VENTIL SE STUPNICÍ,</t>
  </si>
  <si>
    <t>PŘEDNASTAVENÍM, UZAVŘENÍM, MĚŘÍCÍ KONCOVKY,</t>
  </si>
  <si>
    <t>S VYPOUŠTĚNÍM</t>
  </si>
  <si>
    <t>DN 15 ( 1/2" ) 53 151-214</t>
  </si>
  <si>
    <t>DN 32 ( 5/4" ) 56 151-232</t>
  </si>
  <si>
    <t>KOVOVÁ HADICE Z UŠLECHTILÉ OCELI</t>
  </si>
  <si>
    <t>NORMÁLNĚ ZVLNĚNÁ VČETNĚ DVOU SAD ŠROUBENÍ</t>
  </si>
  <si>
    <t>DN 40 se šroubením s vnitřním závitem Rp2" z uhlíkové oceli, délka 0,5 m</t>
  </si>
  <si>
    <t>ŠROUBENÍ TOPENÁŘSKÉ S VNĚJŠÍM ZÁVITEM</t>
  </si>
  <si>
    <t>MONTÁŽ ARMATUR ZÁVITOVÝCH</t>
  </si>
  <si>
    <t>S 1 ZÁVITEM</t>
  </si>
  <si>
    <t>734 20-9102</t>
  </si>
  <si>
    <t>3/8"</t>
  </si>
  <si>
    <t>734 20-9103</t>
  </si>
  <si>
    <t>SE 2 ZÁVITY</t>
  </si>
  <si>
    <t>734 20-9112</t>
  </si>
  <si>
    <t>734 20-9113</t>
  </si>
  <si>
    <t>734 20-9116</t>
  </si>
  <si>
    <t>5/4"</t>
  </si>
  <si>
    <t>734 20-9117</t>
  </si>
  <si>
    <t>6/4"</t>
  </si>
  <si>
    <t>734 20-9118</t>
  </si>
  <si>
    <t>2"</t>
  </si>
  <si>
    <t>MONTÁŽ</t>
  </si>
  <si>
    <t>734 29-1951</t>
  </si>
  <si>
    <t>hlavic ručního a termostatického ovládání</t>
  </si>
  <si>
    <t>VYREGULOVÁNÍ VENTILŮ</t>
  </si>
  <si>
    <t>735 09-0912</t>
  </si>
  <si>
    <t>s termostatickým ovládáním</t>
  </si>
  <si>
    <t>TEPLOMĚR  DVOUKOVOVÝ</t>
  </si>
  <si>
    <t>měřící rozsah 0 - 120°C S PEVNÝM STONKEM</t>
  </si>
  <si>
    <t>734 41-1142</t>
  </si>
  <si>
    <t>vč. jímky s ořechem</t>
  </si>
  <si>
    <t>NÁVARKY S METRICKÝM ZÁVITEM</t>
  </si>
  <si>
    <t>M 20x1,5 DÉLKY DO</t>
  </si>
  <si>
    <t>734 49-4121</t>
  </si>
  <si>
    <t>do 220 mm</t>
  </si>
  <si>
    <t>PŘESUN HMOT PRO ARMATURY</t>
  </si>
  <si>
    <t>998 73-4203</t>
  </si>
  <si>
    <t>734 - Armatury - celkem</t>
  </si>
  <si>
    <t xml:space="preserve">OTOPNÁ OCELOVÁ DESKOVÁ TĚLESA S BOČNÍM </t>
  </si>
  <si>
    <t>PŘIPOJENÍM (VČETNĚ UCHYCENÍ)</t>
  </si>
  <si>
    <t>typ 11-500/700</t>
  </si>
  <si>
    <t>typ 21-500/700</t>
  </si>
  <si>
    <t>typ 22-500/700</t>
  </si>
  <si>
    <t>typ 22-500/1000</t>
  </si>
  <si>
    <t>OTOPNÁ OCELOVÁ DESKOVÁ TĚLESA</t>
  </si>
  <si>
    <t>VENTIL KOMPAKT (VČ. UCHYCENÍ)</t>
  </si>
  <si>
    <t>typ 11VK-500/500 mm</t>
  </si>
  <si>
    <t>typ 11VK-500/600 mm</t>
  </si>
  <si>
    <t>typ 20VK-500/500 mm</t>
  </si>
  <si>
    <t>typ 21VK-500/600 mm</t>
  </si>
  <si>
    <t>typ 21VK-500/700 mm</t>
  </si>
  <si>
    <t>typ 22VK-600/800 mm</t>
  </si>
  <si>
    <t>MONTÁŽ PANELOVÝCH TĚLES</t>
  </si>
  <si>
    <t>735 15-9111</t>
  </si>
  <si>
    <t>do 1600 mm</t>
  </si>
  <si>
    <t>ČLÁNKOVÉ HLINÍKOVÉ TĚLESO S VESTAVĚNÝM VENTILEM</t>
  </si>
  <si>
    <t>výška 600 mm - 6 čl. - 650 W (24°C, otopná voda 75/55°C)</t>
  </si>
  <si>
    <t>montážní balíček SMOB</t>
  </si>
  <si>
    <t>MONTÁŽ OTOPNÝCH TĚLES</t>
  </si>
  <si>
    <t>HLINÍKOVÝCH ČLÁNKOVÝCH</t>
  </si>
  <si>
    <t>735 13-1317</t>
  </si>
  <si>
    <t>6 - 10 článků</t>
  </si>
  <si>
    <t>PŘESUN HMOT PRO OTOPNÁ TĚLESA</t>
  </si>
  <si>
    <t>998 73-5202</t>
  </si>
  <si>
    <t>735 - Otopná tělesa - celkem</t>
  </si>
  <si>
    <t>systémové</t>
  </si>
  <si>
    <t xml:space="preserve">POTRUBNÍ IZOLAČNÍ POUZDRO Z MINERÁLNÍ PLSTI </t>
  </si>
  <si>
    <t>15 mm</t>
  </si>
  <si>
    <t>22 mm</t>
  </si>
  <si>
    <t>42 mm</t>
  </si>
  <si>
    <t>LEŠENÍ LEHKÉ, POMOCNÉ
O VÝŠCE LEŠEŇOVÉ PODLAHY</t>
  </si>
  <si>
    <t>941 95-5003</t>
  </si>
  <si>
    <t>přes 1,9 do 2,50 m</t>
  </si>
  <si>
    <t>PŘESUN HMOT SAMOSTATNĚ</t>
  </si>
  <si>
    <t>BUDOVANÉHO LEŠENÍ</t>
  </si>
  <si>
    <t>998 94-9101</t>
  </si>
  <si>
    <t>bez ohledu na výšku</t>
  </si>
  <si>
    <t>94 - Lešení - celkem</t>
  </si>
  <si>
    <t>REVIZE</t>
  </si>
  <si>
    <t>005 23-1010</t>
  </si>
  <si>
    <t>náklady spojené s provedením všech technickými normami předepsaných zkoušek a revizí stavebních konstrukcí nebo prací</t>
  </si>
  <si>
    <t>INDIVIDUÁLNÍ A PROVOZNÍ VYZKOUŠENÍ</t>
  </si>
  <si>
    <t>005 23-1020</t>
  </si>
  <si>
    <t>Náklady na individuální zkoušky dodaných a smontovaných technologických zařízení včetně komplexního vyzkoušenÍ - 24 hod x 350 Kč</t>
  </si>
  <si>
    <r>
      <rPr>
        <b/>
        <sz val="14"/>
        <color theme="1"/>
        <rFont val="Arial CE"/>
        <charset val="238"/>
      </rPr>
      <t>REKAPITULACE</t>
    </r>
    <r>
      <rPr>
        <sz val="14"/>
        <color theme="1"/>
        <rFont val="Arial CE"/>
        <charset val="238"/>
      </rPr>
      <t xml:space="preserve"> </t>
    </r>
  </si>
  <si>
    <t>Komplexní obnova spalovny v NPK, a.s.- pracoviště Pardubická nemocnice</t>
  </si>
  <si>
    <t>CTX-M-005</t>
  </si>
  <si>
    <t>D.1.7 Měření a regulace</t>
  </si>
  <si>
    <t>Položka</t>
  </si>
  <si>
    <t>ŘÍDICÍ STANICE</t>
  </si>
  <si>
    <t>ROZVADĚČE A SKŘÍŇKY</t>
  </si>
  <si>
    <t>KABELY</t>
  </si>
  <si>
    <t>MONTÁŽNÍ MATERIÁL</t>
  </si>
  <si>
    <t>POLNÍ INSTRUMENTACE</t>
  </si>
  <si>
    <t>SOFTWARE A PRACOVNÍ STANICE</t>
  </si>
  <si>
    <t>ZKOUŠKY A OŽIVENÍ SYSTÉMU</t>
  </si>
  <si>
    <t>CELKEM bez DPH</t>
  </si>
  <si>
    <t>Pořadové číslo</t>
  </si>
  <si>
    <t>Popis položky</t>
  </si>
  <si>
    <t>Měrná</t>
  </si>
  <si>
    <t>Jednotková cena</t>
  </si>
  <si>
    <t xml:space="preserve">Jednotková cena </t>
  </si>
  <si>
    <t xml:space="preserve">Celková cena </t>
  </si>
  <si>
    <t>Celková cena</t>
  </si>
  <si>
    <t>CENOVÁ</t>
  </si>
  <si>
    <t>jednotka</t>
  </si>
  <si>
    <t>dodávky</t>
  </si>
  <si>
    <t>montáže</t>
  </si>
  <si>
    <t>SOUSTAVA</t>
  </si>
  <si>
    <t>Rozvaděč DMR1.1</t>
  </si>
  <si>
    <t>AI 6 ; DI 39; AO 4; DO 23</t>
  </si>
  <si>
    <t>1.1</t>
  </si>
  <si>
    <t>Řídicí stanice s 8xDI, 8xAI, 8xDO, 4xAO, napájení 24 VDC, AI odporový snímač nebo 0÷10V nebo 4÷20mA, AO 0÷10V nebo 4÷20mA, DI bezpotenciálový vstup nebo 24 VDC, DO 24 VDC, komunikace Ethernet, RS-485,GSM (SMS), RS-232, webserver</t>
  </si>
  <si>
    <t xml:space="preserve">Komplet řídicí systém, komunikace Ethernet, RS-485, GSM (SMS), RS232, </t>
  </si>
  <si>
    <t>1.2</t>
  </si>
  <si>
    <t>Rozšiřující modul 24× digitální vstup, 24 V ss/st, galv. Oddělení</t>
  </si>
  <si>
    <t xml:space="preserve">Rozšiřující modul, </t>
  </si>
  <si>
    <t>1.3</t>
  </si>
  <si>
    <t>Rozšiřující modul 18× digitální výstup, 24 V ss/st, galv. Oddělení</t>
  </si>
  <si>
    <t>1.5</t>
  </si>
  <si>
    <t>Převodník RS485/RS232</t>
  </si>
  <si>
    <t>Převodník</t>
  </si>
  <si>
    <t>1.6</t>
  </si>
  <si>
    <t>Ethernetový switch 5port na DIN lištu</t>
  </si>
  <si>
    <t>Switch</t>
  </si>
  <si>
    <t>1.7</t>
  </si>
  <si>
    <t>Externí anténa GSM modemu, anténa magnetická, 5 dB, kabel 3 m, SMA</t>
  </si>
  <si>
    <t>Anténa magnetická</t>
  </si>
  <si>
    <t>1.8</t>
  </si>
  <si>
    <t>Panel dotekový, 10", 24 VDC, RS485</t>
  </si>
  <si>
    <t>Panel</t>
  </si>
  <si>
    <t>ŘÍDICÍ STANICE CELKEM</t>
  </si>
  <si>
    <t xml:space="preserve">ROZVADĚČE A SKŘÍNKY </t>
  </si>
  <si>
    <t>V položkách jsou započteny i náklady na případné sestavení dílců dříve demontovaných z důvodů dopravy, a dále usazení, vyvážení, upevnění montáž a zapojení demontovaných přístrojů a víka, kontolru spojů a jejich dotažení</t>
  </si>
  <si>
    <t>2.1</t>
  </si>
  <si>
    <t>Rozvaděč tvořen oceloplechovou skříní o rozměrech 2000x800x500  (VxŠxH),IP44/20, na soklu 100mm, kapsa na dokumentaci., Rozvaděč bude vyzbrojen: Hlavní vypínač, zdroj 230VAC/24VDC, transformátor 230VAC/24VAC, jisticí obvody zdroje, jistící a ovládací obvody vývody pro pohony reg. ventilů,  jistící a ovládací obvody, přepětová ochrana, ovládací a signalizační prvky na panelu rozvaděče, svorkovnice pro připojení pohonů a polní instrumentace. Průchodky umístěné shora. Pi = 9kW</t>
  </si>
  <si>
    <t>2.2</t>
  </si>
  <si>
    <t>Ovládací skříňka +MS1</t>
  </si>
  <si>
    <t>Pro ovládání a signalizaci ventilátorů</t>
  </si>
  <si>
    <t>ROZVADĚČE A SKŘÍNKY CELKEM</t>
  </si>
  <si>
    <t>V položkách jsou započteny i náklady na naznačení trasy vedení, přípravu svitků a bubnů, položení přip. protahování vodičů, šňůr a kabelů, vyrovnání a vytvarování ohybů, zajištění konců proti poškození izolace, označení štítky a vyzkoušení izolačního stavu, spolu s pomocnými montážními pracemi a materiálem, ukončením kabelů na svorkovnici zařízení a v rozvaděči</t>
  </si>
  <si>
    <t>3.1</t>
  </si>
  <si>
    <t>CYKY-J 3x1,5</t>
  </si>
  <si>
    <t>Kabel</t>
  </si>
  <si>
    <t>3.2</t>
  </si>
  <si>
    <t>CYKY-J 4x1,5</t>
  </si>
  <si>
    <t>CYKY-J 4x2,5</t>
  </si>
  <si>
    <t>3.3</t>
  </si>
  <si>
    <t>CYKY-J 5x1,5</t>
  </si>
  <si>
    <t>3.4</t>
  </si>
  <si>
    <t>CYKY-O 2x1,5</t>
  </si>
  <si>
    <t>3.5</t>
  </si>
  <si>
    <t>CYKY-O 3x1,5</t>
  </si>
  <si>
    <t>CYKY-O 4x1,5</t>
  </si>
  <si>
    <t>CYKY-O 7x1,5</t>
  </si>
  <si>
    <t>CYKY-O 12x1,5</t>
  </si>
  <si>
    <t>3.7</t>
  </si>
  <si>
    <t xml:space="preserve">JYTY-O 2x1 </t>
  </si>
  <si>
    <t>3.8</t>
  </si>
  <si>
    <t xml:space="preserve">JYTY-O 4x1 </t>
  </si>
  <si>
    <t>3.11</t>
  </si>
  <si>
    <t xml:space="preserve">JYTY-O 7x1 </t>
  </si>
  <si>
    <t>3.10</t>
  </si>
  <si>
    <t>NYCY 4x1,5/1,5</t>
  </si>
  <si>
    <t>3.12</t>
  </si>
  <si>
    <t>CYY 4</t>
  </si>
  <si>
    <t>3.13</t>
  </si>
  <si>
    <t xml:space="preserve">CYY 6 </t>
  </si>
  <si>
    <t>KABELY CELKEM</t>
  </si>
  <si>
    <t>V položkách jsou započteny i náklady na naznačení trasy vedení, přípravu svitků a bubnů, označení štítky, spolu s pomocnými montážními pracemi a materiálem</t>
  </si>
  <si>
    <t>4.1</t>
  </si>
  <si>
    <t xml:space="preserve">Kabelový žlab 50x50mm, včetně nosných konstrukcí, včetně dělící přepážky upevňovacího a spojovacího materiálu pro montáž drátěnných žlabů </t>
  </si>
  <si>
    <t>Instalační materiál</t>
  </si>
  <si>
    <t>4.2</t>
  </si>
  <si>
    <t>Trubka instalační plastová ohebná průměr 25mm, včetně upevňovacího a instalačního materiálu</t>
  </si>
  <si>
    <t>Instalační trubka</t>
  </si>
  <si>
    <t>4.3</t>
  </si>
  <si>
    <t>Trubka instalační plastová pevná průměr 25mm, včetně upevňovacího a montážíního materiálu</t>
  </si>
  <si>
    <t>4.4</t>
  </si>
  <si>
    <t>Průraz zdi pro instalační plastovou trubku průměr 25mm</t>
  </si>
  <si>
    <t>Průraz</t>
  </si>
  <si>
    <t>4.5</t>
  </si>
  <si>
    <t>Průraz zdi pro kabelový žlab 50x50mm</t>
  </si>
  <si>
    <t>4.6</t>
  </si>
  <si>
    <t>Kabelová krabicová rozvodka 88x88x53 mm (šxvxh),skříň s předlisy, 5x svorka 1,5-2,5mm2, povrch stěny lze použít pro kabelové vývodky max. M 20, pro chráněné instalace, IP 65, RAL 7035, Materiál - termoplast</t>
  </si>
  <si>
    <t>MONTÁŽNÍ MATERIÁL CELKEM</t>
  </si>
  <si>
    <t>5</t>
  </si>
  <si>
    <t>5.1</t>
  </si>
  <si>
    <t>Pohon elektroventilu, 2bodový, 24V</t>
  </si>
  <si>
    <t>Pohon elektroventilu</t>
  </si>
  <si>
    <t>5.2</t>
  </si>
  <si>
    <t>Detektor hořlavých plynů plyny, 2x poplachový stupeň, katalytický senzor, 3x výstupní relé (ALARM1 +ALARM2 +FAULT), napájení 24Vss</t>
  </si>
  <si>
    <t>Detektor hořlavých plynů</t>
  </si>
  <si>
    <t>5.3</t>
  </si>
  <si>
    <t>Detektor CO, 2x poplachový stupeň, katalytický senzor, 3x výstupní relé (ALARM1 +ALARM2 +FAULT), napájení 24Vss</t>
  </si>
  <si>
    <t>Detektor CO</t>
  </si>
  <si>
    <t>5.4</t>
  </si>
  <si>
    <t>Diferenční tlakový spínač, 100÷1000 Pa, s připojovací sadou, se stupnicí v Pa, s držákem snímače, s hadičkami a plastovými konektory na VZT kanál</t>
  </si>
  <si>
    <t>Diferenční tlakový spínač, 100÷1000 Pa</t>
  </si>
  <si>
    <t>5.5</t>
  </si>
  <si>
    <t>Odporový snímač teploty, prostorový plastový,-30÷60°C, včetně držáku na zeď; Ni 1000/6180</t>
  </si>
  <si>
    <t>Odporový snímač teploty, prostorový plastový,-30÷60°C</t>
  </si>
  <si>
    <t>5.6</t>
  </si>
  <si>
    <t>Snímač zaplavení určený k signalizaci poruchových stavů, napájení 24 V AC nebo 24 V DC, 1 VA, na DIN lištu, IP20, relový výstup 8 A, 250 V AC, 24 V DC, Sdružené dvojelektrodové hladinové sondy DS jsou ve spojení se snímači zaplavení řady DZ určeny k signa</t>
  </si>
  <si>
    <t>Snímač zaplavení s dvojelektrodovými hladinovými sondami</t>
  </si>
  <si>
    <t>5.7</t>
  </si>
  <si>
    <t>Frekvenční měnič, 400V, 1,6 kW, IP20, pro kabely 50 m, včetně filtrů</t>
  </si>
  <si>
    <t>Frekvenční měnič</t>
  </si>
  <si>
    <t>5.8</t>
  </si>
  <si>
    <t>Signalizační LED tabule s nápisem ZÁKAZ VSTUPU, NEBEZPEČÍ OTRAVY. Napájení 24Vdc, Imax=1000mA, Rozměry (v x š x h): 900x150x100</t>
  </si>
  <si>
    <t>Signalizační tebule</t>
  </si>
  <si>
    <t>5.9</t>
  </si>
  <si>
    <t>Siréna k univerzální ústředně pro detekci úniku plynu. Napájení 230V / 2W</t>
  </si>
  <si>
    <t>Akustická signalizace</t>
  </si>
  <si>
    <t>POLNÍ INSTRUMENTACE CELKEM</t>
  </si>
  <si>
    <t>6.1</t>
  </si>
  <si>
    <t>Zpracování SW - uživatelský SW pro programovatelné podstanice +DMR1.1</t>
  </si>
  <si>
    <t>Software</t>
  </si>
  <si>
    <t>d.b.</t>
  </si>
  <si>
    <t>6.2</t>
  </si>
  <si>
    <t>Zpracování SW - vizualizace, webserver +DMR1.1</t>
  </si>
  <si>
    <t>SOFTWARE A PRACOVNÍ STANICE CELKEM</t>
  </si>
  <si>
    <t>7</t>
  </si>
  <si>
    <t>7.1</t>
  </si>
  <si>
    <t>Informační systém - štítky</t>
  </si>
  <si>
    <t xml:space="preserve">Zkoušky a oživení systému </t>
  </si>
  <si>
    <t>kpt</t>
  </si>
  <si>
    <t>7.2</t>
  </si>
  <si>
    <t>Oživení a zprovoznění systému, zaregulování systému, požadované funkční zkoušky, nastavení parametrů regulovaných okruhů po vyhodnocení zkušebního provozu</t>
  </si>
  <si>
    <t>7.3</t>
  </si>
  <si>
    <t>Parametrizace polní instrumentace, požadované funkční zkoušky</t>
  </si>
  <si>
    <t>7.4</t>
  </si>
  <si>
    <t xml:space="preserve">Zkoušky a prohlídky elektrických rozvodů a zařízení, celková prohlídka a vyhotovení revizní zprávy pro objem montážních prací </t>
  </si>
  <si>
    <t>7.5</t>
  </si>
  <si>
    <t>Zaškolení obsluhy, včetně předání katalogových listů a montážních návodů</t>
  </si>
  <si>
    <t>7.6</t>
  </si>
  <si>
    <t>Zkoušky komunikace</t>
  </si>
  <si>
    <t>7.7</t>
  </si>
  <si>
    <t>Dílenská dokumentace</t>
  </si>
  <si>
    <t>7.8</t>
  </si>
  <si>
    <t>Dodavatelská dokumentace</t>
  </si>
  <si>
    <t>7.9</t>
  </si>
  <si>
    <t>Dokumentace skutečného provedení stavby</t>
  </si>
  <si>
    <t>ZKOUŠKY A OŽIVENÍ SYSTÉMU CELKEM</t>
  </si>
  <si>
    <t>Komplexní obnova spalovny v NPK, a.s. - pracoviště Pardubická nemocnice</t>
  </si>
  <si>
    <t>Soupis výkonů/ Leistungverzeichnis</t>
  </si>
  <si>
    <t>SO01 - Stavební úpravy ve spalovně NPK - elektroinstalace</t>
  </si>
  <si>
    <t>A.č.: CTX
Z.č.: 171063</t>
  </si>
  <si>
    <t>Číslo pozice/Nr. Position</t>
  </si>
  <si>
    <t>POPIS VÝKONU/ Beschreibung der Leistungen</t>
  </si>
  <si>
    <t>Měrná jednotka/ Maßeinheit</t>
  </si>
  <si>
    <t>Množství/ Masse</t>
  </si>
  <si>
    <t>Jednotková cena/ Einheitpreis</t>
  </si>
  <si>
    <t>Cena / Betrag</t>
  </si>
  <si>
    <t xml:space="preserve">  REKAPITULACE</t>
  </si>
  <si>
    <t>Elektroinstalace - dodávka a montáž</t>
  </si>
  <si>
    <t>0</t>
  </si>
  <si>
    <t>komplet</t>
  </si>
  <si>
    <t>CELKEM SOUPIS VÝKONŮ</t>
  </si>
  <si>
    <t>Obsahem nabídkové ceny musí být kompletní demontáž zařízení, pomocných konstrukcí, přesun materiálu a odvoz (likvidace) na ekologickou skládku jako komplet</t>
  </si>
  <si>
    <t>Práce budou probíhat do v=10m (nutno zohlednit v jednotkových cenách)</t>
  </si>
  <si>
    <t>Demontáž rozvaděčů a rozvodných zařízení</t>
  </si>
  <si>
    <t>0.1</t>
  </si>
  <si>
    <t>Demontáž rovaděče skříňového OCEP
Demontáž oceloplechových rozvodnic
Demontáž zásuvkových skříní</t>
  </si>
  <si>
    <t xml:space="preserve">Elektrorozvody 0,4kV - demontáže </t>
  </si>
  <si>
    <t>0.2</t>
  </si>
  <si>
    <t>Demontáž zásuvek 400V/16A pro nahodilé odběry
Demontáž zásuvek 230V/16A pro nahodilé odběry
Demontáž ovládacích skříní - stavba
Demontáž ovládacích skříní - technologie
Demontáž vodičů vodičů a kabelů vícežilových
Demontáž vodičů ochranného pospojování - vyrovnání potenciálu
Odpojení stávajících el. zařízení
Protipožární přepážky</t>
  </si>
  <si>
    <t xml:space="preserve">Osvětlení - demontáže </t>
  </si>
  <si>
    <t>0.3</t>
  </si>
  <si>
    <t>Demontáž osvětlovací soustavy včetně zdrojů a napájecí kabeláže
Demontáž ovladačů pro osvětlení včetně kabeláže</t>
  </si>
  <si>
    <t>Demontáže ocelových konstrukcí</t>
  </si>
  <si>
    <t>0.4</t>
  </si>
  <si>
    <t>Demontáž ocelových úložných konstrukcí šroubovaných i svařovaných</t>
  </si>
  <si>
    <t>Demontáž hromosvodu</t>
  </si>
  <si>
    <t>0.5</t>
  </si>
  <si>
    <t>Demontáž jímací soustavy včetně svodů</t>
  </si>
  <si>
    <t>Demontáže - celkem</t>
  </si>
  <si>
    <t>Dodávka a montáž rozvaděčů a rozvodných zařízení</t>
  </si>
  <si>
    <r>
      <t>Rozvaděč RH1 + RC1 (In≤ 500A, Iks"</t>
    </r>
    <r>
      <rPr>
        <b/>
        <sz val="11"/>
        <rFont val="Calibri"/>
        <family val="2"/>
        <charset val="238"/>
      </rPr>
      <t xml:space="preserve">≤ </t>
    </r>
    <r>
      <rPr>
        <b/>
        <sz val="11"/>
        <rFont val="Arial"/>
        <family val="2"/>
        <charset val="238"/>
      </rPr>
      <t>10kA)</t>
    </r>
  </si>
  <si>
    <t>obecně: nabízející je povinen ke každé položce určit jednotkovou cenu a následně pak cenu za rozvaděč jako komplet</t>
  </si>
  <si>
    <t>oceloplechová skříň 800x2000+100soklx500mm (š x v x hl), IP44/IP20 - 1ks</t>
  </si>
  <si>
    <t>oceloplechová skříň 600x2000+100soklx500mm (š x v x hl), IP44/IP20 - 2ks</t>
  </si>
  <si>
    <t>oceloplechová skříň - rohové pole s přípojnicemi 600x2000+100soklx500mm (š x v x hl), IP44/IP20 - 1ks</t>
  </si>
  <si>
    <t>pole kompenzace 50kVAr, 600x2000+100soklx500mm (š x v x hl), IP44/IP20- automatický regulátor s chráněnoui kompenzací, stupně 2kVAr, 4+4kVAr, 5+5kVAr, 5+5kVAr, 10kVAr, 10kVAr - 1ks</t>
  </si>
  <si>
    <t>barva RAL dle výběru investora - 1komplet</t>
  </si>
  <si>
    <t>boční kryt IP 44 - 2ks</t>
  </si>
  <si>
    <t>přípojnice Cu 60/10mm2 - 15ks</t>
  </si>
  <si>
    <t>nulová přípojnice Cu 60/10mm2 - 5ks</t>
  </si>
  <si>
    <t>ochranná přípojnice Cu 60/10mm2 - 5ks</t>
  </si>
  <si>
    <r>
      <t>plechový zákryt - 8m</t>
    </r>
    <r>
      <rPr>
        <vertAlign val="superscript"/>
        <sz val="11"/>
        <rFont val="Arial CE"/>
        <charset val="238"/>
      </rPr>
      <t>2</t>
    </r>
  </si>
  <si>
    <t>označovací štítek, trvanlivý, rytý - kompletní označení všech přístrojů, zařízení a vývodů</t>
  </si>
  <si>
    <t>dveřní kontakt (pro osvětlení pole) - 4ks</t>
  </si>
  <si>
    <t>osvětlení - 4ks</t>
  </si>
  <si>
    <t>termostat vnitřní, Tnast=30st. - 4ks</t>
  </si>
  <si>
    <t>ventilátor 1f. pro eleminaci ztrátového výkonu - 4ks</t>
  </si>
  <si>
    <t>bezpečnostní trafo JBC 125VA/230V/24V pro napájení ovládacích a signalizačních obvodů - 4ks</t>
  </si>
  <si>
    <t>svorkovnice - dle potřeb</t>
  </si>
  <si>
    <t>zámek, typ E1 s klíčem E1 - 4ks</t>
  </si>
  <si>
    <t>přívod, vývody horní, vývodka do P42 - dle potřeb</t>
  </si>
  <si>
    <t>kapsa na výkresy - 1ks</t>
  </si>
  <si>
    <t>bezpečnostní tabulky - 4ks</t>
  </si>
  <si>
    <t>propojení pomocných obvodů - 1 komplet</t>
  </si>
  <si>
    <t>tlačítko M22 1/1 ve žlutém poli - hlavní vypínač - 1ks</t>
  </si>
  <si>
    <t>signálka LED 230V+Tr (zelená, bílá) - indikace přítomnosti napájení -2ks</t>
  </si>
  <si>
    <t>univerzální měřící přístroj standard JANITZA UMG 503 digitální s výstupy do vyšších řídících systémů - vstupní pole - 1ks</t>
  </si>
  <si>
    <t>proudové měřící trafa (MTP) 1,0%, 15VA do x/5A - vstupní pole pro univerzální přístroj měření a pro zařízení na přenos dat - set</t>
  </si>
  <si>
    <t>zkušební svorkovnice ZS1B pro MTP - set</t>
  </si>
  <si>
    <t>přepěťová ochrana typu "B+C", 4 pólová vč. pomocných kontaktů - 1ks</t>
  </si>
  <si>
    <t>relé na podpětí 3 pólové + pomocný kontakt - 1ks</t>
  </si>
  <si>
    <t>jistící prvky - výkonové jističe s předepsanou zkratovou odolností se selektivními elektronickými ochranami s možností přenosu dat do vyšších řídících systému dle potřeb zadavatele, motorovými pohony, vypínacími a zapínacími cívkami, pomocnými kontakty a dalším příslušenstvím dle potřeb zadavatele pro podélné spojky přípojnic a hlavní vývody - komplet</t>
  </si>
  <si>
    <t>jistící prvky - pojistkové odpojovače s předepsanou zkratovou odolností 1pólové a 3pólové lištové nebo řadové pro výkonové pojistky vč. vložek s charakteristikou gG a pomocných kontaktů pro omezení zkratových výkonů - komplet</t>
  </si>
  <si>
    <t>jistící prvky - pojistkové odpojovače s předepsanou zkratovou odolností 1pólové a 3pólové pro válcové pojistky vč. vložek s charakteristikou gG a pomocných kontaktů pro omezení zkratových výkonů ovládacích obvodů - komplet</t>
  </si>
  <si>
    <t>jistící prvky - jistič 1pólový a 3pólový s předepsanou zkratovou odolností s charakteristikou dle potřeb včetně pomocných kontaktů pro jištění pomocných obvodů a podružných vývodů - komplet</t>
  </si>
  <si>
    <t>chránič 2pólový nebo 4pólový s nadproudovou spouští dle potřeb s reziduélním proudem 0,03A - koplet</t>
  </si>
  <si>
    <t>nadproudová relé třípólové včetně pomocných kontaktů pro jištění motorových spotřebičů - komplet</t>
  </si>
  <si>
    <t>pomocné relé AC 230V/xA nebo AC 24/x včetně signalizačních kontaktů - komplet</t>
  </si>
  <si>
    <t>pulzní relé AC 230V/xA nebo AC 24V/xA včetně signalizačních kontaktů - komplet</t>
  </si>
  <si>
    <t>zásuvka 2P+Z; 250V/16A na panel  - 1ks</t>
  </si>
  <si>
    <t>zásuvka 3P+N+PE; 400V/16A na panel  - 1ks</t>
  </si>
  <si>
    <t>stykač 1 pólový nebo 3 pĺový včetně pomocných kontaktů - komplet</t>
  </si>
  <si>
    <t>spínací hodiny s týdením programem 1 pólové 24V do 16A včetně pomocných kontaktů - dle potřeb</t>
  </si>
  <si>
    <t>soumrakový spínač s týdením programem 1 pólový 24V do 16A včetně pomocných kontaktů a soumrakového čidla - 1ks</t>
  </si>
  <si>
    <t>regulátor pro řízení topných kabelů pro temperaci potrubí či zpevněných ploch včetně čidel vlhkosti a teploty a potřebné kabeláže - komplet</t>
  </si>
  <si>
    <t>ampérmetr přímý primárně určený na vývody k topným kabelům (indikace jejich funčnosti) 230V/50Hz s rozsahem 0-2A (pro odečet proudu cca 1A) - komplet</t>
  </si>
  <si>
    <r>
      <t>Rozvaděč RMS1.1 (In ≤ 80A, Iks"</t>
    </r>
    <r>
      <rPr>
        <b/>
        <sz val="11"/>
        <rFont val="Calibri"/>
        <family val="2"/>
        <charset val="238"/>
      </rPr>
      <t xml:space="preserve">≤ </t>
    </r>
    <r>
      <rPr>
        <b/>
        <sz val="11"/>
        <rFont val="Arial"/>
        <family val="2"/>
        <charset val="238"/>
      </rPr>
      <t>6kA)</t>
    </r>
  </si>
  <si>
    <t>oceloplechová rozvodnice zapuštěná 600x900x150mm (š x v x hl), IP40/IP20 - 1ks</t>
  </si>
  <si>
    <t>přípojnice Cu 20/5mm2 - 3ks</t>
  </si>
  <si>
    <t>nulová přípojnice Cu 20/5mm2 - 1ks</t>
  </si>
  <si>
    <t>ochranná přípojnice Cu 20/5mm2 - 1ks</t>
  </si>
  <si>
    <r>
      <t>plechový zákryt - 0,54m</t>
    </r>
    <r>
      <rPr>
        <vertAlign val="superscript"/>
        <sz val="11"/>
        <rFont val="Arial CE"/>
        <charset val="238"/>
      </rPr>
      <t>2</t>
    </r>
  </si>
  <si>
    <r>
      <t>Rozvaděč RMS1.2 (In ≤ 80A, Iks"</t>
    </r>
    <r>
      <rPr>
        <b/>
        <sz val="11"/>
        <rFont val="Calibri"/>
        <family val="2"/>
        <charset val="238"/>
      </rPr>
      <t xml:space="preserve">≤ </t>
    </r>
    <r>
      <rPr>
        <b/>
        <sz val="11"/>
        <rFont val="Arial"/>
        <family val="2"/>
        <charset val="238"/>
      </rPr>
      <t>6kA)</t>
    </r>
  </si>
  <si>
    <t>oceloplechová rozvodnice na povrch pro venkovní provedení 600x600x150mm (š x v x hl), IP44/IP20 - 1ks</t>
  </si>
  <si>
    <r>
      <t>plechový zákryt - 0,36m</t>
    </r>
    <r>
      <rPr>
        <vertAlign val="superscript"/>
        <sz val="11"/>
        <rFont val="Arial CE"/>
        <charset val="238"/>
      </rPr>
      <t>2</t>
    </r>
  </si>
  <si>
    <t>chránič 2pólový nebo 4pólový s nadproudovou spouští dle potřeb s reziduélním proudem 0,03A - komplet</t>
  </si>
  <si>
    <t>1.4</t>
  </si>
  <si>
    <t>Dozbrojení rozvaděče kotelny HR</t>
  </si>
  <si>
    <t>jistící prvky - výkonové jističe s předepsanou zkratovou odolností se selektivními elektronickými ochranami s možností přenosu dat do vyšších řídících systému dle potřeb zadavatele, motorovými pohony, vypínacími a zapínacími cívkami, pomocnými kontakty a dalším příslušenstvím dle potřeb zadavatele pro podélné spojky přípojnic a hlavní vývody - 2ks</t>
  </si>
  <si>
    <t>jistící prvky - jistič 3pólový s předepsanou zkratovou odolností s charakteristikou dle potřeb včetně pomocných kontaktů pro jištění pomocných obvodů a podružných vývodů - 2ks</t>
  </si>
  <si>
    <t>doplnění a provedení potřebných zámečnických úprav a ranžíru zapojení - komplet</t>
  </si>
  <si>
    <t>Dozbrojení přípojkových skříní R44-1 a R44-2NZ</t>
  </si>
  <si>
    <t>jistící prvky - dozbrojení výkonových pojistkových vložek PNA 315A/gG vel.2 - 6ks</t>
  </si>
  <si>
    <t>Dodávka a montáž zásuvkových skříní MX</t>
  </si>
  <si>
    <t>dodávka a montáž zásuvkových skříní MX s proudovým chráničem zásuvek do 40A obsahující:</t>
  </si>
  <si>
    <t>plastová rozvodnice nástěnná 275 x 455 x 140 mm/IP54</t>
  </si>
  <si>
    <t>zásuvka 400V/32A - 1ks</t>
  </si>
  <si>
    <t>zásuvka 400V/16A - 1ks</t>
  </si>
  <si>
    <t>zásuvka 230V/16A - 2ks</t>
  </si>
  <si>
    <t>jistič 3pólový 32A - 1ks</t>
  </si>
  <si>
    <t>jistič 3pólový 16A - 1ks</t>
  </si>
  <si>
    <t>jistič 1pólový 16A - 2ks</t>
  </si>
  <si>
    <t>proudový chránič 4pólový 40A/0,03A - 1ks</t>
  </si>
  <si>
    <t>Dodávka a montáž rozvaděčů a rozvodných zařízení - celkem</t>
  </si>
  <si>
    <t xml:space="preserve">Elektrorozvody 0,4kV - dodávka a montáž </t>
  </si>
  <si>
    <t>Napojení el. zařízení</t>
  </si>
  <si>
    <t>Napojení rozvaděče RH1 (MDO)</t>
  </si>
  <si>
    <t>Kabel 1-CYKY-J 3x150+70mm2 vč. upevnění</t>
  </si>
  <si>
    <t>Ukončení vodičů do 150mm2</t>
  </si>
  <si>
    <t>Napojení rozvaděče RH1 (DO)</t>
  </si>
  <si>
    <t>2.3</t>
  </si>
  <si>
    <t>2.4</t>
  </si>
  <si>
    <t>Napojení technologického rozvaděče RT1.1</t>
  </si>
  <si>
    <t>2.5</t>
  </si>
  <si>
    <t>Kabel CYKY-J 5x10mm2 vč. upevnění</t>
  </si>
  <si>
    <t>2.6</t>
  </si>
  <si>
    <t>Ukončení vodičů do 10mm2</t>
  </si>
  <si>
    <t>Napojení technologického rozvaděče RT1.2</t>
  </si>
  <si>
    <t>2.7</t>
  </si>
  <si>
    <t>Kabel 1-CYKY-J 5x35mm2 vč. upevnění</t>
  </si>
  <si>
    <t>2.8</t>
  </si>
  <si>
    <t>Ukončení vodičů do 35mm2</t>
  </si>
  <si>
    <t>Napojení rozvaděče RMS1.1</t>
  </si>
  <si>
    <t>2.9</t>
  </si>
  <si>
    <t>2.10</t>
  </si>
  <si>
    <t>Napojení rozvaděče RMS1.2</t>
  </si>
  <si>
    <t>2.11</t>
  </si>
  <si>
    <t>2.12</t>
  </si>
  <si>
    <t>Napojení rozvaděče DMR1.1 (MaR)</t>
  </si>
  <si>
    <t>2.13</t>
  </si>
  <si>
    <t>Kabel CYKY 5x4mm2 vč. upevnění</t>
  </si>
  <si>
    <t>2.14</t>
  </si>
  <si>
    <t>Kabel CYKY 5x1,5mm2 vč. upevnění</t>
  </si>
  <si>
    <t>2.15</t>
  </si>
  <si>
    <t>Ukončení vodičů do 2,5mm2</t>
  </si>
  <si>
    <t>2.16</t>
  </si>
  <si>
    <t>Ukončení vodičů do 4mm2</t>
  </si>
  <si>
    <t>Napojení rozvaděče RD1.1 (datový)</t>
  </si>
  <si>
    <t>2.17</t>
  </si>
  <si>
    <t>Kabel CYKY 5x2,5mm2 vč. upevnění</t>
  </si>
  <si>
    <t>2.18</t>
  </si>
  <si>
    <t>Napojení rozvaděče optiky R-OPT</t>
  </si>
  <si>
    <t>Kabel CYKY 3x1,5 vč. upevnění</t>
  </si>
  <si>
    <t>2.19</t>
  </si>
  <si>
    <t>Napojení teplovzdušné jednotky SAHARA</t>
  </si>
  <si>
    <t>2.20</t>
  </si>
  <si>
    <t>2.21</t>
  </si>
  <si>
    <t>Napojení chladící jednotky CH1.1</t>
  </si>
  <si>
    <t>2.22</t>
  </si>
  <si>
    <t>2.23</t>
  </si>
  <si>
    <t>Napojení chladící jednotky CH1.2</t>
  </si>
  <si>
    <t>2.24</t>
  </si>
  <si>
    <t>2.25</t>
  </si>
  <si>
    <t>Napojení měření emisí</t>
  </si>
  <si>
    <t>2.26</t>
  </si>
  <si>
    <t>2.27</t>
  </si>
  <si>
    <t>Napojení čistícího přístroje</t>
  </si>
  <si>
    <t>2.28</t>
  </si>
  <si>
    <t>Kabel CYKY 5x6mm2 vč. upevnění</t>
  </si>
  <si>
    <t>2.29</t>
  </si>
  <si>
    <t>Ukončení vodičů do 6mm2</t>
  </si>
  <si>
    <t>2.30</t>
  </si>
  <si>
    <t>Zásuvka 400V/32A, na povrch, IP44</t>
  </si>
  <si>
    <t>Napojení centrálního průmyslového vysavače</t>
  </si>
  <si>
    <t>2.31</t>
  </si>
  <si>
    <t>2.32</t>
  </si>
  <si>
    <t>2.33</t>
  </si>
  <si>
    <t>Napojení topných kabelů (2ks)</t>
  </si>
  <si>
    <t>2.34</t>
  </si>
  <si>
    <t>Kabel CYKY 3x2,5 vč. upevnění</t>
  </si>
  <si>
    <t>2.35</t>
  </si>
  <si>
    <t>2.36</t>
  </si>
  <si>
    <t>Dodávka a montáž otopných kabelů pro potrubí 1x TUV + 1x cirkulace TUV, 10W/m, l=10m (ovládáno ze systému MaR)</t>
  </si>
  <si>
    <t>Napojení zásuvkových skříní MX</t>
  </si>
  <si>
    <t>2.37</t>
  </si>
  <si>
    <t>Kabel CYKY 5x10 vč. upevnění</t>
  </si>
  <si>
    <t>2.38</t>
  </si>
  <si>
    <t>Napojení zásuvek 400V/16A pro nahodilé odběry</t>
  </si>
  <si>
    <t>2.39</t>
  </si>
  <si>
    <t>Kabel CYKY 5x2,5 vč. upevnění</t>
  </si>
  <si>
    <t>2.40</t>
  </si>
  <si>
    <t>2.41</t>
  </si>
  <si>
    <t>Zásuvka 400V/16A, na povrch, IP44</t>
  </si>
  <si>
    <t>Napojení zásuvek 230V/16A pro nahodilé odběry</t>
  </si>
  <si>
    <t>2.42</t>
  </si>
  <si>
    <t>2.43</t>
  </si>
  <si>
    <t>2.44</t>
  </si>
  <si>
    <t>Zásuvka 230V/16A, na povrch, IP44</t>
  </si>
  <si>
    <t>2.45</t>
  </si>
  <si>
    <t>2.46</t>
  </si>
  <si>
    <t>2.47</t>
  </si>
  <si>
    <t>Zásuvka 230V/16A, pod omítku, IP20 včetně instalačních krabic</t>
  </si>
  <si>
    <t>Podparapetní žlab</t>
  </si>
  <si>
    <t>2.48</t>
  </si>
  <si>
    <t>Podparapetní instalační žlab ocelový tříkomorový s kovovými přepážkami pro uložení kabelů sil. a slp včetně kolen, ukončení a upevnění, RAL dle výběru investora</t>
  </si>
  <si>
    <t>2.49</t>
  </si>
  <si>
    <t>2.50</t>
  </si>
  <si>
    <t>2.51</t>
  </si>
  <si>
    <t>Zásuvka 230V/16A, do parapetního žlabu, IP20 včetně instalačních krabic</t>
  </si>
  <si>
    <t>2.52</t>
  </si>
  <si>
    <t>2.53</t>
  </si>
  <si>
    <t>2.54</t>
  </si>
  <si>
    <t>Zásuvka 230V/16A s přepěťovou ochranou, do parapetního žlabu, IP20 včetně instalačních krabic</t>
  </si>
  <si>
    <t>Napojení tlačítek "CENTRAL STOP", "TOTAL STOP" - součást PBŘ</t>
  </si>
  <si>
    <t>2.55</t>
  </si>
  <si>
    <t>Kabel 1-CXKE-V 3Cx1,5 vč. upevnění</t>
  </si>
  <si>
    <t>2.56</t>
  </si>
  <si>
    <t>2.57</t>
  </si>
  <si>
    <t>Tlačítko "TOTAL STOP" červené barvy (T6H) včetně trvanlivého štítku s nápisem TOTAL STOP, zabezpečit proti náhodné inicializaci a zneužití, na povrch, IP44</t>
  </si>
  <si>
    <t>Vodiče ochranného pospojování - vyrovnání potenciálu</t>
  </si>
  <si>
    <t>2.58</t>
  </si>
  <si>
    <t>Vodič CYA 4mm2 zel.žl., vč. upevnění a ukončení</t>
  </si>
  <si>
    <t>2.59</t>
  </si>
  <si>
    <t>Vodič CYA 6mm2 zel.žl. vč. upevnění a ukončení</t>
  </si>
  <si>
    <t>2.60</t>
  </si>
  <si>
    <t>Vodič CYA 10mm2 zel.žl, vč. upevnění a ukončení</t>
  </si>
  <si>
    <t>2.61</t>
  </si>
  <si>
    <t>Vodič CYA 16mm2 zel.žl, vč. upevnění a ukončení</t>
  </si>
  <si>
    <t>2.62</t>
  </si>
  <si>
    <t>Vodič CYA 25mm2 zel.žl, vč. upevnění a ukončení</t>
  </si>
  <si>
    <t>2.63</t>
  </si>
  <si>
    <t>zařízení pro doplňující ochranné pospojování</t>
  </si>
  <si>
    <t>2.64</t>
  </si>
  <si>
    <t>Svorka na potrubí ZS16</t>
  </si>
  <si>
    <t>2.65</t>
  </si>
  <si>
    <t>Pásek Cu ke svorce ZS16</t>
  </si>
  <si>
    <t>2.66</t>
  </si>
  <si>
    <t>Protipožární ucpávky s odolností dotčených konstrukcí dle PBŘ</t>
  </si>
  <si>
    <r>
      <t>m</t>
    </r>
    <r>
      <rPr>
        <vertAlign val="superscript"/>
        <sz val="11"/>
        <rFont val="Arial"/>
        <family val="2"/>
        <charset val="238"/>
      </rPr>
      <t>2</t>
    </r>
  </si>
  <si>
    <t>2.67</t>
  </si>
  <si>
    <t xml:space="preserve">Koordinace postupu prací s ostatními profesemi </t>
  </si>
  <si>
    <t>2.68</t>
  </si>
  <si>
    <t>Uvedení do provozu, vypracování protokolů výchozích revizí pro rozvody 0,4kV, zpracování meření a zkoušek</t>
  </si>
  <si>
    <t>Dodávka a montáž rozvodů 0,4kV - celkem</t>
  </si>
  <si>
    <t xml:space="preserve">Osvětlení - dodávka a montáž </t>
  </si>
  <si>
    <r>
      <t xml:space="preserve">A1 </t>
    </r>
    <r>
      <rPr>
        <sz val="11"/>
        <rFont val="Arial"/>
        <family val="2"/>
        <charset val="238"/>
      </rPr>
      <t>- celohliníkové svítidlo s komínovým efektem chlazení a odtahu prachu, příkon 68,9W, světelný výkon svítidla 154lm/W, IP65, 50000h L90 při/u -30°C+50000h L90 při/u 70°C, předřadník umístěn v těle svítidla. Kotvení na dva řetízkové závěsy. Barevná tolerance v místě (MacAdam): 4, Svítidlo je možné servisovat na místě stavby. Jakýkoliv díl svítidla lze objednat samostatně. Pro použití v prostředí, kde lze očekávat na svítidle usazování vodivého prachu. Předem zkompletovaný, 1,5 m dlouhý připojovací kabel je součástí obsahu dodávky. Životnost LED: 50000 hodin až do snížení světelného toku na 90 % počáteční hodnoty. Speciálně vyvinutá optika Wide Beam pro rovnoměrné čtvercové nasvícení bez tmavých míst (UGR &lt; 22)</t>
    </r>
  </si>
  <si>
    <t>3.1.1</t>
  </si>
  <si>
    <t>Příplatek za recyklaci světelných zdrojů</t>
  </si>
  <si>
    <t>3.1.2</t>
  </si>
  <si>
    <t>Příplatek za recyklaci svítidla</t>
  </si>
  <si>
    <r>
      <t xml:space="preserve">A2 </t>
    </r>
    <r>
      <rPr>
        <sz val="11"/>
        <rFont val="Arial"/>
        <family val="2"/>
        <charset val="238"/>
      </rPr>
      <t>- celohliníkové svítidlo s komínovým efektem chlazení a odtahu prachu, příkon 68,9W, světelný výkon svítidla 154lm/W, IP65, 50000h L90 při/u -30°C+50000h L90 při/u 70°C, předřadník umístěn v těle svítidla. Kotvení na dva řetízkové závěsy. Barevná tolerance v místě (MacAdam): 4, Svítidlo je možné servisovat na místě stavby. Jakýkoliv díl svítidla lze objednat samostatně. Pro použití v prostředí, kde lze očekávat na svítidle usazování vodivého prachu. Předem zkompletovaný, 1,5 m dlouhý připojovací kabel je součástí obsahu dodávky. Životnost LED: 50000 hodin až do snížení světelného toku na 90 % počáteční hodnoty. Speciálně vyvinutá optika Narow Beam</t>
    </r>
  </si>
  <si>
    <t>3.2.1</t>
  </si>
  <si>
    <t>3.2.2</t>
  </si>
  <si>
    <r>
      <t xml:space="preserve">B </t>
    </r>
    <r>
      <rPr>
        <sz val="11"/>
        <rFont val="Arial"/>
        <family val="2"/>
        <charset val="238"/>
      </rPr>
      <t>- svítidlo vyrobené z polyesteru neobsahujícího halogen, vyztuženého skleněnými vlákny (GRP = Glasfibre Reinforced Polyester), Kryty vytlačené z jednoho kusu: PC: Polykarbonát s vnitřní prizmatickou strukturou. Příkon svítidla 34W, světelný výkon svítidla 134lm/W, -35 °C až +50 °C, IP65. Reflektor z pozinkovaného ocelového plechu, bílý lak. Montáž přes montážní svorku V2A do stropu, na stěnu nebo do nosné kolejnice. Primární optika optimalizovaná pro technologii LED. Barevná tolerance mezi několika svítidly max. 3 MacAdam-ellipsy</t>
    </r>
  </si>
  <si>
    <t>3.3.1</t>
  </si>
  <si>
    <t>3.3.2</t>
  </si>
  <si>
    <r>
      <t xml:space="preserve">B1 </t>
    </r>
    <r>
      <rPr>
        <sz val="11"/>
        <rFont val="Arial"/>
        <family val="2"/>
        <charset val="238"/>
      </rPr>
      <t>- svítidlo vyrobené z polyesteru neobsahujícího halogen, vyztuženého skleněnými vlákny (GRP = Glasfibre Reinforced Polyester), Kryty vytlačené z jednoho kusu: PC: Polykarbonát s vnitřní prizmatickou strukturou. Příkon svítidla 51,3W, světelný výkon svítidla 126lm/W, 50000h L90 při/u 25°C, IP65. Reflektor z pozinkovaného ocelového plechu, bílý lak. Montáž přes montážní svorku V2A do stropu, na stěnu nebo do nosné kolejnice. Primární optika optimalizovaná pro technologii LED. Barevná tolerance mezi několika svítidly max. 3 MacAdam-ellipsy</t>
    </r>
  </si>
  <si>
    <t>3.4.1</t>
  </si>
  <si>
    <t>3.4.2</t>
  </si>
  <si>
    <r>
      <t xml:space="preserve">C1 </t>
    </r>
    <r>
      <rPr>
        <sz val="11"/>
        <rFont val="Arial"/>
        <family val="2"/>
        <charset val="238"/>
      </rPr>
      <t>- sv. přisazené LED 20W, 125lm/W, 4000K, technologie BE, korpus tažený AL profil, základna vyrobena z lakovaného plechu, optika mikroprizma, 300x300, IP20. Optika MPO</t>
    </r>
  </si>
  <si>
    <t>3.5.1</t>
  </si>
  <si>
    <t>3.5.2</t>
  </si>
  <si>
    <t>3.6</t>
  </si>
  <si>
    <r>
      <t xml:space="preserve">C2 </t>
    </r>
    <r>
      <rPr>
        <sz val="11"/>
        <rFont val="Arial"/>
        <family val="2"/>
        <charset val="238"/>
      </rPr>
      <t>- sv. přisazené AL taženého hliníkového profilu, LED 35W, 125lm/W ze svítidla, optická část mikroprizma, 4000K, technologie BE, Led světelné zdroje napájeny 230V, 600x600x75. Optika MPO</t>
    </r>
  </si>
  <si>
    <t>3.6.1</t>
  </si>
  <si>
    <t>3.6.2</t>
  </si>
  <si>
    <r>
      <t xml:space="preserve">N1 </t>
    </r>
    <r>
      <rPr>
        <sz val="11"/>
        <rFont val="Arial"/>
        <family val="2"/>
        <charset val="238"/>
      </rPr>
      <t>- sv. nouzové 5W, 475lm ze svítidla v nouzovém režimu, IP65, Ta -40+40°, autotest, autonomita 1H</t>
    </r>
  </si>
  <si>
    <t>3.7.1</t>
  </si>
  <si>
    <t>3.7.2</t>
  </si>
  <si>
    <r>
      <t xml:space="preserve">N2 </t>
    </r>
    <r>
      <rPr>
        <sz val="11"/>
        <rFont val="Arial"/>
        <family val="2"/>
        <charset val="238"/>
      </rPr>
      <t>- sv. nouzové 2W, 245lm ze svítidla v nouzovém režimu, IP65, Ta -40+40°, autotest, autonomita 1H</t>
    </r>
  </si>
  <si>
    <t>3.8.1</t>
  </si>
  <si>
    <t>3.8.2</t>
  </si>
  <si>
    <t>3.9</t>
  </si>
  <si>
    <r>
      <t xml:space="preserve">N3 </t>
    </r>
    <r>
      <rPr>
        <sz val="11"/>
        <rFont val="Arial"/>
        <family val="2"/>
        <charset val="238"/>
      </rPr>
      <t>- sv. nouzové 2W, autotest, 1H, IP65, 250lm při výpadku</t>
    </r>
  </si>
  <si>
    <t>3.9.1</t>
  </si>
  <si>
    <t>3.9.2</t>
  </si>
  <si>
    <r>
      <t xml:space="preserve">N4 </t>
    </r>
    <r>
      <rPr>
        <sz val="11"/>
        <rFont val="Arial"/>
        <family val="2"/>
        <charset val="238"/>
      </rPr>
      <t>- sv. nouzové 2W, autotest, 1H, IP65, 250lm při výpadku, exteriérové</t>
    </r>
  </si>
  <si>
    <t>3.10.1</t>
  </si>
  <si>
    <t>3.10.2</t>
  </si>
  <si>
    <r>
      <t xml:space="preserve">VO2 </t>
    </r>
    <r>
      <rPr>
        <sz val="11"/>
        <rFont val="Arial"/>
        <family val="2"/>
        <charset val="238"/>
      </rPr>
      <t>- sv. LED celohliníkové, celkový příkon 60W, IP65, 5 400lm, 50 000h, 5 700K,  k provozu není nutný napaječ 230/12V</t>
    </r>
  </si>
  <si>
    <t>3.11.1</t>
  </si>
  <si>
    <t>3.11.2</t>
  </si>
  <si>
    <t>Napojení a ovládání osvětlení</t>
  </si>
  <si>
    <t>Kabel CYKY 2x1,5 vč. upevnění</t>
  </si>
  <si>
    <t>3.14</t>
  </si>
  <si>
    <t>Kabel CYKY 4x1,5 vč. upevnění</t>
  </si>
  <si>
    <t>3.15</t>
  </si>
  <si>
    <t>Kabel CYKY 5x1,5 vč. upevnění</t>
  </si>
  <si>
    <t>3.16</t>
  </si>
  <si>
    <t>3.17</t>
  </si>
  <si>
    <t>Kabel CYKY 4x2,5 vč. upevnění</t>
  </si>
  <si>
    <t>3.18</t>
  </si>
  <si>
    <t>3.19</t>
  </si>
  <si>
    <t>3.20</t>
  </si>
  <si>
    <t>ovladač jednopólový 230V AC/10A, IP44 v Al skříni na povrch</t>
  </si>
  <si>
    <t>3.21</t>
  </si>
  <si>
    <t>ovladač jednopólový s orientační doutnavkou 230V AC/10A, IP44 v Al skříni na povrch</t>
  </si>
  <si>
    <t>3.22</t>
  </si>
  <si>
    <t>ovladač střídavý 230V AC/10A, IP44 v Al skříni na povrch</t>
  </si>
  <si>
    <t>3.23</t>
  </si>
  <si>
    <t>ovladač střídavý s orientační doutnavkou 230V AC/10A, IP44 v Al skříni na povrch</t>
  </si>
  <si>
    <t>3.24</t>
  </si>
  <si>
    <t>ovladač sériový 230V AC/10A, IP44 v Al skříni na povrch</t>
  </si>
  <si>
    <t>3.25</t>
  </si>
  <si>
    <t>ovladač sériový s orientační doutnavkou 230V AC/10A, IP44 v Al skříni na povrch</t>
  </si>
  <si>
    <t>3.26</t>
  </si>
  <si>
    <t>ovladač křížový 230V AC/10A, IP44 v Al skříni na povrch</t>
  </si>
  <si>
    <t>3.27</t>
  </si>
  <si>
    <t>ovladač křížový s orientační doutnavkou 230V AC/10A, IP44 v Al skříni na povrch</t>
  </si>
  <si>
    <t>3.28</t>
  </si>
  <si>
    <t>ovladač tlačítkový s orientační doutnavkou 230V AC/10A, IP44 v Al skříni na povrch</t>
  </si>
  <si>
    <t>3.29</t>
  </si>
  <si>
    <t>ovladač třítlačítkový se signálkou 230V AC/10A, IP44 v Al skříni na povrch</t>
  </si>
  <si>
    <t>3.30</t>
  </si>
  <si>
    <t>krabice odbočovací 150x150x77mm IP54 na povrch s víčkem, se svorkovnicí, standard Bettermann</t>
  </si>
  <si>
    <t>3.31</t>
  </si>
  <si>
    <t>3.32</t>
  </si>
  <si>
    <t>Uvedení do provozu, vypracování protokolů výchozích revizí pro rozvody osvětlení, zpracování měření a zkoušek</t>
  </si>
  <si>
    <t>Osvětlení - dodávka a montáž  - celkem</t>
  </si>
  <si>
    <t>Dodávka a montáž ocelových konstrukcí</t>
  </si>
  <si>
    <t>Dodávka a montáž ocelových konstrukcí šroubovaných</t>
  </si>
  <si>
    <t>kabelový rošt</t>
  </si>
  <si>
    <t>včetně kolen, T-kusů, připojovacího a uchycovacího materiálu a ostatního příslušenství</t>
  </si>
  <si>
    <t>Ochrana proti korozi:
(    ) pásové pozinkování podle ČSN 03 8550, ČSN 03 8551
( * ) ponorné pozinkování podle ČSN 03 8511, ČSN 03 8551</t>
  </si>
  <si>
    <t>kabelový rošt, šíře 200 mm, průřezová výška 60mm</t>
  </si>
  <si>
    <t>kabelový rošt, šíře 300 mm, průřezová výška 60mm</t>
  </si>
  <si>
    <t>kabelový rošt, šíře 400 mm, průřezová výška 60mm</t>
  </si>
  <si>
    <t>kabelové žlaby</t>
  </si>
  <si>
    <t>včetně kolen, T-kusů, vík, připojovacího a uchycovacího materiálu a ostatního příslušenství</t>
  </si>
  <si>
    <t>kabelový žlab, šíře 200 mm, výška hrany 60mm</t>
  </si>
  <si>
    <t>kabelový žlab, šíře 300 mm, výška hrany 60mm</t>
  </si>
  <si>
    <t>kabelový žlab, šíře 400 mm, výška hrany 60mm</t>
  </si>
  <si>
    <t xml:space="preserve">výložníky pro kabelové rošty a žlaby </t>
  </si>
  <si>
    <t>Ochrana proti korozi:
(  ) pásové pozinkování podle ČSN 03 8550, ČSN 03 8551
( * ) ponorné pozinkování podle ČSN 03 8511, ČSN 03 8551</t>
  </si>
  <si>
    <t>(á 1ks/1,5m délky roštů a žlabů)</t>
  </si>
  <si>
    <t>4.7</t>
  </si>
  <si>
    <t>výložníky pro kabelové rošty a žlaby do š=300mm</t>
  </si>
  <si>
    <t>4.8</t>
  </si>
  <si>
    <t>výložníky pro kabelové rošty a žlaby do š=400mm</t>
  </si>
  <si>
    <t>stoupačkové trasy volné</t>
  </si>
  <si>
    <t>4.9</t>
  </si>
  <si>
    <t>stoupačková trasa volná, vzdálenost upevnění 1000mm, šíře 400mm</t>
  </si>
  <si>
    <t>4.10</t>
  </si>
  <si>
    <t>jednostranné zakrytí stoupačkové trasy volné šíře 400, výška až do 2,0m</t>
  </si>
  <si>
    <t>stoupačkové trasy na zdech</t>
  </si>
  <si>
    <t>4.11</t>
  </si>
  <si>
    <t>stoupačková trasa na zdi, vzdálenost upevnění 1000mm, šíře 400mm</t>
  </si>
  <si>
    <t>4.12</t>
  </si>
  <si>
    <t>jednostranné zakrytí stoupačkové trasy po zdi, pro stopačkovou trasu šíře 400, výška až do 2,0m</t>
  </si>
  <si>
    <t>zvláštní ocelové konstrukce včetně podružného materiálu</t>
  </si>
  <si>
    <t>4.13</t>
  </si>
  <si>
    <t>ocelové závěsy délky do 1,0m - (pro výložníky - 1ks/výložník)</t>
  </si>
  <si>
    <t>4.14</t>
  </si>
  <si>
    <t xml:space="preserve">vystužení (zavětrování) závěsů </t>
  </si>
  <si>
    <t>4.15</t>
  </si>
  <si>
    <t>doplňkové OK pro závěsy do 5 kg (1ks/výložník)</t>
  </si>
  <si>
    <t>4.16</t>
  </si>
  <si>
    <t>doplňkové OK pro závěsy do 10 kg (1ks/závěs)</t>
  </si>
  <si>
    <t>4.17</t>
  </si>
  <si>
    <t>doplňkové OK pro závěsy do 50 kg (1ks/rozvaděč)</t>
  </si>
  <si>
    <t>4.18</t>
  </si>
  <si>
    <t>Instalační trubka, pozink. prům. 36mm</t>
  </si>
  <si>
    <t>Dodávka a montáž ocelových konstrukcí celkem</t>
  </si>
  <si>
    <t>Hromosvod a uzemnění - dodávka a montáž</t>
  </si>
  <si>
    <t>Hromosvod - dodávka a montáž</t>
  </si>
  <si>
    <t>Jímací vedení 
materiál AlMgSi prům. 8mm  dle ČSN EN 602305-1 až 5
včetně:
– podpěry jímacího vedení dle ČSN 35 7622  na ploché střechy
  s mrazuvzdornou betonovou výplní, kryt držáku umělá hmota, 
  odpovídající povětrnostním podmínkám, barva černá 
– nákladů na Univesrsal-spojku pro křížové, T a paralelní
  spoje z AlMgSi
– nákladů na dilatační kusy pro tepelně namáhaná vedení a
  pro další vedení AlMgSi vč.2ks spojů dle ČSN 35 7633 z AlMgSi</t>
  </si>
  <si>
    <t>Jímací vedení/pomocný jímač
materiál AlMgSi prům. 8mm (0,7m/1ks) dle ČSN EN 602305-1 až 5
včetně:
– nákladů na Univesrsal-spojku pro křížové, T a paralelní
  spoje z AlMgSi</t>
  </si>
  <si>
    <t>Jímací vedení / napojení atiky a světlíků
materiál AlMgSi prům. 8mmdle ČSN EN 602305-1 až 5, (3m/ks)
včetně:
– nákladů na spojovací svorku AlMgSi</t>
  </si>
  <si>
    <t>Jímací vedení / svod včetně podpěr do zateplených fasád (6ks), ochranného úhelníka a zkušební svorky (SZ)
materiál AlMgSi prům. 8mm (8m/ks) dle ČSN EN 602305-1 až 5
včetně:
– napojení na jímací soustavu
– spojovacích a zkušebních svorek AlMgSi
– napojení na uzemňovací přívod připravený stavbou, tento dle potřeby zkrátit a vytvarovat</t>
  </si>
  <si>
    <t>Jímací vedení / svod na ocelové sloupy stavby
materiál AlMgSi prům. 8mm (3m/ks) dle ČSN EN 602305-1 až 5
včetně:
– napojení na jímací soustavu
– spojovacích a zkučebních svorek AlMgSi
- průchodky střechou (fasádou)
– přivaření pásu z FeZn na sloup haly a opatřit nátěrem Zn</t>
  </si>
  <si>
    <t>Napojení na kovové části stavby - střecha
vzduchotechnika, trubní rozvody, žebříky - s následujícím materiálem (3m/ks):
– pouto trubky dle ČSN 35 76 35 z AlMgSi
– vedení AlMgSi ф8 (5m/ks), včetně svorky spojovací AlMgSi
– připojovací svorka AlMgSi</t>
  </si>
  <si>
    <t>Jímací vedení - izolační tyč oddáleného hromosvodu
materiál AlMgSi dle ČSN EN 62 305
včetně:
– izolační tyč Ø 20mm délky 2000mm včetně držáků, spojek, příchytek jímacích hrotů, svorek a distančních tyčí min. 800mm</t>
  </si>
  <si>
    <t>Jímací tyč délky l=2m
materiál AlMgSi dle ČSN EN 62 305
včetně:
–  včetně systému podstavců
–  svorek třídy H (100kA)
vhodné pro vysoké zatížení větrem</t>
  </si>
  <si>
    <t>Uvedení do provozu, vypracování protokolů výchozích revizí pro hromosvod, zpracování meření a zkoušek</t>
  </si>
  <si>
    <t>Uzemnění - dodávka a montáž</t>
  </si>
  <si>
    <t>Strojený zemnič - doplnění stávající uzemňovací soustavy spalovny a vybudování nové pro silo
materiál FeZn 30x4mm dle ČSN EN 602305-1 až 5
včetně:
* uložení, vytvarování a spolupráce s jinými profesemi
* nákladů na vzájemné propojení (sváry) a antikorozní
  ochrana tohoto spoje
*nákladů na eventuelní dilatační kusy
*včetně svorek</t>
  </si>
  <si>
    <t>5.10</t>
  </si>
  <si>
    <t>Strojený zemnič - propojení uzemňovací soustavy spalovny, komína, sila a náklady na napojení na uzemňovací soustavy sousedních objektů
materiál FeZn 30x4mm dle ČSN EN 602305-1 až 5
včetně:
* uložení, vytvarování a spolupráce s jinými profesemi
* nákladů na vzájemné propojení (sváry) a antikorozní
  ochrana tohoto spoje
*nákladů na eventuelní dilatační kusy
*včetně svorek</t>
  </si>
  <si>
    <t>5.11</t>
  </si>
  <si>
    <t>Propojení ocelových sloupů a konstrukce sila se základovým zemničem
– stavbou realizované vedení FeZn dle potřeby zkrátit nebo prodloužit
– dodávka a montáž uzemňovací svorky
– přivaření pásu z FeZn na sloup haly a opatřit nátěrem Zn
– vyhotovení zalomeného napojovacího pásu z FeZn</t>
  </si>
  <si>
    <t>5.12</t>
  </si>
  <si>
    <t>Napojení na náhodné zemniče v betonových konstrukcích
materiál FeZn 30x4mm (5m/ks) dle ČSN 33 2000-5-54 ed.2
včetně:
* uložení, vytvarování a spolupráce s jinými profesemi
* nákladů na vzájemné propojení (sváry) a antikorozní
  ochrana tohoto spoje
*nákladů na eventuélní dilatační kusy</t>
  </si>
  <si>
    <t>5.13</t>
  </si>
  <si>
    <t>Napojení na přípojnici pro vyrovnání potenciálu (HOP) s následujícím materiálem:                                                                                            
- stavbou realizované vedení FeZn (40m/ks) dle potřeby zkrátit nebo prodloužit                                                                                                      
- dle místních podmínek uložit na držáky z FeZn                                    
- přípojnice na vyrovnání potenciálu (PAS) UNI-provedení se základovou deskou, svorkovnice 40x5mm částěčně osazená kontaktní plochou, vyrobenou z upal plechu, s krytem 360x110x70, FeZn                                                                                 
Možnosti napojení:                                                                                   
6 vodičů - 16qmm                                                                                    
1 vodič - 50qmm                                                                                          
1 vodič průměru 8-10mm                                                                           
2 vodiče FL40</t>
  </si>
  <si>
    <t>5.14</t>
  </si>
  <si>
    <t>Napojení na přípojnici pro vyrovnání potenciálu (PAS) s následujícím materiálem:                                                                                            
- stavbou realizované vedení FeZn (10m/ks) dle potřeby zkrátit nebo prodloužit                                                                                                      
- dle místních podmínek uložit na držáky z FeZn                                    
- přípojnice na vyrovnání potenciálu (PAS) UNI-provedení se základovou deskou, svorkovnice 40x5mm částěčně osazená kontaktní plochou, vyrobenou z upal plechu, s krytem 360x110x70, FeZn                                                                                 
Možnosti napojení:                                                                                   
6 vodičů - 16qmm                                                                                    
1 vodič - 50qmm                                                                                          
1 vodič průměru 8-10mm                                                                           
2 vodiče FL40</t>
  </si>
  <si>
    <t>5.15</t>
  </si>
  <si>
    <r>
      <t xml:space="preserve">Hloubkový tyčový zemnič ocelový l=1,5m, vnějčí průměr </t>
    </r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>25mm pro standardní použití se zinkovou vrstvou 70</t>
    </r>
    <r>
      <rPr>
        <sz val="11"/>
        <rFont val="Calibri"/>
        <family val="2"/>
        <charset val="238"/>
      </rPr>
      <t>µ</t>
    </r>
    <r>
      <rPr>
        <sz val="11"/>
        <rFont val="Arial"/>
        <family val="2"/>
        <charset val="238"/>
      </rPr>
      <t>m s vysokou odolností proti korozi s příslušenstvím (svorky, natloukacími hroty, vložka pro kladivo apd.)
* uložení, vytvarování přívodů a spolupráce s jinými profesemi
* nákladů na vzájemné propojení a eventuélní antikorozní
  ochrana tohoto spoje
*nákladů na připojovací svorky</t>
    </r>
  </si>
  <si>
    <t>5.16</t>
  </si>
  <si>
    <t>Zemní práce spojené s ukládáním strojených zemničů
* odkopání zemíny tř. 3
* zához zeminy</t>
  </si>
  <si>
    <t>Kontrolní měření potenciálu</t>
  </si>
  <si>
    <t>5.17</t>
  </si>
  <si>
    <t>Měření zemních odporů strojených zemničů
TA= 1,167 h/ks</t>
  </si>
  <si>
    <t>5.18</t>
  </si>
  <si>
    <t>Měření uzemňovacích vývodů pro HOP (PAS)
TD = 1 h/ks</t>
  </si>
  <si>
    <t>5.19</t>
  </si>
  <si>
    <t>Kontrola propojení strojených zemničů s armaturou v základech
TF = 0,5 h/bm</t>
  </si>
  <si>
    <t>5.20</t>
  </si>
  <si>
    <t>Použití montážního mechanismu 
TG = 0,833 h/ks</t>
  </si>
  <si>
    <t>5.21</t>
  </si>
  <si>
    <t>Vypracování protokolů výchozích revizí pro kontrolní měření potenciálu, zpracování meření a zkoušek včetně fotodokumentace</t>
  </si>
  <si>
    <t>Hromosvod a uzemnění - dodávka a montáž celkem</t>
  </si>
  <si>
    <t>Doprava 3,60%, Přesun 1,00%</t>
  </si>
  <si>
    <t>Montáž - materiál</t>
  </si>
  <si>
    <t>Montáž - práce</t>
  </si>
  <si>
    <t>Mezisoučet 1</t>
  </si>
  <si>
    <t>PPV 2,00% z montáže: materiál +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</si>
  <si>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</si>
  <si>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</si>
  <si>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</si>
  <si>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</si>
  <si>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</si>
  <si>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GZS 0,00% z pravé strany mezisoučtu 2</t>
  </si>
  <si>
    <t>Provozní vlivy 0,00% z pravé strany mezisoučtu 2</t>
  </si>
  <si>
    <t>Vedlejší náklady celkem</t>
  </si>
  <si>
    <t>Kompletační činnost</t>
  </si>
  <si>
    <t>Pozice</t>
  </si>
  <si>
    <t>Materiál</t>
  </si>
  <si>
    <t>Materiál celkem</t>
  </si>
  <si>
    <t>DM</t>
  </si>
  <si>
    <t>Montáž celkem</t>
  </si>
  <si>
    <t>Dodávky</t>
  </si>
  <si>
    <t>AAA</t>
  </si>
  <si>
    <t>Pořadové číslo položky</t>
  </si>
  <si>
    <t>DATOVÁ SÍŤ</t>
  </si>
  <si>
    <t>ROZVADĚČ R1.1, sestava obsahuje:</t>
  </si>
  <si>
    <t>19" rozvaděč nástěnný 8U/500x500 skleněné dveře</t>
  </si>
  <si>
    <t>včetně montáže</t>
  </si>
  <si>
    <t>Osvětlovací jed. zářivka, do stropu, do dna, na rám</t>
  </si>
  <si>
    <t>Pětizásuvka, 5-ti zásuvka chráněná, přívod  3m</t>
  </si>
  <si>
    <t>příbal montáž. materiálu M5 podložka  plast - balení po 20ks</t>
  </si>
  <si>
    <t>19" jumper ring panel 1U, 5 úchytů hlubokých 64 mm, šedý</t>
  </si>
  <si>
    <t>PATCH PANEL 19", stíněný</t>
  </si>
  <si>
    <t>Patch panel 1U, 24xRJ45 FTP Cat 6, Data Gate</t>
  </si>
  <si>
    <t>R 1.1-OPTICKÝ PROPOJOVACÍ PANEL (zakončeno 12 vláken)</t>
  </si>
  <si>
    <t>Optická vana 24 x SC simplex, 1U, výsuvná, středový trn, neosazená, černá,</t>
  </si>
  <si>
    <t>Přední panel optické vany 1U, kapacita 12 x SC duplex, neosazený, šedá, RAL7035</t>
  </si>
  <si>
    <t>SADA PRO PŘICHYCENÍ</t>
  </si>
  <si>
    <t>optické kazety do optického boxu</t>
  </si>
  <si>
    <t>Simplex záslepka,</t>
  </si>
  <si>
    <t>SC simplex záslepka</t>
  </si>
  <si>
    <t>SC-SC duplex adaptér</t>
  </si>
  <si>
    <t>Optický adaptér SC, SM, modrý, duplex</t>
  </si>
  <si>
    <t>Pigtail OS1, SC singlemode 9/125um, 1m</t>
  </si>
  <si>
    <t>Standardní optická kazeta bez</t>
  </si>
  <si>
    <t>držáků svárů12 svárů</t>
  </si>
  <si>
    <t>Držák svárů</t>
  </si>
  <si>
    <t>pro 6 vláken</t>
  </si>
  <si>
    <t>Víčko optické kazety</t>
  </si>
  <si>
    <t>standardní</t>
  </si>
  <si>
    <t>Teplem smrštitelná ochrana</t>
  </si>
  <si>
    <t>sváru, 60mm</t>
  </si>
  <si>
    <t>Optický patch cord</t>
  </si>
  <si>
    <t>Optický patchcord SC-LC 9/125, 3m, duplex,</t>
  </si>
  <si>
    <t>Propojovací kabel FTP kat.6, 1 metr, šedý</t>
  </si>
  <si>
    <t>Propojovací kabel FTP kat.6, 2 metr, šedý</t>
  </si>
  <si>
    <t>Zásuvkový modul, kat. 6 STP, 1xRJ45, 568A/B, úhlový se záclonkou</t>
  </si>
  <si>
    <t>ZÁSLEPKA</t>
  </si>
  <si>
    <t>25x50mm - "půl" záslepka bílá</t>
  </si>
  <si>
    <t>Třmen komunikační pro kryty a moduly Time-zadní jednodílná část adaptéru</t>
  </si>
  <si>
    <t>Kryt komunik.zásuvky pro 2 moduly 25x50 nebo 50x50</t>
  </si>
  <si>
    <t>RÁMEČEK</t>
  </si>
  <si>
    <t>jednonásobný rámeček, b. bílá</t>
  </si>
  <si>
    <t>Zásuvka - komplet 1xRJ45 STP v krabici v krytí IP 54 včetně průchodek</t>
  </si>
  <si>
    <t>Označovací štítky na výstupní moduly včetně popisu</t>
  </si>
  <si>
    <t>samolepící,barevné, 10 ks</t>
  </si>
  <si>
    <t>Kryt popisky na moduly - 1 port</t>
  </si>
  <si>
    <t>Poznámka: Aktivní prvky nejsou součástí projektu</t>
  </si>
  <si>
    <t>DATOVÁ SÍŤ - celkem</t>
  </si>
  <si>
    <t>KAMERY</t>
  </si>
  <si>
    <t>IP 3M kamera venkovní</t>
  </si>
  <si>
    <t>Kompaktní full HD kamera ve vyhřívaném  krytu pro venkovní instalace, IR LED, 3 MPx, 2.7-12mm objektiv, SD karta</t>
  </si>
  <si>
    <t>Protection (Krytí) IP67</t>
  </si>
  <si>
    <t>Napájení PoE</t>
  </si>
  <si>
    <t>KAMERY - celkem</t>
  </si>
  <si>
    <t>Dodávky - celkem</t>
  </si>
  <si>
    <t>Doplnění stávajícího kamerového systému</t>
  </si>
  <si>
    <t>K dispozici je dle vyjádření investora 1 volná licence pro kameru v rámci areálového kamerového systému. V rámci položky jsou řešeny práce související s nastavováním a  programováním stávajícího SW v souvislosti s novou kamerou, včetně kamerové zkoušky</t>
  </si>
  <si>
    <t>KABEL SILOVÝ,IZOLACE PVC BEZ VODIČE PE</t>
  </si>
  <si>
    <t>CYKY-J 3x1.5 mm2 , pevně</t>
  </si>
  <si>
    <t>Úpravy ve stávajícím rozvaděči optiky v souvislosti s rekonstrukcí</t>
  </si>
  <si>
    <t>KABEL MOLEX  CAT 6 FTP</t>
  </si>
  <si>
    <t>Kabel FTP stíněný, twistovaný, 4 páry, izolace PVC, volně uložený, třída reakce na oheň Eca</t>
  </si>
  <si>
    <t>vyvazování linek v datovém rozvaděči</t>
  </si>
  <si>
    <t>Proměření linek strukturované kabeláže</t>
  </si>
  <si>
    <t>Konektorování v rozvaděči</t>
  </si>
  <si>
    <t>Konektorování vláken MM, SM</t>
  </si>
  <si>
    <t>VYHLEDANI VYVODU NEBO KRABICE</t>
  </si>
  <si>
    <t>ODVICK. A ZAVICKOVANI KRABICE</t>
  </si>
  <si>
    <t>S vickem na zavit</t>
  </si>
  <si>
    <t>TRUBKOVÁNÍ</t>
  </si>
  <si>
    <t>TRUBKA OHEBNÁ PH POD OM. LPFLEX</t>
  </si>
  <si>
    <t>2329 D 29 MM</t>
  </si>
  <si>
    <t>TRUBKOVÁNÍ - celkem</t>
  </si>
  <si>
    <t>HRUBÁ MONTÁŽ</t>
  </si>
  <si>
    <t>KRABICE POD OMÍTKU</t>
  </si>
  <si>
    <t>KU 1902 odboč.,hl.30 mm</t>
  </si>
  <si>
    <t>KU 1901 přístr.,hl.30 mm</t>
  </si>
  <si>
    <t>KRABICE PŘÍSTROJOVÁ PRO KANÁLY PK</t>
  </si>
  <si>
    <t>o rozměrech 75x71x60mm, KP PK</t>
  </si>
  <si>
    <t>KRABICE NA POVRCHU</t>
  </si>
  <si>
    <t>KRABICOVÁ ROZVODKA PLASTOVÁ, IP54, PRO OSAZENÍ NA MATERIÁLY HOŘLAVOSTI A-C2, PRÁZDNÁ</t>
  </si>
  <si>
    <t>8110 117x117x42</t>
  </si>
  <si>
    <t>2323 D 23 MM</t>
  </si>
  <si>
    <t>2336 D 36 MM</t>
  </si>
  <si>
    <t>LIŠTA ELINSTAL. PVC VKLÁDACÍ</t>
  </si>
  <si>
    <t>LV 80/60</t>
  </si>
  <si>
    <t>LV 40/15</t>
  </si>
  <si>
    <t>KABELOVÝ ŽLABY S INT.SPOJ., tl. plechu 1,00, pozink</t>
  </si>
  <si>
    <t>KZ 60x50x1.00 kabelový žlab</t>
  </si>
  <si>
    <t>KZ 60x100x1.00 kabelový žlab</t>
  </si>
  <si>
    <t>Víka kabelových žlabů</t>
  </si>
  <si>
    <t>š=50mm víko</t>
  </si>
  <si>
    <t>š=100mm víko</t>
  </si>
  <si>
    <t>UCHYC. OCEL.NOSNÉ KONSTRUKCE PRO ŽLABY</t>
  </si>
  <si>
    <t>OCELOVÝ MATERIÁL ŽÁR POZINK, TYP A PRŮŘEZ UPŘESNIT PŘI REALIZACE DLE SKUTEČNOSTI</t>
  </si>
  <si>
    <t>do 5kg</t>
  </si>
  <si>
    <t>do 10kg</t>
  </si>
  <si>
    <t>Příslušenství kabelových žlabů:
oblouky a T-kusy, spojky, šrouby a ostatní nezbytný materiál</t>
  </si>
  <si>
    <t>Značení tras vedení</t>
  </si>
  <si>
    <t>Vyznačení tras povrchových vedení a vedení pod omítkou na stavební konstrukce - stěny, stropy, apod.</t>
  </si>
  <si>
    <t>POŽÁRNÍ PROSTUP</t>
  </si>
  <si>
    <t>kabel. přepážka typ A s požární odolností dle PBŘ</t>
  </si>
  <si>
    <t>TRUBKA TUHÁ BEZHALOGEN</t>
  </si>
  <si>
    <t>1520HF OCHRANNÁ TRUBKA BEZHALOGENOVÁ délka 3 m černá</t>
  </si>
  <si>
    <t>1525HF OCHRANNÁ TRUBKA BEZHALOGENOVÁ délka 3 m černá</t>
  </si>
  <si>
    <t>PRŮRAZ BETONOVOU ZDÍ</t>
  </si>
  <si>
    <t xml:space="preserve"> O tloušťce do 60cm, včetně příslušného zatěsnění</t>
  </si>
  <si>
    <t>PRŮRAZ CIHLOVÝM ZDIVEM</t>
  </si>
  <si>
    <t xml:space="preserve"> O tloušťce do 45cm, včetně příslušného zatěsnění</t>
  </si>
  <si>
    <t>DOPLŇKOVÉ A POMOCNÉ PRÁCE</t>
  </si>
  <si>
    <t>Vybourání kapes ve zdivu pro instalace krabic</t>
  </si>
  <si>
    <t>Vysekán rýh pro kabely, zapravení</t>
  </si>
  <si>
    <t>Zazdění otvorů, zapravení</t>
  </si>
  <si>
    <t>Nátěry, malby zapravených otvorů, rýh</t>
  </si>
  <si>
    <t>HRUBÁ MONTÁŽ - celkem</t>
  </si>
  <si>
    <t>HOD. ZÚČTOVACÍ SAZBY HLAVA XI</t>
  </si>
  <si>
    <t>Kompl.zkouš., vych.rev.,zkuš.pr.</t>
  </si>
  <si>
    <t>Uvedení do provozu</t>
  </si>
  <si>
    <t>PRACE SPOJENÉ s</t>
  </si>
  <si>
    <t>zabezpečením pracoviště dle platných bezpečnostních předpisů</t>
  </si>
  <si>
    <t>Elektromontáže - celkem</t>
  </si>
  <si>
    <t>Dokumentace skutečného provedení a výrobní (dílenská) dokumentace stavby</t>
  </si>
  <si>
    <t>Náklady na vyhotovení dokumentace skutečného provedení stavby a výrobní (dílenské) dokumentace a jejich předání objednateli v požadované formě a požadovaném počtu.</t>
  </si>
  <si>
    <r>
      <t xml:space="preserve">Bude vybavena dřezem a dvouplotýnkovým vařičem. Kuchyňská linka bude doplněna horní skříňkou o délce 0,60 m s policí pro umístění mikrovlnné trouby. Zbývající část vodorovné ocelové zavětrovací konstrukce bude obložena deskami a bude z ní vytvořena lavice pro sezení </t>
    </r>
    <r>
      <rPr>
        <sz val="8"/>
        <color rgb="FFFF0000"/>
        <rFont val="Arial CE"/>
        <charset val="238"/>
      </rPr>
      <t>- ATYPICKÁ LAVICE, DÉLKA 1250mm, VYTVOŘENA OBKLADEM STÁVAJÍCÍHO VODOROVNÉHO OCELOVÉHO ZTUŽIDLA,  HL=450 mm, V=450 mm 
POVRCHOVÁ ÚPRAVA LAMINOVÁNÍM, HRANY ZAOBLENÉ. ATYPICKÝ ROZMĚR, NUTNO ZAMĚŘIT.</t>
    </r>
    <r>
      <rPr>
        <sz val="8"/>
        <color indexed="17"/>
        <rFont val="Arial CE"/>
        <family val="2"/>
        <charset val="238"/>
      </rPr>
      <t xml:space="preserve">
</t>
    </r>
  </si>
  <si>
    <r>
      <t xml:space="preserve">Výztuž stropů ze svařovaných sítí průměr drátu 6 mm, velikost oka </t>
    </r>
    <r>
      <rPr>
        <sz val="8"/>
        <color rgb="FFFF0000"/>
        <rFont val="Arial CE"/>
        <charset val="238"/>
      </rPr>
      <t xml:space="preserve">200 / 200 mm a výztuže  </t>
    </r>
    <r>
      <rPr>
        <sz val="8"/>
        <color rgb="FFFF0000"/>
        <rFont val="Calibri"/>
        <family val="2"/>
        <charset val="238"/>
      </rPr>
      <t>ø</t>
    </r>
    <r>
      <rPr>
        <sz val="8"/>
        <color rgb="FFFF0000"/>
        <rFont val="Arial CE"/>
        <charset val="238"/>
      </rPr>
      <t xml:space="preserve">R 8 mm B500B do každé vlny </t>
    </r>
  </si>
  <si>
    <r>
      <rPr>
        <sz val="8"/>
        <color indexed="12"/>
        <rFont val="Arial"/>
        <family val="2"/>
        <charset val="238"/>
      </rPr>
      <t>Ø</t>
    </r>
    <r>
      <rPr>
        <sz val="8"/>
        <color indexed="12"/>
        <rFont val="Arial CE"/>
        <family val="2"/>
        <charset val="238"/>
      </rPr>
      <t xml:space="preserve"> R 8 B500B: 380 mb * 0,4kg/mb</t>
    </r>
  </si>
  <si>
    <t>kari sítě KH 31 6/6-200/200 MM:  54m2 * 2,22 kg/m2</t>
  </si>
  <si>
    <t>- kovová nosná konstrukce –  1x profil CW125x0,6 po 625 mm s tepelnou izolací z minerální vlny tl. 60 mm, (minerální vlna min. obj. hmotnosti 30kg/m3) - tl. 75 mm</t>
  </si>
  <si>
    <t>ACAD 53m2*0,06</t>
  </si>
  <si>
    <t>Položka pořadí  25 : 10*14*0,0103</t>
  </si>
  <si>
    <t>Položka pořadí 10 : 32,908*5</t>
  </si>
  <si>
    <t>Položka pořadí 10 : 32,908</t>
  </si>
  <si>
    <t>plocha místností v 1.np: 9,95+2,8+4,93+5</t>
  </si>
  <si>
    <t>plocha místností v 2.np: 8,05+6,3+3,22+4,18+4,73+2,69+2,1+6,62+2,74</t>
  </si>
  <si>
    <t>plocha podhledu v 1.np vč. hran OK: ACAD 52,00</t>
  </si>
  <si>
    <r>
      <t xml:space="preserve">Obložení stropů nebo střešních podhledů montáž_x000D_
 sádrokartonem, jakékoliv tloušťky vč. </t>
    </r>
    <r>
      <rPr>
        <sz val="8"/>
        <color rgb="FFFF0000"/>
        <rFont val="Arial CE"/>
        <charset val="238"/>
      </rPr>
      <t xml:space="preserve">nosného roštu z pozink. Profilů </t>
    </r>
  </si>
  <si>
    <r>
      <t>deska sádrovláknitá l = 1 500 mm; š = 1 000 mm; tl.</t>
    </r>
    <r>
      <rPr>
        <sz val="8"/>
        <color rgb="FFFF0000"/>
        <rFont val="Arial CE"/>
        <charset val="238"/>
      </rPr>
      <t xml:space="preserve"> </t>
    </r>
    <r>
      <rPr>
        <sz val="8"/>
        <rFont val="Arial CE"/>
        <family val="2"/>
        <charset val="238"/>
      </rPr>
      <t xml:space="preserve"> 15,0 mm; stavební, protipožární, do vlhkého prostředí , min. REI 15 MIN</t>
    </r>
  </si>
  <si>
    <t>plocha místností v 1.np: (9,95+2,8+4,93+5)*2</t>
  </si>
  <si>
    <t>plocha místností v 2.np: (8,05+6,3+3,22+4,18+4,73+2,69+2,1+6,62+2,74)*2</t>
  </si>
  <si>
    <t>plocha podhledu v 1.np vč. hran OK: ACAD  52,00*2</t>
  </si>
  <si>
    <t>- 1x protipožární sádrovláknitá deska  - tl. 12,5 mm</t>
  </si>
  <si>
    <r>
      <t xml:space="preserve">Suché podlahy ze sádrovláknitých desek z desky tl. 25 mm </t>
    </r>
    <r>
      <rPr>
        <sz val="8"/>
        <color rgb="FFFF0000"/>
        <rFont val="Arial CE"/>
        <charset val="238"/>
      </rPr>
      <t>lep.z desek z</t>
    </r>
    <r>
      <rPr>
        <sz val="8"/>
        <rFont val="Arial CE"/>
        <family val="2"/>
        <charset val="238"/>
      </rPr>
      <t xml:space="preserve"> </t>
    </r>
    <r>
      <rPr>
        <sz val="8"/>
        <color rgb="FFFF0000"/>
        <rFont val="Arial CE"/>
        <charset val="238"/>
      </rPr>
      <t xml:space="preserve"> 2 x 12,5 mm</t>
    </r>
    <r>
      <rPr>
        <sz val="8"/>
        <rFont val="Arial CE"/>
        <family val="2"/>
        <charset val="238"/>
      </rPr>
      <t xml:space="preserve">  do vlhkých prostor</t>
    </r>
  </si>
  <si>
    <r>
      <t xml:space="preserve">Suché podlahy ze sádrovláknitých desek tloušťky 10 mm s nakašírovaným EPS 035 DEO tloušťky </t>
    </r>
    <r>
      <rPr>
        <sz val="8"/>
        <color rgb="FFFF0000"/>
        <rFont val="Arial CE"/>
        <charset val="238"/>
      </rPr>
      <t>50 mm</t>
    </r>
  </si>
  <si>
    <t>ACAD : 450 m2</t>
  </si>
  <si>
    <t>3R001</t>
  </si>
  <si>
    <t xml:space="preserve">Veškeré další náklady spojené s dodávkou a montáží vybrané technologie spalovny, zejména náklady nezahrnuté do soupisu prací SO01, které jsou nezbytné k řádnému provedení kompletního díla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</si>
</sst>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#,##0\ &quot;Kč&quot;"/>
    <numFmt numFmtId="166" formatCode="#,##0.00\ &quot;Kč&quot;"/>
    <numFmt numFmtId="167" formatCode="#,##0.0\ _K_č"/>
    <numFmt numFmtId="168" formatCode="#,##0\ _K_č"/>
  </numFmts>
  <fonts count="9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rgb="FFDF7000"/>
      <name val="Arial CE"/>
      <family val="2"/>
      <charset val="238"/>
    </font>
    <font>
      <b/>
      <sz val="16"/>
      <name val="Arial"/>
      <family val="2"/>
      <charset val="238"/>
    </font>
    <font>
      <sz val="8"/>
      <color indexed="8"/>
      <name val="Tahoma"/>
      <family val="2"/>
      <charset val="238"/>
    </font>
    <font>
      <b/>
      <sz val="8"/>
      <color rgb="FF000000"/>
      <name val="敓潧⁥䥕ᬀ玾㐀r☸3_x0008_"/>
      <charset val="238"/>
    </font>
    <font>
      <b/>
      <sz val="10"/>
      <color rgb="FF009300"/>
      <name val="Segoe UI"/>
      <family val="2"/>
      <charset val="238"/>
    </font>
    <font>
      <sz val="7"/>
      <color rgb="FF000000"/>
      <name val="敓潧⁥䥕ᬀ玾㐀r☸3_x0008_"/>
      <charset val="238"/>
    </font>
    <font>
      <b/>
      <sz val="9"/>
      <color rgb="FF000000"/>
      <name val="敓潧⁥䥕ᬀ玾㐀r☸3_x0008_"/>
      <charset val="238"/>
    </font>
    <font>
      <b/>
      <sz val="7"/>
      <color rgb="FF000000"/>
      <name val="敓潧⁥䥕ᬀ玾㐀r☸3_x0008_"/>
      <charset val="238"/>
    </font>
    <font>
      <sz val="8"/>
      <color rgb="FF000000"/>
      <name val="敓潧⁥䥕ᬀ玾㐀r☸3_x0008_"/>
      <charset val="238"/>
    </font>
    <font>
      <sz val="10"/>
      <name val="Arial CE"/>
      <charset val="238"/>
    </font>
    <font>
      <sz val="10"/>
      <color theme="1"/>
      <name val="Arial CE"/>
      <family val="2"/>
      <charset val="238"/>
    </font>
    <font>
      <sz val="14"/>
      <color theme="1"/>
      <name val="Arial CE"/>
      <charset val="238"/>
    </font>
    <font>
      <b/>
      <sz val="14"/>
      <color theme="1"/>
      <name val="Arial CE"/>
      <charset val="238"/>
    </font>
    <font>
      <b/>
      <sz val="10"/>
      <color theme="1"/>
      <name val="Arial CE"/>
      <charset val="238"/>
    </font>
    <font>
      <b/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20"/>
      <color theme="1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formata"/>
    </font>
    <font>
      <sz val="10"/>
      <name val="Helv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i/>
      <sz val="10"/>
      <name val="Arial"/>
      <family val="2"/>
    </font>
    <font>
      <sz val="12"/>
      <name val="Arial"/>
      <family val="2"/>
      <charset val="238"/>
    </font>
    <font>
      <sz val="11"/>
      <name val="Arial Black"/>
      <family val="2"/>
      <charset val="238"/>
    </font>
    <font>
      <sz val="16"/>
      <name val="Arial Black"/>
      <family val="2"/>
    </font>
    <font>
      <b/>
      <sz val="9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color indexed="10"/>
      <name val="Arial Black"/>
      <family val="2"/>
      <charset val="238"/>
    </font>
    <font>
      <sz val="12"/>
      <name val="Arial Black"/>
      <family val="2"/>
      <charset val="238"/>
    </font>
    <font>
      <b/>
      <sz val="11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1"/>
      <name val="Arial"/>
      <family val="2"/>
      <charset val="238"/>
    </font>
    <font>
      <sz val="14"/>
      <name val="formata"/>
    </font>
    <font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sz val="11"/>
      <name val="formata"/>
    </font>
    <font>
      <b/>
      <sz val="11"/>
      <name val="Calibri"/>
      <family val="2"/>
      <charset val="238"/>
    </font>
    <font>
      <vertAlign val="superscript"/>
      <sz val="11"/>
      <name val="Arial CE"/>
      <charset val="238"/>
    </font>
    <font>
      <i/>
      <sz val="11"/>
      <name val="Arial"/>
      <family val="2"/>
      <charset val="238"/>
    </font>
    <font>
      <b/>
      <sz val="10"/>
      <name val="Helv"/>
      <charset val="238"/>
    </font>
    <font>
      <vertAlign val="superscript"/>
      <sz val="11"/>
      <name val="Arial"/>
      <family val="2"/>
      <charset val="238"/>
    </font>
    <font>
      <sz val="12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u/>
      <sz val="11"/>
      <color rgb="FF00008B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</font>
    <font>
      <sz val="8"/>
      <color indexed="12"/>
      <name val="Arial"/>
      <family val="2"/>
      <charset val="238"/>
    </font>
    <font>
      <sz val="8"/>
      <color rgb="FFFF0000"/>
      <name val="Arial CE"/>
      <family val="2"/>
      <charset val="238"/>
    </font>
    <font>
      <sz val="8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rgb="FFC0C0C0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medium">
        <color indexed="64"/>
      </right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/>
      <right/>
      <top style="medium">
        <color indexed="64"/>
      </top>
      <bottom/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1" fillId="0" borderId="0"/>
    <xf numFmtId="0" fontId="36" fillId="0" borderId="0"/>
    <xf numFmtId="0" fontId="46" fillId="0" borderId="0">
      <alignment horizontal="center" vertical="center" wrapText="1"/>
    </xf>
    <xf numFmtId="0" fontId="48" fillId="0" borderId="0"/>
    <xf numFmtId="0" fontId="64" fillId="0" borderId="80" applyProtection="0">
      <alignment horizontal="left" vertical="center" wrapText="1" indent="2"/>
    </xf>
    <xf numFmtId="0" fontId="48" fillId="0" borderId="0"/>
    <xf numFmtId="0" fontId="67" fillId="0" borderId="0" applyNumberFormat="0" applyBorder="0" applyProtection="0">
      <alignment horizontal="left" vertical="center" indent="1"/>
      <protection locked="0"/>
    </xf>
    <xf numFmtId="11" fontId="35" fillId="0" borderId="0"/>
    <xf numFmtId="11" fontId="35" fillId="0" borderId="0"/>
  </cellStyleXfs>
  <cellXfs count="820">
    <xf numFmtId="0" fontId="0" fillId="0" borderId="0" xfId="0"/>
    <xf numFmtId="14" fontId="5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/>
    <xf numFmtId="0" fontId="10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2" xfId="0" applyFont="1" applyBorder="1" applyAlignment="1">
      <alignment horizontal="right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0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10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10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wrapText="1"/>
    </xf>
    <xf numFmtId="1" fontId="10" fillId="0" borderId="12" xfId="0" applyNumberFormat="1" applyFont="1" applyBorder="1" applyAlignment="1">
      <alignment horizontal="right" vertical="center" wrapText="1"/>
    </xf>
    <xf numFmtId="1" fontId="10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10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1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10" fillId="2" borderId="6" xfId="0" applyFont="1" applyFill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3" fontId="9" fillId="4" borderId="28" xfId="0" applyNumberFormat="1" applyFont="1" applyFill="1" applyBorder="1" applyAlignment="1">
      <alignment vertical="center"/>
    </xf>
    <xf numFmtId="3" fontId="9" fillId="4" borderId="29" xfId="0" applyNumberFormat="1" applyFont="1" applyFill="1" applyBorder="1" applyAlignment="1">
      <alignment vertical="center" wrapText="1"/>
    </xf>
    <xf numFmtId="3" fontId="12" fillId="4" borderId="30" xfId="0" applyNumberFormat="1" applyFont="1" applyFill="1" applyBorder="1" applyAlignment="1">
      <alignment horizontal="center" vertical="center" wrapText="1" shrinkToFit="1"/>
    </xf>
    <xf numFmtId="3" fontId="9" fillId="4" borderId="30" xfId="0" applyNumberFormat="1" applyFont="1" applyFill="1" applyBorder="1" applyAlignment="1">
      <alignment horizontal="center" vertical="center" wrapText="1" shrinkToFit="1"/>
    </xf>
    <xf numFmtId="3" fontId="9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5" fillId="0" borderId="33" xfId="0" applyNumberFormat="1" applyFont="1" applyBorder="1" applyAlignment="1">
      <alignment horizontal="right" vertical="center" wrapText="1" shrinkToFit="1"/>
    </xf>
    <xf numFmtId="3" fontId="5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 wrapText="1" shrinkToFit="1"/>
    </xf>
    <xf numFmtId="3" fontId="7" fillId="0" borderId="33" xfId="0" applyNumberFormat="1" applyFont="1" applyBorder="1" applyAlignment="1">
      <alignment vertical="center" shrinkToFit="1"/>
    </xf>
    <xf numFmtId="3" fontId="7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2" borderId="37" xfId="0" applyNumberFormat="1" applyFill="1" applyBorder="1" applyAlignment="1">
      <alignment vertical="center" wrapText="1" shrinkToFit="1"/>
    </xf>
    <xf numFmtId="0" fontId="6" fillId="2" borderId="11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10" fillId="2" borderId="13" xfId="0" applyNumberFormat="1" applyFont="1" applyFill="1" applyBorder="1" applyAlignment="1">
      <alignment horizontal="left" vertical="center"/>
    </xf>
    <xf numFmtId="0" fontId="17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8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5" fillId="0" borderId="26" xfId="0" applyFont="1" applyBorder="1"/>
    <xf numFmtId="0" fontId="18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49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4" fontId="5" fillId="2" borderId="37" xfId="0" applyNumberFormat="1" applyFont="1" applyFill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2" borderId="37" xfId="0" applyNumberFormat="1" applyFont="1" applyFill="1" applyBorder="1" applyAlignment="1">
      <alignment vertical="center"/>
    </xf>
    <xf numFmtId="4" fontId="5" fillId="0" borderId="33" xfId="0" applyNumberFormat="1" applyFont="1" applyBorder="1" applyAlignment="1">
      <alignment horizontal="center" vertical="center"/>
    </xf>
    <xf numFmtId="4" fontId="5" fillId="2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3" fillId="0" borderId="21" xfId="0" applyFont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9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2" borderId="15" xfId="0" applyFont="1" applyFill="1" applyBorder="1" applyAlignment="1">
      <alignment vertical="top"/>
    </xf>
    <xf numFmtId="49" fontId="7" fillId="2" borderId="12" xfId="0" applyNumberFormat="1" applyFont="1" applyFill="1" applyBorder="1" applyAlignment="1">
      <alignment vertical="top"/>
    </xf>
    <xf numFmtId="0" fontId="7" fillId="2" borderId="12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49" fontId="19" fillId="0" borderId="0" xfId="0" applyNumberFormat="1" applyFont="1" applyBorder="1" applyAlignment="1">
      <alignment vertical="top"/>
    </xf>
    <xf numFmtId="4" fontId="19" fillId="0" borderId="0" xfId="0" applyNumberFormat="1" applyFont="1" applyBorder="1" applyAlignment="1">
      <alignment vertical="top" shrinkToFit="1"/>
    </xf>
    <xf numFmtId="4" fontId="7" fillId="2" borderId="0" xfId="0" applyNumberFormat="1" applyFont="1" applyFill="1" applyBorder="1" applyAlignment="1">
      <alignment vertical="top" shrinkToFit="1"/>
    </xf>
    <xf numFmtId="0" fontId="7" fillId="2" borderId="27" xfId="0" applyFont="1" applyFill="1" applyBorder="1" applyAlignment="1">
      <alignment vertical="top"/>
    </xf>
    <xf numFmtId="49" fontId="7" fillId="2" borderId="18" xfId="0" applyNumberFormat="1" applyFont="1" applyFill="1" applyBorder="1" applyAlignment="1">
      <alignment vertical="top"/>
    </xf>
    <xf numFmtId="0" fontId="7" fillId="2" borderId="18" xfId="0" applyFont="1" applyFill="1" applyBorder="1" applyAlignment="1">
      <alignment horizontal="center" vertical="top" shrinkToFit="1"/>
    </xf>
    <xf numFmtId="164" fontId="7" fillId="2" borderId="18" xfId="0" applyNumberFormat="1" applyFont="1" applyFill="1" applyBorder="1" applyAlignment="1">
      <alignment vertical="top" shrinkToFit="1"/>
    </xf>
    <xf numFmtId="4" fontId="7" fillId="2" borderId="18" xfId="0" applyNumberFormat="1" applyFont="1" applyFill="1" applyBorder="1" applyAlignment="1">
      <alignment vertical="top" shrinkToFit="1"/>
    </xf>
    <xf numFmtId="4" fontId="7" fillId="2" borderId="38" xfId="0" applyNumberFormat="1" applyFont="1" applyFill="1" applyBorder="1" applyAlignment="1">
      <alignment vertical="top" shrinkToFit="1"/>
    </xf>
    <xf numFmtId="0" fontId="19" fillId="0" borderId="39" xfId="0" applyFont="1" applyBorder="1" applyAlignment="1">
      <alignment vertical="top"/>
    </xf>
    <xf numFmtId="49" fontId="19" fillId="0" borderId="40" xfId="0" applyNumberFormat="1" applyFont="1" applyBorder="1" applyAlignment="1">
      <alignment vertical="top"/>
    </xf>
    <xf numFmtId="0" fontId="19" fillId="0" borderId="40" xfId="0" applyFont="1" applyBorder="1" applyAlignment="1">
      <alignment horizontal="center" vertical="top" shrinkToFit="1"/>
    </xf>
    <xf numFmtId="164" fontId="19" fillId="0" borderId="40" xfId="0" applyNumberFormat="1" applyFont="1" applyBorder="1" applyAlignment="1">
      <alignment vertical="top" shrinkToFit="1"/>
    </xf>
    <xf numFmtId="4" fontId="19" fillId="3" borderId="40" xfId="0" applyNumberFormat="1" applyFont="1" applyFill="1" applyBorder="1" applyAlignment="1" applyProtection="1">
      <alignment vertical="top" shrinkToFit="1"/>
      <protection locked="0"/>
    </xf>
    <xf numFmtId="4" fontId="19" fillId="0" borderId="40" xfId="0" applyNumberFormat="1" applyFont="1" applyBorder="1" applyAlignment="1">
      <alignment vertical="top" shrinkToFit="1"/>
    </xf>
    <xf numFmtId="4" fontId="19" fillId="0" borderId="41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9" fillId="0" borderId="42" xfId="0" applyFont="1" applyBorder="1" applyAlignment="1">
      <alignment vertical="top"/>
    </xf>
    <xf numFmtId="49" fontId="19" fillId="0" borderId="43" xfId="0" applyNumberFormat="1" applyFont="1" applyBorder="1" applyAlignment="1">
      <alignment vertical="top"/>
    </xf>
    <xf numFmtId="0" fontId="19" fillId="0" borderId="43" xfId="0" applyFont="1" applyBorder="1" applyAlignment="1">
      <alignment horizontal="center" vertical="top" shrinkToFit="1"/>
    </xf>
    <xf numFmtId="164" fontId="19" fillId="0" borderId="43" xfId="0" applyNumberFormat="1" applyFont="1" applyBorder="1" applyAlignment="1">
      <alignment vertical="top" shrinkToFit="1"/>
    </xf>
    <xf numFmtId="4" fontId="19" fillId="3" borderId="43" xfId="0" applyNumberFormat="1" applyFont="1" applyFill="1" applyBorder="1" applyAlignment="1" applyProtection="1">
      <alignment vertical="top" shrinkToFit="1"/>
      <protection locked="0"/>
    </xf>
    <xf numFmtId="4" fontId="19" fillId="0" borderId="43" xfId="0" applyNumberFormat="1" applyFont="1" applyBorder="1" applyAlignment="1">
      <alignment vertical="top" shrinkToFit="1"/>
    </xf>
    <xf numFmtId="4" fontId="19" fillId="0" borderId="44" xfId="0" applyNumberFormat="1" applyFont="1" applyBorder="1" applyAlignment="1">
      <alignment vertical="top" shrinkToFit="1"/>
    </xf>
    <xf numFmtId="4" fontId="7" fillId="2" borderId="22" xfId="0" applyNumberFormat="1" applyFont="1" applyFill="1" applyBorder="1" applyAlignment="1">
      <alignment vertical="top"/>
    </xf>
    <xf numFmtId="49" fontId="7" fillId="2" borderId="18" xfId="0" applyNumberFormat="1" applyFont="1" applyFill="1" applyBorder="1" applyAlignment="1">
      <alignment horizontal="left" vertical="top" wrapText="1"/>
    </xf>
    <xf numFmtId="49" fontId="19" fillId="0" borderId="40" xfId="0" applyNumberFormat="1" applyFont="1" applyBorder="1" applyAlignment="1">
      <alignment horizontal="left" vertical="top" wrapText="1"/>
    </xf>
    <xf numFmtId="49" fontId="19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164" fontId="24" fillId="0" borderId="0" xfId="0" applyNumberFormat="1" applyFont="1" applyBorder="1" applyAlignment="1">
      <alignment horizontal="center" vertical="top" wrapText="1" shrinkToFit="1"/>
    </xf>
    <xf numFmtId="164" fontId="24" fillId="0" borderId="0" xfId="0" applyNumberFormat="1" applyFont="1" applyBorder="1" applyAlignment="1">
      <alignment vertical="top" wrapText="1" shrinkToFit="1"/>
    </xf>
    <xf numFmtId="164" fontId="25" fillId="0" borderId="0" xfId="0" applyNumberFormat="1" applyFont="1" applyBorder="1" applyAlignment="1">
      <alignment horizontal="center" vertical="top" wrapText="1" shrinkToFit="1"/>
    </xf>
    <xf numFmtId="164" fontId="25" fillId="0" borderId="0" xfId="0" applyNumberFormat="1" applyFont="1" applyBorder="1" applyAlignment="1">
      <alignment vertical="top" wrapText="1" shrinkToFit="1"/>
    </xf>
    <xf numFmtId="164" fontId="26" fillId="0" borderId="0" xfId="0" applyNumberFormat="1" applyFont="1" applyBorder="1" applyAlignment="1">
      <alignment horizontal="center" vertical="top" wrapText="1" shrinkToFit="1"/>
    </xf>
    <xf numFmtId="164" fontId="26" fillId="0" borderId="0" xfId="0" applyNumberFormat="1" applyFont="1" applyBorder="1" applyAlignment="1">
      <alignment vertical="top" wrapText="1" shrinkToFi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164" fontId="24" fillId="0" borderId="0" xfId="0" applyNumberFormat="1" applyFont="1" applyBorder="1" applyAlignment="1">
      <alignment horizontal="left" vertical="top" wrapText="1"/>
    </xf>
    <xf numFmtId="164" fontId="24" fillId="0" borderId="0" xfId="0" quotePrefix="1" applyNumberFormat="1" applyFont="1" applyBorder="1" applyAlignment="1">
      <alignment horizontal="left" vertical="top" wrapText="1"/>
    </xf>
    <xf numFmtId="164" fontId="25" fillId="0" borderId="0" xfId="0" quotePrefix="1" applyNumberFormat="1" applyFont="1" applyBorder="1" applyAlignment="1">
      <alignment horizontal="left" vertical="top" wrapText="1"/>
    </xf>
    <xf numFmtId="164" fontId="26" fillId="0" borderId="0" xfId="0" quotePrefix="1" applyNumberFormat="1" applyFont="1" applyBorder="1" applyAlignment="1">
      <alignment horizontal="left" vertical="top" wrapText="1"/>
    </xf>
    <xf numFmtId="4" fontId="19" fillId="3" borderId="0" xfId="0" applyNumberFormat="1" applyFont="1" applyFill="1" applyBorder="1" applyAlignment="1" applyProtection="1">
      <alignment vertical="top" shrinkToFit="1"/>
      <protection locked="0"/>
    </xf>
    <xf numFmtId="49" fontId="2" fillId="0" borderId="0" xfId="2" applyNumberFormat="1"/>
    <xf numFmtId="0" fontId="2" fillId="0" borderId="0" xfId="2"/>
    <xf numFmtId="4" fontId="31" fillId="9" borderId="49" xfId="2" applyNumberFormat="1" applyFont="1" applyFill="1" applyBorder="1" applyAlignment="1">
      <alignment horizontal="right"/>
    </xf>
    <xf numFmtId="4" fontId="31" fillId="9" borderId="50" xfId="2" applyNumberFormat="1" applyFont="1" applyFill="1" applyBorder="1" applyAlignment="1">
      <alignment horizontal="right"/>
    </xf>
    <xf numFmtId="4" fontId="2" fillId="0" borderId="0" xfId="2" applyNumberFormat="1"/>
    <xf numFmtId="49" fontId="31" fillId="5" borderId="59" xfId="2" applyNumberFormat="1" applyFont="1" applyFill="1" applyBorder="1" applyAlignment="1">
      <alignment horizontal="left"/>
    </xf>
    <xf numFmtId="49" fontId="31" fillId="5" borderId="60" xfId="2" applyNumberFormat="1" applyFont="1" applyFill="1" applyBorder="1" applyAlignment="1">
      <alignment horizontal="left"/>
    </xf>
    <xf numFmtId="49" fontId="31" fillId="5" borderId="60" xfId="2" applyNumberFormat="1" applyFont="1" applyFill="1" applyBorder="1" applyAlignment="1">
      <alignment horizontal="left" wrapText="1"/>
    </xf>
    <xf numFmtId="4" fontId="31" fillId="5" borderId="60" xfId="2" applyNumberFormat="1" applyFont="1" applyFill="1" applyBorder="1" applyAlignment="1">
      <alignment horizontal="left"/>
    </xf>
    <xf numFmtId="4" fontId="31" fillId="5" borderId="60" xfId="2" applyNumberFormat="1" applyFont="1" applyFill="1" applyBorder="1" applyAlignment="1">
      <alignment horizontal="left" wrapText="1"/>
    </xf>
    <xf numFmtId="0" fontId="2" fillId="0" borderId="61" xfId="2" applyBorder="1"/>
    <xf numFmtId="4" fontId="31" fillId="5" borderId="62" xfId="2" applyNumberFormat="1" applyFont="1" applyFill="1" applyBorder="1" applyAlignment="1">
      <alignment horizontal="left" wrapText="1"/>
    </xf>
    <xf numFmtId="49" fontId="34" fillId="5" borderId="57" xfId="2" applyNumberFormat="1" applyFont="1" applyFill="1" applyBorder="1" applyAlignment="1">
      <alignment horizontal="left"/>
    </xf>
    <xf numFmtId="49" fontId="32" fillId="10" borderId="49" xfId="2" applyNumberFormat="1" applyFont="1" applyFill="1" applyBorder="1" applyAlignment="1">
      <alignment horizontal="left"/>
    </xf>
    <xf numFmtId="49" fontId="32" fillId="10" borderId="49" xfId="2" applyNumberFormat="1" applyFont="1" applyFill="1" applyBorder="1" applyAlignment="1">
      <alignment horizontal="left" wrapText="1"/>
    </xf>
    <xf numFmtId="4" fontId="32" fillId="10" borderId="49" xfId="2" applyNumberFormat="1" applyFont="1" applyFill="1" applyBorder="1" applyAlignment="1">
      <alignment horizontal="right"/>
    </xf>
    <xf numFmtId="4" fontId="32" fillId="10" borderId="50" xfId="2" applyNumberFormat="1" applyFont="1" applyFill="1" applyBorder="1" applyAlignment="1">
      <alignment horizontal="right"/>
    </xf>
    <xf numFmtId="49" fontId="29" fillId="11" borderId="49" xfId="2" applyNumberFormat="1" applyFont="1" applyFill="1" applyBorder="1" applyAlignment="1">
      <alignment horizontal="left"/>
    </xf>
    <xf numFmtId="49" fontId="29" fillId="11" borderId="49" xfId="2" applyNumberFormat="1" applyFont="1" applyFill="1" applyBorder="1" applyAlignment="1">
      <alignment horizontal="left" wrapText="1"/>
    </xf>
    <xf numFmtId="4" fontId="29" fillId="11" borderId="49" xfId="2" applyNumberFormat="1" applyFont="1" applyFill="1" applyBorder="1" applyAlignment="1">
      <alignment horizontal="right"/>
    </xf>
    <xf numFmtId="4" fontId="29" fillId="11" borderId="50" xfId="2" applyNumberFormat="1" applyFont="1" applyFill="1" applyBorder="1" applyAlignment="1">
      <alignment horizontal="right"/>
    </xf>
    <xf numFmtId="49" fontId="31" fillId="9" borderId="49" xfId="2" applyNumberFormat="1" applyFont="1" applyFill="1" applyBorder="1" applyAlignment="1">
      <alignment horizontal="left"/>
    </xf>
    <xf numFmtId="49" fontId="31" fillId="9" borderId="49" xfId="2" applyNumberFormat="1" applyFont="1" applyFill="1" applyBorder="1" applyAlignment="1">
      <alignment horizontal="left" wrapText="1"/>
    </xf>
    <xf numFmtId="4" fontId="31" fillId="12" borderId="49" xfId="2" applyNumberFormat="1" applyFont="1" applyFill="1" applyBorder="1" applyAlignment="1" applyProtection="1">
      <alignment horizontal="right"/>
      <protection locked="0"/>
    </xf>
    <xf numFmtId="4" fontId="29" fillId="11" borderId="49" xfId="2" applyNumberFormat="1" applyFont="1" applyFill="1" applyBorder="1" applyAlignment="1" applyProtection="1">
      <alignment horizontal="right"/>
      <protection locked="0"/>
    </xf>
    <xf numFmtId="4" fontId="31" fillId="9" borderId="49" xfId="2" applyNumberFormat="1" applyFont="1" applyFill="1" applyBorder="1" applyAlignment="1" applyProtection="1">
      <alignment horizontal="right"/>
      <protection locked="0"/>
    </xf>
    <xf numFmtId="4" fontId="32" fillId="10" borderId="49" xfId="2" applyNumberFormat="1" applyFont="1" applyFill="1" applyBorder="1" applyAlignment="1" applyProtection="1">
      <alignment horizontal="right"/>
      <protection locked="0"/>
    </xf>
    <xf numFmtId="49" fontId="29" fillId="13" borderId="49" xfId="2" applyNumberFormat="1" applyFont="1" applyFill="1" applyBorder="1" applyAlignment="1">
      <alignment horizontal="left"/>
    </xf>
    <xf numFmtId="49" fontId="29" fillId="13" borderId="49" xfId="2" applyNumberFormat="1" applyFont="1" applyFill="1" applyBorder="1" applyAlignment="1">
      <alignment horizontal="left" wrapText="1"/>
    </xf>
    <xf numFmtId="4" fontId="29" fillId="13" borderId="49" xfId="2" applyNumberFormat="1" applyFont="1" applyFill="1" applyBorder="1" applyAlignment="1">
      <alignment horizontal="right"/>
    </xf>
    <xf numFmtId="4" fontId="29" fillId="13" borderId="49" xfId="2" applyNumberFormat="1" applyFont="1" applyFill="1" applyBorder="1" applyAlignment="1" applyProtection="1">
      <alignment horizontal="right"/>
      <protection locked="0"/>
    </xf>
    <xf numFmtId="49" fontId="32" fillId="13" borderId="49" xfId="2" applyNumberFormat="1" applyFont="1" applyFill="1" applyBorder="1" applyAlignment="1">
      <alignment horizontal="left"/>
    </xf>
    <xf numFmtId="49" fontId="32" fillId="13" borderId="49" xfId="2" applyNumberFormat="1" applyFont="1" applyFill="1" applyBorder="1" applyAlignment="1">
      <alignment horizontal="left" wrapText="1"/>
    </xf>
    <xf numFmtId="4" fontId="32" fillId="13" borderId="49" xfId="2" applyNumberFormat="1" applyFont="1" applyFill="1" applyBorder="1" applyAlignment="1">
      <alignment horizontal="right"/>
    </xf>
    <xf numFmtId="4" fontId="32" fillId="13" borderId="49" xfId="2" applyNumberFormat="1" applyFont="1" applyFill="1" applyBorder="1" applyAlignment="1" applyProtection="1">
      <alignment horizontal="right"/>
      <protection locked="0"/>
    </xf>
    <xf numFmtId="49" fontId="34" fillId="5" borderId="63" xfId="2" applyNumberFormat="1" applyFont="1" applyFill="1" applyBorder="1" applyAlignment="1">
      <alignment horizontal="left"/>
    </xf>
    <xf numFmtId="49" fontId="32" fillId="10" borderId="52" xfId="2" applyNumberFormat="1" applyFont="1" applyFill="1" applyBorder="1" applyAlignment="1">
      <alignment horizontal="left"/>
    </xf>
    <xf numFmtId="49" fontId="32" fillId="10" borderId="52" xfId="2" applyNumberFormat="1" applyFont="1" applyFill="1" applyBorder="1" applyAlignment="1">
      <alignment horizontal="left" wrapText="1"/>
    </xf>
    <xf numFmtId="4" fontId="32" fillId="10" borderId="52" xfId="2" applyNumberFormat="1" applyFont="1" applyFill="1" applyBorder="1" applyAlignment="1">
      <alignment horizontal="right"/>
    </xf>
    <xf numFmtId="0" fontId="2" fillId="0" borderId="4" xfId="2" applyBorder="1"/>
    <xf numFmtId="4" fontId="31" fillId="9" borderId="53" xfId="2" applyNumberFormat="1" applyFont="1" applyFill="1" applyBorder="1" applyAlignment="1">
      <alignment horizontal="right"/>
    </xf>
    <xf numFmtId="49" fontId="2" fillId="0" borderId="0" xfId="2" applyNumberFormat="1" applyAlignment="1">
      <alignment wrapText="1"/>
    </xf>
    <xf numFmtId="49" fontId="1" fillId="0" borderId="0" xfId="3" applyNumberFormat="1"/>
    <xf numFmtId="0" fontId="1" fillId="0" borderId="0" xfId="3"/>
    <xf numFmtId="49" fontId="28" fillId="7" borderId="45" xfId="3" applyNumberFormat="1" applyFont="1" applyFill="1" applyBorder="1" applyAlignment="1">
      <alignment horizontal="left"/>
    </xf>
    <xf numFmtId="49" fontId="28" fillId="7" borderId="48" xfId="3" applyNumberFormat="1" applyFont="1" applyFill="1" applyBorder="1" applyAlignment="1">
      <alignment horizontal="left"/>
    </xf>
    <xf numFmtId="49" fontId="29" fillId="8" borderId="49" xfId="3" applyNumberFormat="1" applyFont="1" applyFill="1" applyBorder="1" applyAlignment="1">
      <alignment horizontal="left"/>
    </xf>
    <xf numFmtId="49" fontId="30" fillId="8" borderId="50" xfId="3" applyNumberFormat="1" applyFont="1" applyFill="1" applyBorder="1" applyAlignment="1">
      <alignment horizontal="left"/>
    </xf>
    <xf numFmtId="49" fontId="28" fillId="7" borderId="51" xfId="3" applyNumberFormat="1" applyFont="1" applyFill="1" applyBorder="1" applyAlignment="1">
      <alignment horizontal="left"/>
    </xf>
    <xf numFmtId="49" fontId="29" fillId="8" borderId="52" xfId="3" applyNumberFormat="1" applyFont="1" applyFill="1" applyBorder="1" applyAlignment="1">
      <alignment horizontal="left"/>
    </xf>
    <xf numFmtId="49" fontId="30" fillId="8" borderId="53" xfId="3" applyNumberFormat="1" applyFont="1" applyFill="1" applyBorder="1" applyAlignment="1">
      <alignment horizontal="left"/>
    </xf>
    <xf numFmtId="49" fontId="31" fillId="5" borderId="54" xfId="3" applyNumberFormat="1" applyFont="1" applyFill="1" applyBorder="1" applyAlignment="1">
      <alignment horizontal="left"/>
    </xf>
    <xf numFmtId="4" fontId="31" fillId="5" borderId="55" xfId="3" applyNumberFormat="1" applyFont="1" applyFill="1" applyBorder="1" applyAlignment="1">
      <alignment horizontal="left"/>
    </xf>
    <xf numFmtId="4" fontId="31" fillId="5" borderId="56" xfId="3" applyNumberFormat="1" applyFont="1" applyFill="1" applyBorder="1" applyAlignment="1">
      <alignment horizontal="left"/>
    </xf>
    <xf numFmtId="49" fontId="29" fillId="8" borderId="57" xfId="3" applyNumberFormat="1" applyFont="1" applyFill="1" applyBorder="1" applyAlignment="1">
      <alignment horizontal="left"/>
    </xf>
    <xf numFmtId="165" fontId="29" fillId="8" borderId="49" xfId="3" applyNumberFormat="1" applyFont="1" applyFill="1" applyBorder="1" applyAlignment="1">
      <alignment horizontal="right"/>
    </xf>
    <xf numFmtId="165" fontId="29" fillId="8" borderId="50" xfId="3" applyNumberFormat="1" applyFont="1" applyFill="1" applyBorder="1" applyAlignment="1">
      <alignment horizontal="right"/>
    </xf>
    <xf numFmtId="49" fontId="31" fillId="9" borderId="57" xfId="3" applyNumberFormat="1" applyFont="1" applyFill="1" applyBorder="1" applyAlignment="1">
      <alignment horizontal="left"/>
    </xf>
    <xf numFmtId="165" fontId="31" fillId="9" borderId="49" xfId="3" applyNumberFormat="1" applyFont="1" applyFill="1" applyBorder="1" applyAlignment="1">
      <alignment horizontal="right"/>
    </xf>
    <xf numFmtId="165" fontId="31" fillId="9" borderId="50" xfId="3" applyNumberFormat="1" applyFont="1" applyFill="1" applyBorder="1" applyAlignment="1">
      <alignment horizontal="right"/>
    </xf>
    <xf numFmtId="49" fontId="32" fillId="10" borderId="57" xfId="3" applyNumberFormat="1" applyFont="1" applyFill="1" applyBorder="1" applyAlignment="1">
      <alignment horizontal="left"/>
    </xf>
    <xf numFmtId="165" fontId="32" fillId="10" borderId="49" xfId="3" applyNumberFormat="1" applyFont="1" applyFill="1" applyBorder="1" applyAlignment="1">
      <alignment horizontal="right"/>
    </xf>
    <xf numFmtId="165" fontId="32" fillId="10" borderId="50" xfId="3" applyNumberFormat="1" applyFont="1" applyFill="1" applyBorder="1" applyAlignment="1">
      <alignment horizontal="right"/>
    </xf>
    <xf numFmtId="4" fontId="31" fillId="9" borderId="49" xfId="3" applyNumberFormat="1" applyFont="1" applyFill="1" applyBorder="1" applyAlignment="1">
      <alignment horizontal="right"/>
    </xf>
    <xf numFmtId="4" fontId="31" fillId="9" borderId="50" xfId="3" applyNumberFormat="1" applyFont="1" applyFill="1" applyBorder="1" applyAlignment="1">
      <alignment horizontal="right"/>
    </xf>
    <xf numFmtId="49" fontId="29" fillId="8" borderId="49" xfId="3" applyNumberFormat="1" applyFont="1" applyFill="1" applyBorder="1" applyAlignment="1">
      <alignment horizontal="center"/>
    </xf>
    <xf numFmtId="49" fontId="29" fillId="8" borderId="50" xfId="3" applyNumberFormat="1" applyFont="1" applyFill="1" applyBorder="1" applyAlignment="1">
      <alignment horizontal="center" wrapText="1"/>
    </xf>
    <xf numFmtId="49" fontId="29" fillId="8" borderId="49" xfId="3" applyNumberFormat="1" applyFont="1" applyFill="1" applyBorder="1" applyAlignment="1">
      <alignment horizontal="center" wrapText="1"/>
    </xf>
    <xf numFmtId="4" fontId="29" fillId="8" borderId="50" xfId="3" applyNumberFormat="1" applyFont="1" applyFill="1" applyBorder="1" applyAlignment="1">
      <alignment horizontal="center"/>
    </xf>
    <xf numFmtId="49" fontId="31" fillId="9" borderId="49" xfId="3" applyNumberFormat="1" applyFont="1" applyFill="1" applyBorder="1" applyAlignment="1">
      <alignment horizontal="center"/>
    </xf>
    <xf numFmtId="49" fontId="29" fillId="8" borderId="50" xfId="3" applyNumberFormat="1" applyFont="1" applyFill="1" applyBorder="1" applyAlignment="1">
      <alignment horizontal="left"/>
    </xf>
    <xf numFmtId="49" fontId="28" fillId="7" borderId="58" xfId="3" applyNumberFormat="1" applyFont="1" applyFill="1" applyBorder="1" applyAlignment="1">
      <alignment horizontal="left"/>
    </xf>
    <xf numFmtId="49" fontId="28" fillId="7" borderId="1" xfId="3" applyNumberFormat="1" applyFont="1" applyFill="1" applyBorder="1" applyAlignment="1">
      <alignment horizontal="left"/>
    </xf>
    <xf numFmtId="49" fontId="28" fillId="7" borderId="3" xfId="3" applyNumberFormat="1" applyFont="1" applyFill="1" applyBorder="1" applyAlignment="1">
      <alignment horizontal="left"/>
    </xf>
    <xf numFmtId="49" fontId="33" fillId="8" borderId="52" xfId="3" applyNumberFormat="1" applyFont="1" applyFill="1" applyBorder="1" applyAlignment="1">
      <alignment horizontal="left"/>
    </xf>
    <xf numFmtId="49" fontId="29" fillId="8" borderId="53" xfId="3" applyNumberFormat="1" applyFont="1" applyFill="1" applyBorder="1" applyAlignment="1">
      <alignment horizontal="left"/>
    </xf>
    <xf numFmtId="4" fontId="1" fillId="0" borderId="0" xfId="3" applyNumberFormat="1"/>
    <xf numFmtId="49" fontId="31" fillId="5" borderId="59" xfId="3" applyNumberFormat="1" applyFont="1" applyFill="1" applyBorder="1" applyAlignment="1">
      <alignment horizontal="left"/>
    </xf>
    <xf numFmtId="49" fontId="31" fillId="5" borderId="60" xfId="3" applyNumberFormat="1" applyFont="1" applyFill="1" applyBorder="1" applyAlignment="1">
      <alignment horizontal="left"/>
    </xf>
    <xf numFmtId="49" fontId="31" fillId="5" borderId="60" xfId="3" applyNumberFormat="1" applyFont="1" applyFill="1" applyBorder="1" applyAlignment="1">
      <alignment horizontal="left" wrapText="1"/>
    </xf>
    <xf numFmtId="4" fontId="31" fillId="5" borderId="60" xfId="3" applyNumberFormat="1" applyFont="1" applyFill="1" applyBorder="1" applyAlignment="1">
      <alignment horizontal="left"/>
    </xf>
    <xf numFmtId="4" fontId="31" fillId="5" borderId="60" xfId="3" applyNumberFormat="1" applyFont="1" applyFill="1" applyBorder="1" applyAlignment="1">
      <alignment horizontal="left" wrapText="1"/>
    </xf>
    <xf numFmtId="0" fontId="1" fillId="0" borderId="61" xfId="3" applyBorder="1"/>
    <xf numFmtId="4" fontId="31" fillId="5" borderId="62" xfId="3" applyNumberFormat="1" applyFont="1" applyFill="1" applyBorder="1" applyAlignment="1">
      <alignment horizontal="left" wrapText="1"/>
    </xf>
    <xf numFmtId="49" fontId="34" fillId="5" borderId="57" xfId="3" applyNumberFormat="1" applyFont="1" applyFill="1" applyBorder="1" applyAlignment="1">
      <alignment horizontal="left"/>
    </xf>
    <xf numFmtId="49" fontId="32" fillId="10" borderId="49" xfId="3" applyNumberFormat="1" applyFont="1" applyFill="1" applyBorder="1" applyAlignment="1">
      <alignment horizontal="left"/>
    </xf>
    <xf numFmtId="49" fontId="32" fillId="10" borderId="49" xfId="3" applyNumberFormat="1" applyFont="1" applyFill="1" applyBorder="1" applyAlignment="1">
      <alignment horizontal="left" wrapText="1"/>
    </xf>
    <xf numFmtId="4" fontId="32" fillId="10" borderId="49" xfId="3" applyNumberFormat="1" applyFont="1" applyFill="1" applyBorder="1" applyAlignment="1">
      <alignment horizontal="right"/>
    </xf>
    <xf numFmtId="49" fontId="29" fillId="11" borderId="49" xfId="3" applyNumberFormat="1" applyFont="1" applyFill="1" applyBorder="1" applyAlignment="1">
      <alignment horizontal="left"/>
    </xf>
    <xf numFmtId="49" fontId="29" fillId="11" borderId="49" xfId="3" applyNumberFormat="1" applyFont="1" applyFill="1" applyBorder="1" applyAlignment="1">
      <alignment horizontal="left" wrapText="1"/>
    </xf>
    <xf numFmtId="4" fontId="29" fillId="11" borderId="49" xfId="3" applyNumberFormat="1" applyFont="1" applyFill="1" applyBorder="1" applyAlignment="1">
      <alignment horizontal="right"/>
    </xf>
    <xf numFmtId="49" fontId="31" fillId="9" borderId="49" xfId="3" applyNumberFormat="1" applyFont="1" applyFill="1" applyBorder="1" applyAlignment="1">
      <alignment horizontal="left"/>
    </xf>
    <xf numFmtId="49" fontId="31" fillId="9" borderId="49" xfId="3" applyNumberFormat="1" applyFont="1" applyFill="1" applyBorder="1" applyAlignment="1">
      <alignment horizontal="left" wrapText="1"/>
    </xf>
    <xf numFmtId="4" fontId="29" fillId="11" borderId="49" xfId="3" applyNumberFormat="1" applyFont="1" applyFill="1" applyBorder="1" applyAlignment="1" applyProtection="1">
      <alignment horizontal="right"/>
      <protection locked="0"/>
    </xf>
    <xf numFmtId="4" fontId="31" fillId="9" borderId="49" xfId="3" applyNumberFormat="1" applyFont="1" applyFill="1" applyBorder="1" applyAlignment="1" applyProtection="1">
      <alignment horizontal="right"/>
      <protection locked="0"/>
    </xf>
    <xf numFmtId="4" fontId="32" fillId="10" borderId="49" xfId="3" applyNumberFormat="1" applyFont="1" applyFill="1" applyBorder="1" applyAlignment="1" applyProtection="1">
      <alignment horizontal="right"/>
      <protection locked="0"/>
    </xf>
    <xf numFmtId="49" fontId="34" fillId="5" borderId="63" xfId="3" applyNumberFormat="1" applyFont="1" applyFill="1" applyBorder="1" applyAlignment="1">
      <alignment horizontal="left"/>
    </xf>
    <xf numFmtId="49" fontId="32" fillId="10" borderId="52" xfId="3" applyNumberFormat="1" applyFont="1" applyFill="1" applyBorder="1" applyAlignment="1">
      <alignment horizontal="left"/>
    </xf>
    <xf numFmtId="49" fontId="32" fillId="10" borderId="52" xfId="3" applyNumberFormat="1" applyFont="1" applyFill="1" applyBorder="1" applyAlignment="1">
      <alignment horizontal="left" wrapText="1"/>
    </xf>
    <xf numFmtId="4" fontId="32" fillId="10" borderId="52" xfId="3" applyNumberFormat="1" applyFont="1" applyFill="1" applyBorder="1" applyAlignment="1">
      <alignment horizontal="right"/>
    </xf>
    <xf numFmtId="0" fontId="1" fillId="0" borderId="4" xfId="3" applyBorder="1"/>
    <xf numFmtId="4" fontId="31" fillId="9" borderId="53" xfId="3" applyNumberFormat="1" applyFont="1" applyFill="1" applyBorder="1" applyAlignment="1">
      <alignment horizontal="right"/>
    </xf>
    <xf numFmtId="49" fontId="1" fillId="0" borderId="0" xfId="3" applyNumberFormat="1" applyAlignment="1">
      <alignment wrapText="1"/>
    </xf>
    <xf numFmtId="49" fontId="31" fillId="5" borderId="57" xfId="3" applyNumberFormat="1" applyFont="1" applyFill="1" applyBorder="1" applyAlignment="1">
      <alignment horizontal="left"/>
    </xf>
    <xf numFmtId="4" fontId="31" fillId="5" borderId="49" xfId="3" applyNumberFormat="1" applyFont="1" applyFill="1" applyBorder="1" applyAlignment="1">
      <alignment horizontal="left"/>
    </xf>
    <xf numFmtId="4" fontId="31" fillId="5" borderId="50" xfId="3" applyNumberFormat="1" applyFont="1" applyFill="1" applyBorder="1" applyAlignment="1">
      <alignment horizontal="left"/>
    </xf>
    <xf numFmtId="4" fontId="29" fillId="8" borderId="49" xfId="3" applyNumberFormat="1" applyFont="1" applyFill="1" applyBorder="1" applyAlignment="1">
      <alignment horizontal="right"/>
    </xf>
    <xf numFmtId="4" fontId="29" fillId="8" borderId="50" xfId="3" applyNumberFormat="1" applyFont="1" applyFill="1" applyBorder="1" applyAlignment="1">
      <alignment horizontal="right"/>
    </xf>
    <xf numFmtId="4" fontId="31" fillId="14" borderId="60" xfId="3" applyNumberFormat="1" applyFont="1" applyFill="1" applyBorder="1" applyAlignment="1">
      <alignment horizontal="left"/>
    </xf>
    <xf numFmtId="4" fontId="32" fillId="10" borderId="49" xfId="3" applyNumberFormat="1" applyFont="1" applyFill="1" applyBorder="1" applyAlignment="1">
      <alignment horizontal="left"/>
    </xf>
    <xf numFmtId="4" fontId="32" fillId="10" borderId="50" xfId="3" applyNumberFormat="1" applyFont="1" applyFill="1" applyBorder="1" applyAlignment="1">
      <alignment horizontal="left"/>
    </xf>
    <xf numFmtId="4" fontId="29" fillId="11" borderId="49" xfId="3" applyNumberFormat="1" applyFont="1" applyFill="1" applyBorder="1" applyAlignment="1">
      <alignment horizontal="left"/>
    </xf>
    <xf numFmtId="4" fontId="29" fillId="11" borderId="50" xfId="3" applyNumberFormat="1" applyFont="1" applyFill="1" applyBorder="1" applyAlignment="1">
      <alignment horizontal="left"/>
    </xf>
    <xf numFmtId="4" fontId="31" fillId="5" borderId="49" xfId="3" applyNumberFormat="1" applyFont="1" applyFill="1" applyBorder="1" applyAlignment="1" applyProtection="1">
      <alignment horizontal="right"/>
      <protection locked="0"/>
    </xf>
    <xf numFmtId="4" fontId="29" fillId="11" borderId="49" xfId="3" applyNumberFormat="1" applyFont="1" applyFill="1" applyBorder="1" applyAlignment="1" applyProtection="1">
      <alignment horizontal="left"/>
      <protection locked="0"/>
    </xf>
    <xf numFmtId="4" fontId="31" fillId="9" borderId="49" xfId="3" applyNumberFormat="1" applyFont="1" applyFill="1" applyBorder="1" applyAlignment="1">
      <alignment horizontal="left"/>
    </xf>
    <xf numFmtId="4" fontId="31" fillId="9" borderId="49" xfId="3" applyNumberFormat="1" applyFont="1" applyFill="1" applyBorder="1" applyAlignment="1" applyProtection="1">
      <alignment horizontal="left"/>
      <protection locked="0"/>
    </xf>
    <xf numFmtId="4" fontId="32" fillId="10" borderId="49" xfId="3" applyNumberFormat="1" applyFont="1" applyFill="1" applyBorder="1" applyAlignment="1" applyProtection="1">
      <alignment horizontal="left"/>
      <protection locked="0"/>
    </xf>
    <xf numFmtId="4" fontId="32" fillId="10" borderId="52" xfId="3" applyNumberFormat="1" applyFont="1" applyFill="1" applyBorder="1" applyAlignment="1" applyProtection="1">
      <alignment horizontal="right"/>
      <protection locked="0"/>
    </xf>
    <xf numFmtId="0" fontId="36" fillId="0" borderId="0" xfId="4"/>
    <xf numFmtId="0" fontId="37" fillId="0" borderId="0" xfId="4" applyFont="1" applyAlignment="1">
      <alignment horizontal="center"/>
    </xf>
    <xf numFmtId="0" fontId="39" fillId="0" borderId="0" xfId="4" applyFont="1" applyAlignment="1">
      <alignment horizontal="left" vertical="center" wrapText="1"/>
    </xf>
    <xf numFmtId="0" fontId="40" fillId="0" borderId="0" xfId="4" applyFont="1"/>
    <xf numFmtId="17" fontId="41" fillId="0" borderId="0" xfId="4" applyNumberFormat="1" applyFont="1" applyAlignment="1">
      <alignment horizontal="left"/>
    </xf>
    <xf numFmtId="0" fontId="39" fillId="0" borderId="0" xfId="4" applyFont="1"/>
    <xf numFmtId="0" fontId="36" fillId="0" borderId="64" xfId="4" applyBorder="1"/>
    <xf numFmtId="0" fontId="36" fillId="0" borderId="65" xfId="4" applyBorder="1"/>
    <xf numFmtId="0" fontId="36" fillId="0" borderId="66" xfId="4" applyBorder="1"/>
    <xf numFmtId="0" fontId="36" fillId="0" borderId="67" xfId="4" applyBorder="1"/>
    <xf numFmtId="0" fontId="36" fillId="0" borderId="6" xfId="4" applyBorder="1"/>
    <xf numFmtId="166" fontId="36" fillId="0" borderId="67" xfId="4" applyNumberFormat="1" applyBorder="1"/>
    <xf numFmtId="0" fontId="36" fillId="0" borderId="68" xfId="4" applyBorder="1"/>
    <xf numFmtId="0" fontId="36" fillId="0" borderId="35" xfId="4" applyBorder="1"/>
    <xf numFmtId="166" fontId="36" fillId="0" borderId="68" xfId="4" applyNumberFormat="1" applyBorder="1"/>
    <xf numFmtId="0" fontId="36" fillId="0" borderId="35" xfId="4" applyBorder="1" applyAlignment="1">
      <alignment vertical="top" wrapText="1"/>
    </xf>
    <xf numFmtId="0" fontId="36" fillId="0" borderId="69" xfId="4" applyBorder="1"/>
    <xf numFmtId="0" fontId="40" fillId="0" borderId="70" xfId="4" applyFont="1" applyBorder="1"/>
    <xf numFmtId="165" fontId="39" fillId="0" borderId="69" xfId="4" applyNumberFormat="1" applyFont="1" applyBorder="1"/>
    <xf numFmtId="0" fontId="42" fillId="0" borderId="0" xfId="4" applyFont="1"/>
    <xf numFmtId="0" fontId="41" fillId="0" borderId="0" xfId="4" applyFont="1" applyAlignment="1">
      <alignment horizontal="left"/>
    </xf>
    <xf numFmtId="166" fontId="36" fillId="0" borderId="0" xfId="4" applyNumberFormat="1"/>
    <xf numFmtId="0" fontId="36" fillId="0" borderId="0" xfId="4" applyAlignment="1">
      <alignment vertical="top" wrapText="1"/>
    </xf>
    <xf numFmtId="165" fontId="39" fillId="0" borderId="0" xfId="4" applyNumberFormat="1" applyFont="1"/>
    <xf numFmtId="0" fontId="10" fillId="0" borderId="71" xfId="4" applyFont="1" applyBorder="1" applyAlignment="1">
      <alignment horizontal="left"/>
    </xf>
    <xf numFmtId="0" fontId="43" fillId="0" borderId="0" xfId="4" applyFont="1" applyAlignment="1">
      <alignment horizontal="left"/>
    </xf>
    <xf numFmtId="0" fontId="10" fillId="0" borderId="72" xfId="4" applyFont="1" applyBorder="1" applyAlignment="1">
      <alignment horizontal="left"/>
    </xf>
    <xf numFmtId="49" fontId="3" fillId="0" borderId="73" xfId="4" applyNumberFormat="1" applyFont="1" applyBorder="1" applyAlignment="1">
      <alignment horizontal="left" vertical="center"/>
    </xf>
    <xf numFmtId="0" fontId="3" fillId="0" borderId="73" xfId="4" applyFont="1" applyBorder="1" applyAlignment="1">
      <alignment horizontal="left"/>
    </xf>
    <xf numFmtId="49" fontId="10" fillId="0" borderId="73" xfId="4" applyNumberFormat="1" applyFont="1" applyBorder="1" applyAlignment="1">
      <alignment horizontal="center" vertical="center"/>
    </xf>
    <xf numFmtId="0" fontId="7" fillId="0" borderId="73" xfId="4" applyFont="1" applyBorder="1" applyAlignment="1">
      <alignment horizontal="left"/>
    </xf>
    <xf numFmtId="49" fontId="3" fillId="0" borderId="73" xfId="4" applyNumberFormat="1" applyFont="1" applyBorder="1" applyAlignment="1">
      <alignment horizontal="center" vertical="center"/>
    </xf>
    <xf numFmtId="0" fontId="3" fillId="0" borderId="73" xfId="4" applyFont="1" applyBorder="1" applyAlignment="1">
      <alignment horizontal="left" wrapText="1"/>
    </xf>
    <xf numFmtId="49" fontId="3" fillId="0" borderId="73" xfId="4" applyNumberFormat="1" applyFont="1" applyBorder="1" applyAlignment="1">
      <alignment horizontal="center" vertical="top"/>
    </xf>
    <xf numFmtId="0" fontId="3" fillId="0" borderId="73" xfId="4" applyFont="1" applyBorder="1" applyAlignment="1">
      <alignment horizontal="left" vertical="top" wrapText="1"/>
    </xf>
    <xf numFmtId="0" fontId="3" fillId="0" borderId="73" xfId="4" applyFont="1" applyBorder="1" applyAlignment="1">
      <alignment horizontal="center" vertical="top"/>
    </xf>
    <xf numFmtId="166" fontId="3" fillId="12" borderId="73" xfId="4" applyNumberFormat="1" applyFont="1" applyFill="1" applyBorder="1" applyAlignment="1" applyProtection="1">
      <alignment horizontal="center" vertical="top"/>
      <protection locked="0"/>
    </xf>
    <xf numFmtId="166" fontId="3" fillId="0" borderId="73" xfId="4" applyNumberFormat="1" applyFont="1" applyBorder="1" applyAlignment="1">
      <alignment horizontal="center" vertical="top"/>
    </xf>
    <xf numFmtId="0" fontId="43" fillId="0" borderId="0" xfId="4" applyFont="1" applyAlignment="1">
      <alignment horizontal="left" vertical="top"/>
    </xf>
    <xf numFmtId="0" fontId="3" fillId="0" borderId="0" xfId="4" applyFont="1" applyAlignment="1">
      <alignment horizontal="left" vertical="top" wrapText="1"/>
    </xf>
    <xf numFmtId="0" fontId="3" fillId="0" borderId="0" xfId="4" applyFont="1" applyAlignment="1">
      <alignment horizontal="left" vertical="top"/>
    </xf>
    <xf numFmtId="0" fontId="3" fillId="0" borderId="73" xfId="4" applyFont="1" applyBorder="1" applyAlignment="1">
      <alignment horizontal="left" vertical="top"/>
    </xf>
    <xf numFmtId="166" fontId="3" fillId="0" borderId="73" xfId="4" applyNumberFormat="1" applyFont="1" applyBorder="1" applyAlignment="1" applyProtection="1">
      <alignment horizontal="center" vertical="top"/>
      <protection locked="0"/>
    </xf>
    <xf numFmtId="0" fontId="10" fillId="0" borderId="73" xfId="4" applyFont="1" applyBorder="1" applyAlignment="1">
      <alignment horizontal="left"/>
    </xf>
    <xf numFmtId="0" fontId="10" fillId="0" borderId="73" xfId="4" applyFont="1" applyBorder="1" applyAlignment="1">
      <alignment horizontal="left" vertical="top"/>
    </xf>
    <xf numFmtId="0" fontId="10" fillId="0" borderId="73" xfId="4" applyFont="1" applyBorder="1" applyAlignment="1">
      <alignment horizontal="center"/>
    </xf>
    <xf numFmtId="0" fontId="44" fillId="0" borderId="73" xfId="4" applyFont="1" applyBorder="1" applyAlignment="1" applyProtection="1">
      <alignment horizontal="center"/>
      <protection locked="0"/>
    </xf>
    <xf numFmtId="166" fontId="44" fillId="0" borderId="73" xfId="4" applyNumberFormat="1" applyFont="1" applyBorder="1" applyAlignment="1">
      <alignment horizontal="center"/>
    </xf>
    <xf numFmtId="166" fontId="43" fillId="0" borderId="73" xfId="4" applyNumberFormat="1" applyFont="1" applyBorder="1" applyAlignment="1">
      <alignment horizontal="center" vertical="center"/>
    </xf>
    <xf numFmtId="166" fontId="10" fillId="0" borderId="73" xfId="4" applyNumberFormat="1" applyFont="1" applyBorder="1" applyAlignment="1">
      <alignment horizontal="center"/>
    </xf>
    <xf numFmtId="0" fontId="3" fillId="0" borderId="73" xfId="4" applyFont="1" applyBorder="1" applyAlignment="1">
      <alignment horizontal="center"/>
    </xf>
    <xf numFmtId="0" fontId="43" fillId="0" borderId="73" xfId="4" applyFont="1" applyBorder="1" applyAlignment="1" applyProtection="1">
      <alignment horizontal="center"/>
      <protection locked="0"/>
    </xf>
    <xf numFmtId="166" fontId="43" fillId="0" borderId="73" xfId="4" applyNumberFormat="1" applyFont="1" applyBorder="1" applyAlignment="1">
      <alignment horizontal="center"/>
    </xf>
    <xf numFmtId="166" fontId="43" fillId="0" borderId="73" xfId="4" applyNumberFormat="1" applyFont="1" applyBorder="1" applyAlignment="1" applyProtection="1">
      <alignment horizontal="center"/>
      <protection locked="0"/>
    </xf>
    <xf numFmtId="0" fontId="45" fillId="0" borderId="73" xfId="4" applyFont="1" applyBorder="1" applyAlignment="1">
      <alignment vertical="top" wrapText="1"/>
    </xf>
    <xf numFmtId="49" fontId="35" fillId="0" borderId="73" xfId="4" applyNumberFormat="1" applyFont="1" applyBorder="1" applyAlignment="1">
      <alignment horizontal="center" vertical="center"/>
    </xf>
    <xf numFmtId="0" fontId="35" fillId="0" borderId="73" xfId="4" applyFont="1" applyBorder="1" applyAlignment="1">
      <alignment horizontal="left" vertical="top"/>
    </xf>
    <xf numFmtId="0" fontId="35" fillId="0" borderId="73" xfId="4" applyFont="1" applyBorder="1" applyAlignment="1">
      <alignment horizontal="center"/>
    </xf>
    <xf numFmtId="0" fontId="35" fillId="0" borderId="73" xfId="4" applyFont="1" applyBorder="1" applyAlignment="1" applyProtection="1">
      <alignment horizontal="center"/>
      <protection locked="0"/>
    </xf>
    <xf numFmtId="166" fontId="35" fillId="0" borderId="73" xfId="4" applyNumberFormat="1" applyFont="1" applyBorder="1" applyAlignment="1" applyProtection="1">
      <alignment horizontal="center"/>
      <protection locked="0"/>
    </xf>
    <xf numFmtId="166" fontId="35" fillId="0" borderId="73" xfId="4" applyNumberFormat="1" applyFont="1" applyBorder="1" applyAlignment="1">
      <alignment horizontal="center"/>
    </xf>
    <xf numFmtId="0" fontId="35" fillId="0" borderId="0" xfId="4" applyFont="1" applyAlignment="1">
      <alignment horizontal="left"/>
    </xf>
    <xf numFmtId="0" fontId="3" fillId="0" borderId="73" xfId="4" applyFont="1" applyBorder="1" applyAlignment="1" applyProtection="1">
      <alignment horizontal="center"/>
      <protection locked="0"/>
    </xf>
    <xf numFmtId="166" fontId="3" fillId="0" borderId="73" xfId="4" applyNumberFormat="1" applyFont="1" applyBorder="1" applyAlignment="1" applyProtection="1">
      <alignment horizontal="center"/>
      <protection locked="0"/>
    </xf>
    <xf numFmtId="166" fontId="3" fillId="0" borderId="73" xfId="4" applyNumberFormat="1" applyFont="1" applyBorder="1" applyAlignment="1">
      <alignment horizontal="center"/>
    </xf>
    <xf numFmtId="0" fontId="7" fillId="0" borderId="0" xfId="4" applyFont="1" applyAlignment="1">
      <alignment horizontal="left"/>
    </xf>
    <xf numFmtId="0" fontId="45" fillId="0" borderId="0" xfId="4" applyFont="1" applyAlignment="1">
      <alignment vertical="top" wrapText="1"/>
    </xf>
    <xf numFmtId="166" fontId="3" fillId="12" borderId="73" xfId="4" applyNumberFormat="1" applyFont="1" applyFill="1" applyBorder="1" applyAlignment="1" applyProtection="1">
      <alignment horizontal="center"/>
      <protection locked="0"/>
    </xf>
    <xf numFmtId="1" fontId="43" fillId="0" borderId="0" xfId="4" applyNumberFormat="1" applyFont="1" applyAlignment="1">
      <alignment horizontal="left"/>
    </xf>
    <xf numFmtId="0" fontId="3" fillId="0" borderId="0" xfId="4" applyFont="1" applyAlignment="1">
      <alignment horizontal="left"/>
    </xf>
    <xf numFmtId="0" fontId="47" fillId="0" borderId="0" xfId="5" applyFont="1">
      <alignment horizontal="center" vertical="center" wrapText="1"/>
    </xf>
    <xf numFmtId="1" fontId="3" fillId="0" borderId="73" xfId="4" applyNumberFormat="1" applyFont="1" applyBorder="1" applyAlignment="1">
      <alignment horizontal="center"/>
    </xf>
    <xf numFmtId="0" fontId="10" fillId="0" borderId="73" xfId="4" applyFont="1" applyBorder="1" applyAlignment="1" applyProtection="1">
      <alignment horizontal="center"/>
      <protection locked="0"/>
    </xf>
    <xf numFmtId="166" fontId="10" fillId="0" borderId="73" xfId="4" applyNumberFormat="1" applyFont="1" applyBorder="1" applyAlignment="1" applyProtection="1">
      <alignment horizontal="center"/>
      <protection locked="0"/>
    </xf>
    <xf numFmtId="0" fontId="3" fillId="0" borderId="0" xfId="4" applyFont="1" applyAlignment="1">
      <alignment horizontal="left" vertical="center" wrapText="1"/>
    </xf>
    <xf numFmtId="0" fontId="45" fillId="0" borderId="73" xfId="4" applyFont="1" applyBorder="1" applyAlignment="1">
      <alignment horizontal="center" vertical="top"/>
    </xf>
    <xf numFmtId="166" fontId="36" fillId="12" borderId="73" xfId="4" applyNumberFormat="1" applyFill="1" applyBorder="1" applyAlignment="1" applyProtection="1">
      <alignment horizontal="center" vertical="top"/>
      <protection locked="0"/>
    </xf>
    <xf numFmtId="0" fontId="36" fillId="0" borderId="73" xfId="4" applyBorder="1" applyAlignment="1">
      <alignment horizontal="center" vertical="top"/>
    </xf>
    <xf numFmtId="166" fontId="36" fillId="0" borderId="73" xfId="4" applyNumberFormat="1" applyBorder="1" applyAlignment="1" applyProtection="1">
      <alignment horizontal="center" vertical="top"/>
      <protection locked="0"/>
    </xf>
    <xf numFmtId="0" fontId="3" fillId="0" borderId="73" xfId="4" applyFont="1" applyBorder="1" applyAlignment="1">
      <alignment vertical="top" wrapText="1"/>
    </xf>
    <xf numFmtId="0" fontId="3" fillId="0" borderId="73" xfId="4" applyFont="1" applyBorder="1" applyAlignment="1">
      <alignment vertical="top"/>
    </xf>
    <xf numFmtId="0" fontId="36" fillId="0" borderId="73" xfId="4" applyBorder="1" applyAlignment="1">
      <alignment vertical="top"/>
    </xf>
    <xf numFmtId="166" fontId="36" fillId="0" borderId="73" xfId="4" applyNumberFormat="1" applyBorder="1" applyAlignment="1">
      <alignment horizontal="center" vertical="top"/>
    </xf>
    <xf numFmtId="2" fontId="10" fillId="0" borderId="73" xfId="4" applyNumberFormat="1" applyFont="1" applyBorder="1" applyAlignment="1">
      <alignment horizontal="center"/>
    </xf>
    <xf numFmtId="0" fontId="43" fillId="0" borderId="73" xfId="4" applyFont="1" applyBorder="1" applyAlignment="1">
      <alignment horizontal="left"/>
    </xf>
    <xf numFmtId="0" fontId="43" fillId="0" borderId="73" xfId="4" applyFont="1" applyBorder="1" applyAlignment="1">
      <alignment horizontal="left" vertical="top"/>
    </xf>
    <xf numFmtId="0" fontId="43" fillId="0" borderId="73" xfId="4" applyFont="1" applyBorder="1" applyAlignment="1">
      <alignment horizontal="center"/>
    </xf>
    <xf numFmtId="2" fontId="43" fillId="0" borderId="73" xfId="4" applyNumberFormat="1" applyFont="1" applyBorder="1" applyAlignment="1">
      <alignment horizontal="center"/>
    </xf>
    <xf numFmtId="0" fontId="3" fillId="0" borderId="73" xfId="4" applyFont="1" applyBorder="1" applyAlignment="1">
      <alignment horizontal="left" vertical="center"/>
    </xf>
    <xf numFmtId="0" fontId="43" fillId="0" borderId="73" xfId="4" applyFont="1" applyBorder="1" applyAlignment="1">
      <alignment horizontal="left" vertical="top" wrapText="1"/>
    </xf>
    <xf numFmtId="0" fontId="36" fillId="0" borderId="73" xfId="4" applyBorder="1" applyAlignment="1">
      <alignment vertical="top" wrapText="1"/>
    </xf>
    <xf numFmtId="0" fontId="36" fillId="0" borderId="26" xfId="4" applyBorder="1" applyAlignment="1">
      <alignment horizontal="center" vertical="top"/>
    </xf>
    <xf numFmtId="166" fontId="43" fillId="0" borderId="73" xfId="4" applyNumberFormat="1" applyFont="1" applyBorder="1" applyAlignment="1" applyProtection="1">
      <alignment horizontal="center" vertical="center"/>
      <protection locked="0"/>
    </xf>
    <xf numFmtId="0" fontId="10" fillId="0" borderId="73" xfId="4" applyFont="1" applyBorder="1" applyAlignment="1">
      <alignment horizontal="left" wrapText="1"/>
    </xf>
    <xf numFmtId="0" fontId="44" fillId="0" borderId="73" xfId="4" applyFont="1" applyBorder="1" applyAlignment="1">
      <alignment horizontal="left" vertical="top"/>
    </xf>
    <xf numFmtId="0" fontId="44" fillId="0" borderId="73" xfId="4" applyFont="1" applyBorder="1" applyAlignment="1">
      <alignment horizontal="center"/>
    </xf>
    <xf numFmtId="166" fontId="44" fillId="0" borderId="73" xfId="4" applyNumberFormat="1" applyFont="1" applyBorder="1" applyAlignment="1" applyProtection="1">
      <alignment horizontal="center"/>
      <protection locked="0"/>
    </xf>
    <xf numFmtId="0" fontId="7" fillId="0" borderId="73" xfId="4" applyFont="1" applyBorder="1" applyAlignment="1">
      <alignment horizontal="left" wrapText="1"/>
    </xf>
    <xf numFmtId="0" fontId="36" fillId="0" borderId="26" xfId="4" applyBorder="1" applyAlignment="1">
      <alignment vertical="center" wrapText="1"/>
    </xf>
    <xf numFmtId="0" fontId="36" fillId="0" borderId="0" xfId="4" applyAlignment="1">
      <alignment horizontal="center" vertical="center"/>
    </xf>
    <xf numFmtId="0" fontId="36" fillId="0" borderId="26" xfId="4" applyBorder="1" applyAlignment="1">
      <alignment horizontal="center" vertical="center"/>
    </xf>
    <xf numFmtId="166" fontId="36" fillId="12" borderId="73" xfId="4" applyNumberFormat="1" applyFill="1" applyBorder="1" applyAlignment="1" applyProtection="1">
      <alignment horizontal="center" vertical="center"/>
      <protection locked="0"/>
    </xf>
    <xf numFmtId="166" fontId="3" fillId="0" borderId="73" xfId="4" applyNumberFormat="1" applyFont="1" applyBorder="1" applyAlignment="1" applyProtection="1">
      <alignment horizontal="center" vertical="center"/>
      <protection locked="0"/>
    </xf>
    <xf numFmtId="166" fontId="45" fillId="12" borderId="73" xfId="4" applyNumberFormat="1" applyFont="1" applyFill="1" applyBorder="1" applyAlignment="1" applyProtection="1">
      <alignment horizontal="center" vertical="center"/>
      <protection locked="0"/>
    </xf>
    <xf numFmtId="49" fontId="36" fillId="0" borderId="73" xfId="4" applyNumberFormat="1" applyBorder="1" applyAlignment="1">
      <alignment horizontal="center"/>
    </xf>
    <xf numFmtId="166" fontId="3" fillId="0" borderId="26" xfId="4" applyNumberFormat="1" applyFont="1" applyBorder="1" applyAlignment="1">
      <alignment horizontal="center" vertical="center"/>
    </xf>
    <xf numFmtId="0" fontId="7" fillId="0" borderId="73" xfId="4" applyFont="1" applyBorder="1" applyAlignment="1">
      <alignment horizontal="left" vertical="top" wrapText="1"/>
    </xf>
    <xf numFmtId="0" fontId="7" fillId="0" borderId="73" xfId="4" applyFont="1" applyBorder="1" applyAlignment="1">
      <alignment vertical="top"/>
    </xf>
    <xf numFmtId="0" fontId="7" fillId="0" borderId="73" xfId="4" applyFont="1" applyBorder="1" applyAlignment="1">
      <alignment horizontal="center" vertical="top"/>
    </xf>
    <xf numFmtId="166" fontId="7" fillId="0" borderId="73" xfId="4" applyNumberFormat="1" applyFont="1" applyBorder="1" applyAlignment="1" applyProtection="1">
      <alignment horizontal="center" vertical="top"/>
      <protection locked="0"/>
    </xf>
    <xf numFmtId="166" fontId="7" fillId="0" borderId="73" xfId="4" applyNumberFormat="1" applyFont="1" applyBorder="1" applyAlignment="1">
      <alignment horizontal="center" vertical="top"/>
    </xf>
    <xf numFmtId="0" fontId="7" fillId="0" borderId="73" xfId="4" applyFont="1" applyBorder="1" applyAlignment="1">
      <alignment vertical="top" wrapText="1"/>
    </xf>
    <xf numFmtId="0" fontId="36" fillId="0" borderId="0" xfId="4" applyAlignment="1">
      <alignment horizontal="center" vertical="top"/>
    </xf>
    <xf numFmtId="0" fontId="36" fillId="0" borderId="26" xfId="4" applyBorder="1" applyAlignment="1">
      <alignment vertical="top" wrapText="1"/>
    </xf>
    <xf numFmtId="0" fontId="10" fillId="0" borderId="0" xfId="4" applyFont="1" applyAlignment="1">
      <alignment horizontal="left"/>
    </xf>
    <xf numFmtId="49" fontId="36" fillId="0" borderId="73" xfId="4" applyNumberFormat="1" applyBorder="1" applyAlignment="1">
      <alignment horizontal="right" vertical="top"/>
    </xf>
    <xf numFmtId="166" fontId="36" fillId="0" borderId="26" xfId="4" applyNumberFormat="1" applyBorder="1" applyAlignment="1">
      <alignment horizontal="center" vertical="top"/>
    </xf>
    <xf numFmtId="0" fontId="44" fillId="0" borderId="73" xfId="4" applyFont="1" applyBorder="1" applyAlignment="1">
      <alignment horizontal="left" wrapText="1"/>
    </xf>
    <xf numFmtId="0" fontId="49" fillId="0" borderId="20" xfId="6" quotePrefix="1" applyFont="1" applyBorder="1" applyAlignment="1">
      <alignment horizontal="center"/>
    </xf>
    <xf numFmtId="0" fontId="49" fillId="0" borderId="74" xfId="6" applyFont="1" applyBorder="1"/>
    <xf numFmtId="0" fontId="49" fillId="0" borderId="0" xfId="6" applyFont="1"/>
    <xf numFmtId="0" fontId="53" fillId="6" borderId="1" xfId="6" applyFont="1" applyFill="1" applyBorder="1" applyAlignment="1">
      <alignment horizontal="center" vertical="center"/>
    </xf>
    <xf numFmtId="4" fontId="56" fillId="6" borderId="0" xfId="6" applyNumberFormat="1" applyFont="1" applyFill="1" applyAlignment="1" applyProtection="1">
      <alignment horizontal="right" vertical="center" indent="1"/>
      <protection locked="0"/>
    </xf>
    <xf numFmtId="3" fontId="57" fillId="6" borderId="2" xfId="6" applyNumberFormat="1" applyFont="1" applyFill="1" applyBorder="1" applyAlignment="1">
      <alignment horizontal="right" wrapText="1" indent="1"/>
    </xf>
    <xf numFmtId="0" fontId="49" fillId="6" borderId="2" xfId="6" applyFont="1" applyFill="1" applyBorder="1" applyAlignment="1">
      <alignment vertical="center"/>
    </xf>
    <xf numFmtId="0" fontId="49" fillId="6" borderId="0" xfId="6" applyFont="1" applyFill="1" applyAlignment="1">
      <alignment vertical="center"/>
    </xf>
    <xf numFmtId="0" fontId="56" fillId="0" borderId="64" xfId="6" applyFont="1" applyBorder="1" applyAlignment="1">
      <alignment horizontal="center" vertical="center" wrapText="1"/>
    </xf>
    <xf numFmtId="0" fontId="58" fillId="0" borderId="65" xfId="6" applyFont="1" applyBorder="1" applyAlignment="1">
      <alignment horizontal="left" vertical="center" wrapText="1" indent="1"/>
    </xf>
    <xf numFmtId="0" fontId="56" fillId="0" borderId="65" xfId="6" applyFont="1" applyBorder="1" applyAlignment="1">
      <alignment horizontal="center" vertical="center" wrapText="1"/>
    </xf>
    <xf numFmtId="3" fontId="56" fillId="0" borderId="65" xfId="6" applyNumberFormat="1" applyFont="1" applyBorder="1" applyAlignment="1">
      <alignment horizontal="center" vertical="center" wrapText="1"/>
    </xf>
    <xf numFmtId="4" fontId="56" fillId="0" borderId="65" xfId="6" applyNumberFormat="1" applyFont="1" applyBorder="1" applyAlignment="1" applyProtection="1">
      <alignment horizontal="center" vertical="center" wrapText="1"/>
      <protection locked="0"/>
    </xf>
    <xf numFmtId="3" fontId="56" fillId="0" borderId="66" xfId="6" applyNumberFormat="1" applyFont="1" applyBorder="1" applyAlignment="1">
      <alignment horizontal="center" vertical="center"/>
    </xf>
    <xf numFmtId="3" fontId="56" fillId="0" borderId="66" xfId="6" applyNumberFormat="1" applyFont="1" applyBorder="1" applyAlignment="1">
      <alignment horizontal="center" vertical="center" wrapText="1"/>
    </xf>
    <xf numFmtId="0" fontId="48" fillId="0" borderId="0" xfId="6"/>
    <xf numFmtId="0" fontId="59" fillId="0" borderId="75" xfId="6" applyFont="1" applyBorder="1" applyAlignment="1">
      <alignment horizontal="center" vertical="center"/>
    </xf>
    <xf numFmtId="0" fontId="59" fillId="0" borderId="76" xfId="6" applyFont="1" applyBorder="1" applyAlignment="1">
      <alignment horizontal="left" wrapText="1" indent="1"/>
    </xf>
    <xf numFmtId="0" fontId="59" fillId="0" borderId="76" xfId="6" applyFont="1" applyBorder="1" applyAlignment="1">
      <alignment horizontal="center" vertical="center"/>
    </xf>
    <xf numFmtId="3" fontId="59" fillId="0" borderId="76" xfId="6" applyNumberFormat="1" applyFont="1" applyBorder="1" applyAlignment="1">
      <alignment horizontal="center" vertical="center"/>
    </xf>
    <xf numFmtId="4" fontId="59" fillId="0" borderId="76" xfId="6" applyNumberFormat="1" applyFont="1" applyBorder="1" applyAlignment="1" applyProtection="1">
      <alignment horizontal="right" vertical="center" indent="1"/>
      <protection locked="0"/>
    </xf>
    <xf numFmtId="3" fontId="60" fillId="0" borderId="77" xfId="6" applyNumberFormat="1" applyFont="1" applyBorder="1" applyAlignment="1">
      <alignment horizontal="right" vertical="top" indent="1"/>
    </xf>
    <xf numFmtId="0" fontId="61" fillId="15" borderId="11" xfId="6" applyFont="1" applyFill="1" applyBorder="1" applyAlignment="1">
      <alignment horizontal="center" vertical="center"/>
    </xf>
    <xf numFmtId="0" fontId="62" fillId="15" borderId="7" xfId="6" applyFont="1" applyFill="1" applyBorder="1" applyAlignment="1">
      <alignment horizontal="left" wrapText="1" indent="1"/>
    </xf>
    <xf numFmtId="0" fontId="61" fillId="15" borderId="7" xfId="6" applyFont="1" applyFill="1" applyBorder="1" applyAlignment="1">
      <alignment horizontal="center" vertical="center"/>
    </xf>
    <xf numFmtId="3" fontId="61" fillId="15" borderId="7" xfId="6" applyNumberFormat="1" applyFont="1" applyFill="1" applyBorder="1" applyAlignment="1">
      <alignment horizontal="center" vertical="center"/>
    </xf>
    <xf numFmtId="4" fontId="53" fillId="15" borderId="7" xfId="6" applyNumberFormat="1" applyFont="1" applyFill="1" applyBorder="1" applyAlignment="1" applyProtection="1">
      <alignment horizontal="right" vertical="center" indent="1"/>
      <protection locked="0"/>
    </xf>
    <xf numFmtId="3" fontId="63" fillId="15" borderId="13" xfId="6" applyNumberFormat="1" applyFont="1" applyFill="1" applyBorder="1" applyAlignment="1">
      <alignment horizontal="right" vertical="top" indent="1"/>
    </xf>
    <xf numFmtId="0" fontId="49" fillId="15" borderId="0" xfId="6" applyFont="1" applyFill="1"/>
    <xf numFmtId="0" fontId="56" fillId="0" borderId="75" xfId="6" applyFont="1" applyBorder="1" applyAlignment="1">
      <alignment horizontal="center" vertical="center" wrapText="1"/>
    </xf>
    <xf numFmtId="0" fontId="58" fillId="0" borderId="76" xfId="6" applyFont="1" applyBorder="1" applyAlignment="1">
      <alignment horizontal="center" vertical="center" wrapText="1"/>
    </xf>
    <xf numFmtId="1" fontId="56" fillId="0" borderId="76" xfId="6" applyNumberFormat="1" applyFont="1" applyBorder="1" applyAlignment="1">
      <alignment horizontal="center" vertical="center" wrapText="1"/>
    </xf>
    <xf numFmtId="3" fontId="56" fillId="0" borderId="76" xfId="6" applyNumberFormat="1" applyFont="1" applyBorder="1" applyAlignment="1">
      <alignment horizontal="center" vertical="center" wrapText="1"/>
    </xf>
    <xf numFmtId="4" fontId="56" fillId="0" borderId="76" xfId="6" applyNumberFormat="1" applyFont="1" applyBorder="1" applyAlignment="1" applyProtection="1">
      <alignment horizontal="right" vertical="center" wrapText="1" indent="1"/>
      <protection locked="0"/>
    </xf>
    <xf numFmtId="3" fontId="56" fillId="0" borderId="77" xfId="6" applyNumberFormat="1" applyFont="1" applyBorder="1" applyAlignment="1">
      <alignment horizontal="right" vertical="top" indent="1"/>
    </xf>
    <xf numFmtId="0" fontId="56" fillId="0" borderId="78" xfId="6" applyFont="1" applyBorder="1" applyAlignment="1">
      <alignment horizontal="center" vertical="center" wrapText="1"/>
    </xf>
    <xf numFmtId="0" fontId="51" fillId="0" borderId="79" xfId="6" applyFont="1" applyBorder="1" applyAlignment="1">
      <alignment horizontal="left" vertical="center" wrapText="1" indent="1"/>
    </xf>
    <xf numFmtId="1" fontId="56" fillId="0" borderId="80" xfId="6" applyNumberFormat="1" applyFont="1" applyBorder="1" applyAlignment="1">
      <alignment horizontal="center" vertical="center" wrapText="1"/>
    </xf>
    <xf numFmtId="3" fontId="56" fillId="0" borderId="80" xfId="6" applyNumberFormat="1" applyFont="1" applyBorder="1" applyAlignment="1">
      <alignment horizontal="center" vertical="center" wrapText="1"/>
    </xf>
    <xf numFmtId="4" fontId="56" fillId="0" borderId="80" xfId="6" applyNumberFormat="1" applyFont="1" applyBorder="1" applyAlignment="1" applyProtection="1">
      <alignment horizontal="right" vertical="center" wrapText="1" indent="1"/>
      <protection locked="0"/>
    </xf>
    <xf numFmtId="3" fontId="56" fillId="0" borderId="81" xfId="6" applyNumberFormat="1" applyFont="1" applyBorder="1" applyAlignment="1">
      <alignment horizontal="right" vertical="top" indent="1"/>
    </xf>
    <xf numFmtId="0" fontId="49" fillId="0" borderId="0" xfId="6" applyFont="1" applyAlignment="1">
      <alignment vertical="center"/>
    </xf>
    <xf numFmtId="0" fontId="64" fillId="0" borderId="78" xfId="7" applyBorder="1" applyAlignment="1">
      <alignment horizontal="center" vertical="center" wrapText="1"/>
    </xf>
    <xf numFmtId="0" fontId="63" fillId="16" borderId="79" xfId="6" applyFont="1" applyFill="1" applyBorder="1" applyAlignment="1">
      <alignment horizontal="left" vertical="center" wrapText="1" indent="1"/>
    </xf>
    <xf numFmtId="0" fontId="63" fillId="0" borderId="80" xfId="6" applyFont="1" applyBorder="1" applyAlignment="1">
      <alignment horizontal="left" vertical="center" wrapText="1" indent="1"/>
    </xf>
    <xf numFmtId="3" fontId="64" fillId="0" borderId="80" xfId="7" applyNumberFormat="1" applyAlignment="1">
      <alignment horizontal="center" vertical="center" wrapText="1"/>
    </xf>
    <xf numFmtId="4" fontId="65" fillId="0" borderId="80" xfId="7" applyNumberFormat="1" applyFont="1" applyAlignment="1" applyProtection="1">
      <alignment horizontal="right" vertical="center" wrapText="1" indent="1"/>
      <protection locked="0"/>
    </xf>
    <xf numFmtId="0" fontId="64" fillId="0" borderId="2" xfId="7" applyBorder="1">
      <alignment horizontal="left" vertical="center" wrapText="1" indent="2"/>
    </xf>
    <xf numFmtId="0" fontId="64" fillId="0" borderId="0" xfId="7" applyBorder="1">
      <alignment horizontal="left" vertical="center" wrapText="1" indent="2"/>
    </xf>
    <xf numFmtId="0" fontId="66" fillId="17" borderId="78" xfId="8" applyFont="1" applyFill="1" applyBorder="1" applyAlignment="1">
      <alignment horizontal="center" vertical="center" wrapText="1"/>
    </xf>
    <xf numFmtId="0" fontId="64" fillId="17" borderId="80" xfId="9" applyFont="1" applyFill="1" applyBorder="1" applyAlignment="1" applyProtection="1">
      <alignment horizontal="left" vertical="center" wrapText="1" indent="1"/>
    </xf>
    <xf numFmtId="0" fontId="56" fillId="17" borderId="80" xfId="8" applyFont="1" applyFill="1" applyBorder="1" applyAlignment="1">
      <alignment horizontal="center" vertical="center" wrapText="1"/>
    </xf>
    <xf numFmtId="167" fontId="56" fillId="17" borderId="80" xfId="8" applyNumberFormat="1" applyFont="1" applyFill="1" applyBorder="1" applyAlignment="1">
      <alignment horizontal="center" vertical="center" wrapText="1"/>
    </xf>
    <xf numFmtId="168" fontId="56" fillId="17" borderId="80" xfId="8" applyNumberFormat="1" applyFont="1" applyFill="1" applyBorder="1" applyAlignment="1" applyProtection="1">
      <alignment horizontal="center" vertical="center" wrapText="1"/>
      <protection locked="0"/>
    </xf>
    <xf numFmtId="3" fontId="65" fillId="0" borderId="81" xfId="7" applyNumberFormat="1" applyFont="1" applyBorder="1" applyAlignment="1">
      <alignment horizontal="right" vertical="center" wrapText="1" indent="1"/>
    </xf>
    <xf numFmtId="0" fontId="48" fillId="0" borderId="0" xfId="8"/>
    <xf numFmtId="49" fontId="66" fillId="17" borderId="78" xfId="8" applyNumberFormat="1" applyFont="1" applyFill="1" applyBorder="1" applyAlignment="1">
      <alignment horizontal="center" vertical="center" wrapText="1"/>
    </xf>
    <xf numFmtId="0" fontId="63" fillId="17" borderId="80" xfId="9" applyFont="1" applyFill="1" applyBorder="1" applyAlignment="1" applyProtection="1">
      <alignment horizontal="left" vertical="center" wrapText="1" indent="2"/>
    </xf>
    <xf numFmtId="0" fontId="68" fillId="17" borderId="82" xfId="6" applyFont="1" applyFill="1" applyBorder="1" applyAlignment="1">
      <alignment horizontal="center" vertical="top"/>
    </xf>
    <xf numFmtId="3" fontId="66" fillId="0" borderId="80" xfId="6" applyNumberFormat="1" applyFont="1" applyBorder="1" applyAlignment="1" applyProtection="1">
      <alignment horizontal="right" vertical="top" indent="1"/>
      <protection locked="0"/>
    </xf>
    <xf numFmtId="3" fontId="63" fillId="0" borderId="81" xfId="8" applyNumberFormat="1" applyFont="1" applyBorder="1" applyAlignment="1">
      <alignment horizontal="right" vertical="center" indent="1"/>
    </xf>
    <xf numFmtId="3" fontId="66" fillId="18" borderId="80" xfId="6" applyNumberFormat="1" applyFont="1" applyFill="1" applyBorder="1" applyAlignment="1" applyProtection="1">
      <alignment horizontal="right" vertical="top" indent="1"/>
      <protection locked="0"/>
    </xf>
    <xf numFmtId="168" fontId="58" fillId="17" borderId="80" xfId="8" applyNumberFormat="1" applyFont="1" applyFill="1" applyBorder="1" applyAlignment="1" applyProtection="1">
      <alignment horizontal="right" vertical="center" wrapText="1" indent="1"/>
      <protection locked="0"/>
    </xf>
    <xf numFmtId="0" fontId="62" fillId="6" borderId="11" xfId="6" applyFont="1" applyFill="1" applyBorder="1" applyAlignment="1">
      <alignment horizontal="center" vertical="center"/>
    </xf>
    <xf numFmtId="0" fontId="50" fillId="6" borderId="7" xfId="6" applyFont="1" applyFill="1" applyBorder="1" applyAlignment="1">
      <alignment horizontal="left" vertical="center" wrapText="1" indent="1"/>
    </xf>
    <xf numFmtId="1" fontId="62" fillId="6" borderId="7" xfId="6" applyNumberFormat="1" applyFont="1" applyFill="1" applyBorder="1" applyAlignment="1">
      <alignment horizontal="center" vertical="center"/>
    </xf>
    <xf numFmtId="3" fontId="62" fillId="6" borderId="7" xfId="6" applyNumberFormat="1" applyFont="1" applyFill="1" applyBorder="1" applyAlignment="1">
      <alignment horizontal="center" vertical="center"/>
    </xf>
    <xf numFmtId="4" fontId="62" fillId="6" borderId="7" xfId="6" applyNumberFormat="1" applyFont="1" applyFill="1" applyBorder="1" applyAlignment="1" applyProtection="1">
      <alignment horizontal="right" vertical="center" indent="1"/>
      <protection locked="0"/>
    </xf>
    <xf numFmtId="3" fontId="50" fillId="6" borderId="66" xfId="6" applyNumberFormat="1" applyFont="1" applyFill="1" applyBorder="1" applyAlignment="1">
      <alignment horizontal="right" vertical="center" indent="1"/>
    </xf>
    <xf numFmtId="0" fontId="69" fillId="6" borderId="0" xfId="6" applyFont="1" applyFill="1" applyAlignment="1">
      <alignment vertical="center"/>
    </xf>
    <xf numFmtId="0" fontId="61" fillId="15" borderId="3" xfId="6" applyFont="1" applyFill="1" applyBorder="1" applyAlignment="1">
      <alignment horizontal="center" vertical="center"/>
    </xf>
    <xf numFmtId="0" fontId="70" fillId="15" borderId="4" xfId="6" applyFont="1" applyFill="1" applyBorder="1" applyAlignment="1">
      <alignment horizontal="left" wrapText="1" indent="1"/>
    </xf>
    <xf numFmtId="1" fontId="61" fillId="15" borderId="4" xfId="6" applyNumberFormat="1" applyFont="1" applyFill="1" applyBorder="1" applyAlignment="1">
      <alignment horizontal="center" vertical="center"/>
    </xf>
    <xf numFmtId="3" fontId="61" fillId="15" borderId="4" xfId="6" applyNumberFormat="1" applyFont="1" applyFill="1" applyBorder="1" applyAlignment="1">
      <alignment horizontal="center" vertical="center"/>
    </xf>
    <xf numFmtId="4" fontId="53" fillId="15" borderId="4" xfId="6" applyNumberFormat="1" applyFont="1" applyFill="1" applyBorder="1" applyAlignment="1" applyProtection="1">
      <alignment horizontal="right" vertical="center" indent="1"/>
      <protection locked="0"/>
    </xf>
    <xf numFmtId="3" fontId="63" fillId="15" borderId="5" xfId="6" applyNumberFormat="1" applyFont="1" applyFill="1" applyBorder="1" applyAlignment="1">
      <alignment horizontal="right" vertical="top" indent="1"/>
    </xf>
    <xf numFmtId="49" fontId="63" fillId="17" borderId="83" xfId="8" applyNumberFormat="1" applyFont="1" applyFill="1" applyBorder="1" applyAlignment="1">
      <alignment horizontal="center" vertical="center"/>
    </xf>
    <xf numFmtId="0" fontId="65" fillId="17" borderId="84" xfId="8" applyFont="1" applyFill="1" applyBorder="1" applyAlignment="1">
      <alignment horizontal="left" vertical="center" wrapText="1" indent="1"/>
    </xf>
    <xf numFmtId="0" fontId="53" fillId="17" borderId="65" xfId="8" applyFont="1" applyFill="1" applyBorder="1" applyAlignment="1">
      <alignment horizontal="center" vertical="center"/>
    </xf>
    <xf numFmtId="167" fontId="53" fillId="17" borderId="65" xfId="8" applyNumberFormat="1" applyFont="1" applyFill="1" applyBorder="1" applyAlignment="1">
      <alignment horizontal="center" vertical="center"/>
    </xf>
    <xf numFmtId="0" fontId="71" fillId="17" borderId="65" xfId="8" applyFont="1" applyFill="1" applyBorder="1" applyAlignment="1" applyProtection="1">
      <alignment horizontal="center" vertical="center"/>
      <protection locked="0"/>
    </xf>
    <xf numFmtId="3" fontId="63" fillId="17" borderId="66" xfId="8" applyNumberFormat="1" applyFont="1" applyFill="1" applyBorder="1" applyAlignment="1">
      <alignment horizontal="right" vertical="center"/>
    </xf>
    <xf numFmtId="0" fontId="48" fillId="0" borderId="0" xfId="8" applyAlignment="1">
      <alignment vertical="center"/>
    </xf>
    <xf numFmtId="49" fontId="68" fillId="17" borderId="78" xfId="10" applyNumberFormat="1" applyFont="1" applyFill="1" applyBorder="1" applyAlignment="1">
      <alignment horizontal="center" vertical="center" wrapText="1"/>
    </xf>
    <xf numFmtId="0" fontId="68" fillId="18" borderId="80" xfId="6" applyFont="1" applyFill="1" applyBorder="1" applyAlignment="1">
      <alignment horizontal="left" vertical="center" wrapText="1" indent="1"/>
    </xf>
    <xf numFmtId="0" fontId="68" fillId="18" borderId="80" xfId="6" applyFont="1" applyFill="1" applyBorder="1" applyAlignment="1">
      <alignment horizontal="center" vertical="top" wrapText="1"/>
    </xf>
    <xf numFmtId="3" fontId="68" fillId="18" borderId="80" xfId="6" applyNumberFormat="1" applyFont="1" applyFill="1" applyBorder="1" applyAlignment="1">
      <alignment horizontal="center" vertical="top" wrapText="1"/>
    </xf>
    <xf numFmtId="4" fontId="68" fillId="18" borderId="80" xfId="6" applyNumberFormat="1" applyFont="1" applyFill="1" applyBorder="1" applyAlignment="1" applyProtection="1">
      <alignment horizontal="right" vertical="top" wrapText="1" indent="1"/>
      <protection locked="0"/>
    </xf>
    <xf numFmtId="3" fontId="68" fillId="18" borderId="81" xfId="6" applyNumberFormat="1" applyFont="1" applyFill="1" applyBorder="1" applyAlignment="1">
      <alignment horizontal="right" vertical="top" wrapText="1" indent="1"/>
    </xf>
    <xf numFmtId="49" fontId="72" fillId="0" borderId="78" xfId="10" applyNumberFormat="1" applyFont="1" applyBorder="1" applyAlignment="1">
      <alignment horizontal="center" vertical="center" wrapText="1"/>
    </xf>
    <xf numFmtId="11" fontId="73" fillId="0" borderId="80" xfId="10" applyFont="1" applyBorder="1" applyAlignment="1">
      <alignment horizontal="left" vertical="center" wrapText="1" indent="1"/>
    </xf>
    <xf numFmtId="11" fontId="72" fillId="0" borderId="80" xfId="10" applyFont="1" applyBorder="1" applyAlignment="1">
      <alignment horizontal="center" vertical="center"/>
    </xf>
    <xf numFmtId="3" fontId="68" fillId="18" borderId="80" xfId="6" applyNumberFormat="1" applyFont="1" applyFill="1" applyBorder="1" applyAlignment="1">
      <alignment horizontal="center" vertical="center"/>
    </xf>
    <xf numFmtId="4" fontId="72" fillId="0" borderId="80" xfId="10" applyNumberFormat="1" applyFont="1" applyBorder="1" applyAlignment="1">
      <alignment horizontal="right" vertical="center"/>
    </xf>
    <xf numFmtId="3" fontId="68" fillId="18" borderId="81" xfId="6" applyNumberFormat="1" applyFont="1" applyFill="1" applyBorder="1" applyAlignment="1">
      <alignment horizontal="right" vertical="center" indent="1"/>
    </xf>
    <xf numFmtId="0" fontId="74" fillId="0" borderId="0" xfId="6" applyFont="1" applyAlignment="1">
      <alignment vertical="top"/>
    </xf>
    <xf numFmtId="49" fontId="68" fillId="17" borderId="85" xfId="6" applyNumberFormat="1" applyFont="1" applyFill="1" applyBorder="1" applyAlignment="1">
      <alignment horizontal="center" vertical="center"/>
    </xf>
    <xf numFmtId="0" fontId="68" fillId="17" borderId="80" xfId="8" applyFont="1" applyFill="1" applyBorder="1" applyAlignment="1">
      <alignment horizontal="center" vertical="top"/>
    </xf>
    <xf numFmtId="3" fontId="68" fillId="17" borderId="80" xfId="8" applyNumberFormat="1" applyFont="1" applyFill="1" applyBorder="1" applyAlignment="1">
      <alignment horizontal="center" vertical="top"/>
    </xf>
    <xf numFmtId="4" fontId="68" fillId="17" borderId="80" xfId="8" applyNumberFormat="1" applyFont="1" applyFill="1" applyBorder="1" applyAlignment="1" applyProtection="1">
      <alignment horizontal="right" vertical="top"/>
      <protection locked="0"/>
    </xf>
    <xf numFmtId="3" fontId="68" fillId="17" borderId="86" xfId="8" applyNumberFormat="1" applyFont="1" applyFill="1" applyBorder="1" applyAlignment="1">
      <alignment horizontal="right" vertical="top" indent="1"/>
    </xf>
    <xf numFmtId="11" fontId="72" fillId="0" borderId="80" xfId="10" applyFont="1" applyBorder="1" applyAlignment="1">
      <alignment horizontal="left" vertical="center" wrapText="1" indent="1"/>
    </xf>
    <xf numFmtId="0" fontId="74" fillId="0" borderId="0" xfId="6" applyFont="1" applyAlignment="1">
      <alignment vertical="center"/>
    </xf>
    <xf numFmtId="11" fontId="13" fillId="0" borderId="80" xfId="10" applyFont="1" applyBorder="1" applyAlignment="1">
      <alignment horizontal="left" vertical="center" wrapText="1" indent="1"/>
    </xf>
    <xf numFmtId="49" fontId="68" fillId="18" borderId="78" xfId="6" applyNumberFormat="1" applyFont="1" applyFill="1" applyBorder="1" applyAlignment="1">
      <alignment horizontal="center" vertical="center"/>
    </xf>
    <xf numFmtId="0" fontId="15" fillId="17" borderId="80" xfId="6" applyFont="1" applyFill="1" applyBorder="1" applyAlignment="1">
      <alignment horizontal="left" vertical="center" wrapText="1" indent="1" shrinkToFit="1"/>
    </xf>
    <xf numFmtId="0" fontId="68" fillId="17" borderId="82" xfId="6" applyFont="1" applyFill="1" applyBorder="1" applyAlignment="1">
      <alignment horizontal="center" vertical="center"/>
    </xf>
    <xf numFmtId="0" fontId="15" fillId="17" borderId="80" xfId="6" applyFont="1" applyFill="1" applyBorder="1" applyAlignment="1">
      <alignment horizontal="center" vertical="center" shrinkToFit="1"/>
    </xf>
    <xf numFmtId="4" fontId="68" fillId="12" borderId="80" xfId="8" applyNumberFormat="1" applyFont="1" applyFill="1" applyBorder="1" applyAlignment="1" applyProtection="1">
      <alignment horizontal="right" vertical="center"/>
      <protection locked="0"/>
    </xf>
    <xf numFmtId="3" fontId="68" fillId="17" borderId="87" xfId="6" applyNumberFormat="1" applyFont="1" applyFill="1" applyBorder="1" applyAlignment="1">
      <alignment horizontal="right" vertical="center" indent="1"/>
    </xf>
    <xf numFmtId="0" fontId="15" fillId="0" borderId="0" xfId="6" applyFont="1" applyAlignment="1">
      <alignment shrinkToFit="1"/>
    </xf>
    <xf numFmtId="4" fontId="72" fillId="0" borderId="80" xfId="10" applyNumberFormat="1" applyFont="1" applyBorder="1" applyAlignment="1" applyProtection="1">
      <alignment horizontal="right" vertical="center"/>
      <protection locked="0"/>
    </xf>
    <xf numFmtId="0" fontId="71" fillId="19" borderId="11" xfId="8" applyFont="1" applyFill="1" applyBorder="1" applyAlignment="1">
      <alignment horizontal="center" vertical="center" wrapText="1"/>
    </xf>
    <xf numFmtId="0" fontId="71" fillId="19" borderId="7" xfId="8" applyFont="1" applyFill="1" applyBorder="1" applyAlignment="1">
      <alignment horizontal="left" vertical="center" wrapText="1" indent="1"/>
    </xf>
    <xf numFmtId="0" fontId="53" fillId="19" borderId="7" xfId="8" applyFont="1" applyFill="1" applyBorder="1" applyAlignment="1">
      <alignment horizontal="center" vertical="center"/>
    </xf>
    <xf numFmtId="167" fontId="53" fillId="19" borderId="7" xfId="8" applyNumberFormat="1" applyFont="1" applyFill="1" applyBorder="1" applyAlignment="1">
      <alignment horizontal="center" vertical="center"/>
    </xf>
    <xf numFmtId="0" fontId="71" fillId="19" borderId="7" xfId="8" applyFont="1" applyFill="1" applyBorder="1" applyAlignment="1" applyProtection="1">
      <alignment horizontal="center" vertical="center"/>
      <protection locked="0"/>
    </xf>
    <xf numFmtId="3" fontId="63" fillId="19" borderId="13" xfId="8" applyNumberFormat="1" applyFont="1" applyFill="1" applyBorder="1" applyAlignment="1">
      <alignment horizontal="right" vertical="center" indent="1"/>
    </xf>
    <xf numFmtId="0" fontId="56" fillId="15" borderId="11" xfId="8" applyFont="1" applyFill="1" applyBorder="1" applyAlignment="1">
      <alignment horizontal="center" vertical="center" wrapText="1"/>
    </xf>
    <xf numFmtId="0" fontId="58" fillId="15" borderId="7" xfId="8" applyFont="1" applyFill="1" applyBorder="1" applyAlignment="1">
      <alignment horizontal="left" vertical="center" wrapText="1" indent="1"/>
    </xf>
    <xf numFmtId="0" fontId="56" fillId="15" borderId="7" xfId="8" applyFont="1" applyFill="1" applyBorder="1" applyAlignment="1">
      <alignment horizontal="center" vertical="center" wrapText="1"/>
    </xf>
    <xf numFmtId="167" fontId="56" fillId="15" borderId="7" xfId="8" applyNumberFormat="1" applyFont="1" applyFill="1" applyBorder="1" applyAlignment="1">
      <alignment horizontal="center" vertical="center" wrapText="1"/>
    </xf>
    <xf numFmtId="4" fontId="56" fillId="15" borderId="7" xfId="8" applyNumberFormat="1" applyFont="1" applyFill="1" applyBorder="1" applyAlignment="1" applyProtection="1">
      <alignment horizontal="center" vertical="center" wrapText="1"/>
      <protection locked="0"/>
    </xf>
    <xf numFmtId="3" fontId="56" fillId="15" borderId="13" xfId="8" applyNumberFormat="1" applyFont="1" applyFill="1" applyBorder="1" applyAlignment="1">
      <alignment horizontal="right" vertical="center" indent="1"/>
    </xf>
    <xf numFmtId="0" fontId="68" fillId="18" borderId="80" xfId="6" applyFont="1" applyFill="1" applyBorder="1" applyAlignment="1">
      <alignment horizontal="left" vertical="top" wrapText="1" indent="1"/>
    </xf>
    <xf numFmtId="0" fontId="66" fillId="18" borderId="80" xfId="6" applyFont="1" applyFill="1" applyBorder="1" applyAlignment="1">
      <alignment horizontal="left" vertical="center" wrapText="1" indent="1"/>
    </xf>
    <xf numFmtId="11" fontId="72" fillId="0" borderId="80" xfId="10" applyFont="1" applyBorder="1" applyAlignment="1">
      <alignment horizontal="center" vertical="top"/>
    </xf>
    <xf numFmtId="4" fontId="72" fillId="0" borderId="80" xfId="10" applyNumberFormat="1" applyFont="1" applyBorder="1" applyAlignment="1">
      <alignment horizontal="right" vertical="center" wrapText="1"/>
    </xf>
    <xf numFmtId="4" fontId="72" fillId="12" borderId="80" xfId="10" applyNumberFormat="1" applyFont="1" applyFill="1" applyBorder="1" applyAlignment="1" applyProtection="1">
      <alignment horizontal="right" vertical="center" wrapText="1"/>
      <protection locked="0"/>
    </xf>
    <xf numFmtId="4" fontId="72" fillId="0" borderId="80" xfId="10" applyNumberFormat="1" applyFont="1" applyBorder="1" applyAlignment="1" applyProtection="1">
      <alignment horizontal="right" vertical="center" wrapText="1"/>
      <protection locked="0"/>
    </xf>
    <xf numFmtId="4" fontId="72" fillId="0" borderId="81" xfId="10" applyNumberFormat="1" applyFont="1" applyBorder="1" applyAlignment="1">
      <alignment horizontal="right" vertical="center" wrapText="1"/>
    </xf>
    <xf numFmtId="0" fontId="15" fillId="17" borderId="0" xfId="6" applyFont="1" applyFill="1"/>
    <xf numFmtId="11" fontId="72" fillId="0" borderId="80" xfId="10" applyFont="1" applyBorder="1" applyAlignment="1">
      <alignment horizontal="left" vertical="top" indent="1"/>
    </xf>
    <xf numFmtId="4" fontId="72" fillId="0" borderId="80" xfId="10" applyNumberFormat="1" applyFont="1" applyBorder="1" applyAlignment="1">
      <alignment horizontal="right" vertical="center" wrapText="1" indent="1"/>
    </xf>
    <xf numFmtId="4" fontId="72" fillId="0" borderId="80" xfId="10" applyNumberFormat="1" applyFont="1" applyBorder="1" applyAlignment="1" applyProtection="1">
      <alignment horizontal="right" vertical="center" wrapText="1" indent="1"/>
      <protection locked="0"/>
    </xf>
    <xf numFmtId="0" fontId="74" fillId="0" borderId="0" xfId="6" applyFont="1" applyAlignment="1">
      <alignment horizontal="left" vertical="top" indent="1"/>
    </xf>
    <xf numFmtId="4" fontId="72" fillId="0" borderId="81" xfId="10" applyNumberFormat="1" applyFont="1" applyBorder="1" applyAlignment="1">
      <alignment horizontal="right" vertical="center" wrapText="1" indent="1"/>
    </xf>
    <xf numFmtId="3" fontId="68" fillId="18" borderId="80" xfId="6" applyNumberFormat="1" applyFont="1" applyFill="1" applyBorder="1" applyAlignment="1">
      <alignment horizontal="right" vertical="center" wrapText="1"/>
    </xf>
    <xf numFmtId="4" fontId="68" fillId="18" borderId="80" xfId="6" applyNumberFormat="1" applyFont="1" applyFill="1" applyBorder="1" applyAlignment="1" applyProtection="1">
      <alignment horizontal="right" vertical="center" wrapText="1" indent="1"/>
      <protection locked="0"/>
    </xf>
    <xf numFmtId="3" fontId="68" fillId="18" borderId="81" xfId="6" applyNumberFormat="1" applyFont="1" applyFill="1" applyBorder="1" applyAlignment="1">
      <alignment horizontal="right" vertical="center" wrapText="1" indent="1"/>
    </xf>
    <xf numFmtId="49" fontId="68" fillId="18" borderId="78" xfId="6" applyNumberFormat="1" applyFont="1" applyFill="1" applyBorder="1" applyAlignment="1">
      <alignment horizontal="center" vertical="center" wrapText="1"/>
    </xf>
    <xf numFmtId="0" fontId="77" fillId="18" borderId="80" xfId="6" applyFont="1" applyFill="1" applyBorder="1" applyAlignment="1">
      <alignment horizontal="left" vertical="center" wrapText="1" indent="1"/>
    </xf>
    <xf numFmtId="49" fontId="68" fillId="17" borderId="85" xfId="6" applyNumberFormat="1" applyFont="1" applyFill="1" applyBorder="1" applyAlignment="1">
      <alignment horizontal="center" vertical="center" wrapText="1"/>
    </xf>
    <xf numFmtId="0" fontId="66" fillId="17" borderId="80" xfId="8" applyFont="1" applyFill="1" applyBorder="1" applyAlignment="1">
      <alignment horizontal="left" vertical="top" indent="1"/>
    </xf>
    <xf numFmtId="0" fontId="68" fillId="17" borderId="80" xfId="8" applyFont="1" applyFill="1" applyBorder="1" applyAlignment="1">
      <alignment horizontal="center" vertical="center"/>
    </xf>
    <xf numFmtId="3" fontId="68" fillId="17" borderId="80" xfId="8" applyNumberFormat="1" applyFont="1" applyFill="1" applyBorder="1" applyAlignment="1">
      <alignment horizontal="right" vertical="center"/>
    </xf>
    <xf numFmtId="3" fontId="68" fillId="17" borderId="81" xfId="8" applyNumberFormat="1" applyFont="1" applyFill="1" applyBorder="1" applyAlignment="1">
      <alignment horizontal="right" vertical="top" indent="1"/>
    </xf>
    <xf numFmtId="0" fontId="66" fillId="17" borderId="80" xfId="6" applyFont="1" applyFill="1" applyBorder="1" applyAlignment="1">
      <alignment horizontal="left" vertical="center" wrapText="1" indent="1" shrinkToFit="1"/>
    </xf>
    <xf numFmtId="0" fontId="66" fillId="17" borderId="80" xfId="6" applyFont="1" applyFill="1" applyBorder="1" applyAlignment="1">
      <alignment horizontal="center" vertical="center" wrapText="1" shrinkToFit="1"/>
    </xf>
    <xf numFmtId="0" fontId="15" fillId="17" borderId="80" xfId="6" applyFont="1" applyFill="1" applyBorder="1" applyAlignment="1">
      <alignment horizontal="right" vertical="center" shrinkToFit="1"/>
    </xf>
    <xf numFmtId="4" fontId="68" fillId="17" borderId="80" xfId="8" applyNumberFormat="1" applyFont="1" applyFill="1" applyBorder="1" applyAlignment="1" applyProtection="1">
      <alignment horizontal="right" vertical="center"/>
      <protection locked="0"/>
    </xf>
    <xf numFmtId="0" fontId="15" fillId="17" borderId="80" xfId="6" applyFont="1" applyFill="1" applyBorder="1" applyAlignment="1">
      <alignment horizontal="left" vertical="center" indent="1" shrinkToFit="1"/>
    </xf>
    <xf numFmtId="0" fontId="68" fillId="18" borderId="80" xfId="6" applyFont="1" applyFill="1" applyBorder="1" applyAlignment="1">
      <alignment horizontal="center" vertical="center"/>
    </xf>
    <xf numFmtId="3" fontId="68" fillId="18" borderId="80" xfId="6" applyNumberFormat="1" applyFont="1" applyFill="1" applyBorder="1" applyAlignment="1">
      <alignment horizontal="right" vertical="center"/>
    </xf>
    <xf numFmtId="0" fontId="15" fillId="17" borderId="80" xfId="6" applyFont="1" applyFill="1" applyBorder="1" applyAlignment="1">
      <alignment horizontal="left" vertical="center" wrapText="1" indent="1"/>
    </xf>
    <xf numFmtId="0" fontId="49" fillId="0" borderId="1" xfId="6" applyFont="1" applyBorder="1"/>
    <xf numFmtId="3" fontId="68" fillId="17" borderId="87" xfId="6" applyNumberFormat="1" applyFont="1" applyFill="1" applyBorder="1" applyAlignment="1" applyProtection="1">
      <alignment horizontal="right" vertical="center" indent="1"/>
      <protection locked="0"/>
    </xf>
    <xf numFmtId="0" fontId="59" fillId="0" borderId="80" xfId="6" applyFont="1" applyBorder="1" applyAlignment="1">
      <alignment horizontal="left" vertical="top" wrapText="1" indent="1"/>
    </xf>
    <xf numFmtId="0" fontId="15" fillId="0" borderId="80" xfId="6" applyFont="1" applyBorder="1" applyAlignment="1">
      <alignment horizontal="left" vertical="center" wrapText="1" indent="1"/>
    </xf>
    <xf numFmtId="0" fontId="68" fillId="17" borderId="88" xfId="6" applyFont="1" applyFill="1" applyBorder="1" applyAlignment="1">
      <alignment horizontal="center" vertical="center"/>
    </xf>
    <xf numFmtId="0" fontId="15" fillId="17" borderId="80" xfId="6" applyFont="1" applyFill="1" applyBorder="1" applyAlignment="1" applyProtection="1">
      <alignment horizontal="right" vertical="center" shrinkToFit="1"/>
      <protection locked="0"/>
    </xf>
    <xf numFmtId="0" fontId="59" fillId="18" borderId="80" xfId="6" applyFont="1" applyFill="1" applyBorder="1" applyAlignment="1">
      <alignment horizontal="left" vertical="top" wrapText="1" indent="1"/>
    </xf>
    <xf numFmtId="0" fontId="68" fillId="18" borderId="88" xfId="6" applyFont="1" applyFill="1" applyBorder="1" applyAlignment="1">
      <alignment horizontal="center" vertical="center"/>
    </xf>
    <xf numFmtId="3" fontId="68" fillId="18" borderId="86" xfId="6" applyNumberFormat="1" applyFont="1" applyFill="1" applyBorder="1" applyAlignment="1">
      <alignment horizontal="right" vertical="center" indent="1"/>
    </xf>
    <xf numFmtId="0" fontId="78" fillId="0" borderId="0" xfId="6" applyFont="1"/>
    <xf numFmtId="0" fontId="77" fillId="17" borderId="80" xfId="6" applyFont="1" applyFill="1" applyBorder="1" applyAlignment="1">
      <alignment horizontal="left" vertical="top" wrapText="1" indent="1"/>
    </xf>
    <xf numFmtId="0" fontId="68" fillId="0" borderId="80" xfId="6" applyFont="1" applyBorder="1" applyAlignment="1">
      <alignment horizontal="left" vertical="top" wrapText="1" indent="1"/>
    </xf>
    <xf numFmtId="0" fontId="68" fillId="18" borderId="80" xfId="6" applyFont="1" applyFill="1" applyBorder="1" applyAlignment="1">
      <alignment horizontal="center" vertical="center" wrapText="1"/>
    </xf>
    <xf numFmtId="3" fontId="68" fillId="17" borderId="81" xfId="8" applyNumberFormat="1" applyFont="1" applyFill="1" applyBorder="1" applyAlignment="1">
      <alignment horizontal="right" vertical="center" indent="1"/>
    </xf>
    <xf numFmtId="0" fontId="68" fillId="17" borderId="80" xfId="8" applyFont="1" applyFill="1" applyBorder="1" applyAlignment="1">
      <alignment horizontal="left" vertical="top" indent="1"/>
    </xf>
    <xf numFmtId="0" fontId="68" fillId="0" borderId="89" xfId="6" applyFont="1" applyBorder="1" applyAlignment="1">
      <alignment horizontal="left" vertical="top" wrapText="1" indent="1"/>
    </xf>
    <xf numFmtId="0" fontId="68" fillId="20" borderId="89" xfId="6" applyFont="1" applyFill="1" applyBorder="1" applyAlignment="1">
      <alignment horizontal="center" vertical="center" wrapText="1"/>
    </xf>
    <xf numFmtId="3" fontId="68" fillId="20" borderId="89" xfId="6" applyNumberFormat="1" applyFont="1" applyFill="1" applyBorder="1" applyAlignment="1">
      <alignment horizontal="right" vertical="center" wrapText="1"/>
    </xf>
    <xf numFmtId="167" fontId="53" fillId="19" borderId="7" xfId="8" applyNumberFormat="1" applyFont="1" applyFill="1" applyBorder="1" applyAlignment="1">
      <alignment horizontal="right" vertical="center"/>
    </xf>
    <xf numFmtId="0" fontId="71" fillId="19" borderId="7" xfId="8" applyFont="1" applyFill="1" applyBorder="1" applyAlignment="1" applyProtection="1">
      <alignment horizontal="right" vertical="center"/>
      <protection locked="0"/>
    </xf>
    <xf numFmtId="167" fontId="56" fillId="15" borderId="7" xfId="8" applyNumberFormat="1" applyFont="1" applyFill="1" applyBorder="1" applyAlignment="1">
      <alignment horizontal="right" vertical="center" wrapText="1"/>
    </xf>
    <xf numFmtId="4" fontId="56" fillId="15" borderId="7" xfId="8" applyNumberFormat="1" applyFont="1" applyFill="1" applyBorder="1" applyAlignment="1" applyProtection="1">
      <alignment horizontal="right" vertical="center" wrapText="1"/>
      <protection locked="0"/>
    </xf>
    <xf numFmtId="49" fontId="63" fillId="17" borderId="83" xfId="8" applyNumberFormat="1" applyFont="1" applyFill="1" applyBorder="1" applyAlignment="1">
      <alignment horizontal="center" vertical="center" wrapText="1"/>
    </xf>
    <xf numFmtId="167" fontId="53" fillId="17" borderId="65" xfId="8" applyNumberFormat="1" applyFont="1" applyFill="1" applyBorder="1" applyAlignment="1">
      <alignment horizontal="right" vertical="center"/>
    </xf>
    <xf numFmtId="0" fontId="71" fillId="17" borderId="65" xfId="8" applyFont="1" applyFill="1" applyBorder="1" applyAlignment="1" applyProtection="1">
      <alignment horizontal="right" vertical="center"/>
      <protection locked="0"/>
    </xf>
    <xf numFmtId="49" fontId="80" fillId="17" borderId="75" xfId="11" applyNumberFormat="1" applyFont="1" applyFill="1" applyBorder="1" applyAlignment="1">
      <alignment horizontal="center" vertical="center" wrapText="1"/>
    </xf>
    <xf numFmtId="11" fontId="80" fillId="17" borderId="76" xfId="11" applyFont="1" applyFill="1" applyBorder="1" applyAlignment="1">
      <alignment horizontal="left" vertical="top" wrapText="1" indent="1"/>
    </xf>
    <xf numFmtId="11" fontId="80" fillId="17" borderId="76" xfId="11" applyFont="1" applyFill="1" applyBorder="1" applyAlignment="1">
      <alignment horizontal="center" vertical="center"/>
    </xf>
    <xf numFmtId="4" fontId="80" fillId="17" borderId="76" xfId="11" applyNumberFormat="1" applyFont="1" applyFill="1" applyBorder="1" applyAlignment="1">
      <alignment horizontal="right" vertical="center" wrapText="1"/>
    </xf>
    <xf numFmtId="4" fontId="80" fillId="17" borderId="76" xfId="11" applyNumberFormat="1" applyFont="1" applyFill="1" applyBorder="1" applyAlignment="1" applyProtection="1">
      <alignment horizontal="right" vertical="center" wrapText="1"/>
      <protection locked="0"/>
    </xf>
    <xf numFmtId="3" fontId="80" fillId="17" borderId="77" xfId="11" applyNumberFormat="1" applyFont="1" applyFill="1" applyBorder="1" applyAlignment="1">
      <alignment horizontal="right" vertical="center" wrapText="1" indent="1"/>
    </xf>
    <xf numFmtId="0" fontId="48" fillId="0" borderId="88" xfId="8" applyBorder="1"/>
    <xf numFmtId="0" fontId="66" fillId="17" borderId="80" xfId="8" applyFont="1" applyFill="1" applyBorder="1" applyAlignment="1">
      <alignment horizontal="left" vertical="top" wrapText="1" indent="1"/>
    </xf>
    <xf numFmtId="0" fontId="48" fillId="0" borderId="88" xfId="6" applyBorder="1"/>
    <xf numFmtId="49" fontId="80" fillId="17" borderId="85" xfId="11" applyNumberFormat="1" applyFont="1" applyFill="1" applyBorder="1" applyAlignment="1">
      <alignment horizontal="center" vertical="center" wrapText="1"/>
    </xf>
    <xf numFmtId="11" fontId="80" fillId="17" borderId="90" xfId="11" applyFont="1" applyFill="1" applyBorder="1" applyAlignment="1">
      <alignment horizontal="left" vertical="top" wrapText="1" indent="1"/>
    </xf>
    <xf numFmtId="11" fontId="80" fillId="17" borderId="90" xfId="11" applyFont="1" applyFill="1" applyBorder="1" applyAlignment="1">
      <alignment horizontal="center" vertical="center"/>
    </xf>
    <xf numFmtId="4" fontId="80" fillId="17" borderId="90" xfId="11" applyNumberFormat="1" applyFont="1" applyFill="1" applyBorder="1" applyAlignment="1">
      <alignment horizontal="right" vertical="center" wrapText="1"/>
    </xf>
    <xf numFmtId="4" fontId="80" fillId="17" borderId="90" xfId="11" applyNumberFormat="1" applyFont="1" applyFill="1" applyBorder="1" applyAlignment="1" applyProtection="1">
      <alignment horizontal="right" vertical="center" wrapText="1"/>
      <protection locked="0"/>
    </xf>
    <xf numFmtId="3" fontId="80" fillId="17" borderId="91" xfId="11" applyNumberFormat="1" applyFont="1" applyFill="1" applyBorder="1" applyAlignment="1">
      <alignment horizontal="right" vertical="center" wrapText="1" indent="1"/>
    </xf>
    <xf numFmtId="0" fontId="15" fillId="0" borderId="80" xfId="6" applyFont="1" applyBorder="1" applyAlignment="1">
      <alignment horizontal="left" vertical="center" indent="1" shrinkToFit="1"/>
    </xf>
    <xf numFmtId="49" fontId="68" fillId="17" borderId="75" xfId="8" applyNumberFormat="1" applyFont="1" applyFill="1" applyBorder="1" applyAlignment="1">
      <alignment horizontal="center" vertical="top"/>
    </xf>
    <xf numFmtId="0" fontId="54" fillId="17" borderId="76" xfId="8" applyFont="1" applyFill="1" applyBorder="1" applyAlignment="1">
      <alignment horizontal="left" vertical="center" wrapText="1" indent="1"/>
    </xf>
    <xf numFmtId="0" fontId="68" fillId="17" borderId="76" xfId="8" applyFont="1" applyFill="1" applyBorder="1" applyAlignment="1">
      <alignment horizontal="center" vertical="center"/>
    </xf>
    <xf numFmtId="3" fontId="68" fillId="17" borderId="76" xfId="8" applyNumberFormat="1" applyFont="1" applyFill="1" applyBorder="1" applyAlignment="1">
      <alignment horizontal="right" vertical="center"/>
    </xf>
    <xf numFmtId="49" fontId="68" fillId="17" borderId="78" xfId="6" applyNumberFormat="1" applyFont="1" applyFill="1" applyBorder="1" applyAlignment="1">
      <alignment horizontal="left" shrinkToFit="1"/>
    </xf>
    <xf numFmtId="0" fontId="13" fillId="17" borderId="90" xfId="6" applyFont="1" applyFill="1" applyBorder="1" applyAlignment="1">
      <alignment horizontal="left" vertical="center" wrapText="1" indent="1" shrinkToFit="1"/>
    </xf>
    <xf numFmtId="0" fontId="77" fillId="18" borderId="80" xfId="6" applyFont="1" applyFill="1" applyBorder="1" applyAlignment="1">
      <alignment horizontal="left" vertical="top" wrapText="1" indent="1"/>
    </xf>
    <xf numFmtId="49" fontId="68" fillId="18" borderId="78" xfId="6" applyNumberFormat="1" applyFont="1" applyFill="1" applyBorder="1" applyAlignment="1">
      <alignment horizontal="center" vertical="top"/>
    </xf>
    <xf numFmtId="49" fontId="68" fillId="18" borderId="78" xfId="6" applyNumberFormat="1" applyFont="1" applyFill="1" applyBorder="1" applyAlignment="1">
      <alignment horizontal="center" vertical="top" wrapText="1"/>
    </xf>
    <xf numFmtId="0" fontId="13" fillId="17" borderId="80" xfId="6" applyFont="1" applyFill="1" applyBorder="1" applyAlignment="1">
      <alignment horizontal="left" vertical="center" wrapText="1" indent="1" shrinkToFit="1"/>
    </xf>
    <xf numFmtId="0" fontId="73" fillId="17" borderId="80" xfId="6" applyFont="1" applyFill="1" applyBorder="1" applyAlignment="1">
      <alignment horizontal="left" vertical="center" wrapText="1" indent="1" shrinkToFit="1"/>
    </xf>
    <xf numFmtId="49" fontId="68" fillId="17" borderId="78" xfId="8" applyNumberFormat="1" applyFont="1" applyFill="1" applyBorder="1" applyAlignment="1">
      <alignment horizontal="center" vertical="top"/>
    </xf>
    <xf numFmtId="0" fontId="68" fillId="21" borderId="80" xfId="8" applyFont="1" applyFill="1" applyBorder="1" applyAlignment="1">
      <alignment horizontal="left" vertical="top" wrapText="1" indent="1"/>
    </xf>
    <xf numFmtId="0" fontId="68" fillId="21" borderId="80" xfId="8" applyFont="1" applyFill="1" applyBorder="1" applyAlignment="1">
      <alignment horizontal="center" vertical="center" wrapText="1"/>
    </xf>
    <xf numFmtId="3" fontId="68" fillId="21" borderId="80" xfId="8" applyNumberFormat="1" applyFont="1" applyFill="1" applyBorder="1" applyAlignment="1">
      <alignment horizontal="right" vertical="center" wrapText="1"/>
    </xf>
    <xf numFmtId="0" fontId="66" fillId="22" borderId="80" xfId="6" applyFont="1" applyFill="1" applyBorder="1" applyAlignment="1">
      <alignment horizontal="left" vertical="center" wrapText="1" indent="1"/>
    </xf>
    <xf numFmtId="0" fontId="68" fillId="0" borderId="80" xfId="6" applyFont="1" applyBorder="1" applyAlignment="1">
      <alignment horizontal="center" vertical="center"/>
    </xf>
    <xf numFmtId="3" fontId="68" fillId="0" borderId="80" xfId="6" applyNumberFormat="1" applyFont="1" applyBorder="1" applyAlignment="1">
      <alignment horizontal="right" vertical="center"/>
    </xf>
    <xf numFmtId="3" fontId="68" fillId="17" borderId="92" xfId="6" applyNumberFormat="1" applyFont="1" applyFill="1" applyBorder="1" applyAlignment="1">
      <alignment horizontal="right" vertical="center" indent="1"/>
    </xf>
    <xf numFmtId="49" fontId="68" fillId="0" borderId="78" xfId="6" applyNumberFormat="1" applyFont="1" applyBorder="1" applyAlignment="1">
      <alignment horizontal="center" vertical="top" wrapText="1"/>
    </xf>
    <xf numFmtId="0" fontId="81" fillId="0" borderId="80" xfId="6" applyFont="1" applyBorder="1" applyAlignment="1">
      <alignment horizontal="left" vertical="top" wrapText="1" indent="1"/>
    </xf>
    <xf numFmtId="49" fontId="68" fillId="17" borderId="78" xfId="8" applyNumberFormat="1" applyFont="1" applyFill="1" applyBorder="1" applyAlignment="1">
      <alignment horizontal="center" vertical="top" wrapText="1"/>
    </xf>
    <xf numFmtId="4" fontId="68" fillId="17" borderId="80" xfId="8" applyNumberFormat="1" applyFont="1" applyFill="1" applyBorder="1" applyAlignment="1" applyProtection="1">
      <alignment horizontal="right" vertical="center" wrapText="1"/>
      <protection locked="0"/>
    </xf>
    <xf numFmtId="3" fontId="68" fillId="17" borderId="81" xfId="8" applyNumberFormat="1" applyFont="1" applyFill="1" applyBorder="1" applyAlignment="1">
      <alignment horizontal="right" vertical="center" wrapText="1" indent="1"/>
    </xf>
    <xf numFmtId="0" fontId="48" fillId="17" borderId="0" xfId="8" applyFill="1"/>
    <xf numFmtId="0" fontId="49" fillId="5" borderId="0" xfId="6" applyFont="1" applyFill="1"/>
    <xf numFmtId="3" fontId="68" fillId="0" borderId="80" xfId="6" applyNumberFormat="1" applyFont="1" applyBorder="1" applyAlignment="1" applyProtection="1">
      <alignment horizontal="right" vertical="center" indent="1"/>
      <protection locked="0"/>
    </xf>
    <xf numFmtId="3" fontId="68" fillId="0" borderId="88" xfId="6" applyNumberFormat="1" applyFont="1" applyBorder="1" applyAlignment="1">
      <alignment horizontal="right" vertical="center" indent="1"/>
    </xf>
    <xf numFmtId="0" fontId="66" fillId="0" borderId="80" xfId="6" applyFont="1" applyBorder="1" applyAlignment="1">
      <alignment horizontal="left" vertical="top" wrapText="1" indent="1"/>
    </xf>
    <xf numFmtId="4" fontId="68" fillId="21" borderId="80" xfId="8" applyNumberFormat="1" applyFont="1" applyFill="1" applyBorder="1" applyAlignment="1" applyProtection="1">
      <alignment horizontal="right" vertical="center" wrapText="1"/>
      <protection locked="0"/>
    </xf>
    <xf numFmtId="3" fontId="68" fillId="17" borderId="93" xfId="6" applyNumberFormat="1" applyFont="1" applyFill="1" applyBorder="1" applyAlignment="1">
      <alignment horizontal="right" vertical="center" indent="1"/>
    </xf>
    <xf numFmtId="0" fontId="48" fillId="0" borderId="0" xfId="6" applyAlignment="1">
      <alignment horizontal="center" vertical="center"/>
    </xf>
    <xf numFmtId="0" fontId="48" fillId="0" borderId="0" xfId="6" applyAlignment="1">
      <alignment horizontal="left" indent="1"/>
    </xf>
    <xf numFmtId="4" fontId="48" fillId="0" borderId="0" xfId="6" applyNumberFormat="1" applyAlignment="1">
      <alignment horizontal="right" vertical="center"/>
    </xf>
    <xf numFmtId="4" fontId="48" fillId="0" borderId="0" xfId="6" applyNumberFormat="1" applyAlignment="1" applyProtection="1">
      <alignment horizontal="right" vertical="center" indent="1"/>
      <protection locked="0"/>
    </xf>
    <xf numFmtId="3" fontId="48" fillId="0" borderId="0" xfId="6" applyNumberFormat="1" applyAlignment="1">
      <alignment horizontal="right" vertical="center" indent="1"/>
    </xf>
    <xf numFmtId="3" fontId="48" fillId="0" borderId="0" xfId="6" applyNumberFormat="1" applyAlignment="1">
      <alignment horizontal="right" vertical="top" indent="1"/>
    </xf>
    <xf numFmtId="4" fontId="48" fillId="0" borderId="0" xfId="6" applyNumberFormat="1" applyAlignment="1">
      <alignment horizontal="center"/>
    </xf>
    <xf numFmtId="4" fontId="48" fillId="0" borderId="0" xfId="6" applyNumberFormat="1" applyAlignment="1" applyProtection="1">
      <alignment horizontal="right" indent="1"/>
      <protection locked="0"/>
    </xf>
    <xf numFmtId="0" fontId="48" fillId="0" borderId="0" xfId="6" applyAlignment="1">
      <alignment horizontal="center"/>
    </xf>
    <xf numFmtId="49" fontId="83" fillId="14" borderId="49" xfId="3" applyNumberFormat="1" applyFont="1" applyFill="1" applyBorder="1" applyAlignment="1">
      <alignment horizontal="left"/>
    </xf>
    <xf numFmtId="4" fontId="83" fillId="14" borderId="49" xfId="3" applyNumberFormat="1" applyFont="1" applyFill="1" applyBorder="1" applyAlignment="1">
      <alignment horizontal="left"/>
    </xf>
    <xf numFmtId="0" fontId="1" fillId="0" borderId="49" xfId="3" applyBorder="1"/>
    <xf numFmtId="49" fontId="84" fillId="8" borderId="49" xfId="3" applyNumberFormat="1" applyFont="1" applyFill="1" applyBorder="1" applyAlignment="1">
      <alignment horizontal="left"/>
    </xf>
    <xf numFmtId="4" fontId="84" fillId="8" borderId="49" xfId="3" applyNumberFormat="1" applyFont="1" applyFill="1" applyBorder="1" applyAlignment="1">
      <alignment horizontal="right"/>
    </xf>
    <xf numFmtId="49" fontId="83" fillId="9" borderId="49" xfId="3" applyNumberFormat="1" applyFont="1" applyFill="1" applyBorder="1" applyAlignment="1">
      <alignment horizontal="left"/>
    </xf>
    <xf numFmtId="4" fontId="83" fillId="9" borderId="49" xfId="3" applyNumberFormat="1" applyFont="1" applyFill="1" applyBorder="1" applyAlignment="1">
      <alignment horizontal="right"/>
    </xf>
    <xf numFmtId="49" fontId="85" fillId="23" borderId="49" xfId="3" applyNumberFormat="1" applyFont="1" applyFill="1" applyBorder="1" applyAlignment="1">
      <alignment horizontal="left"/>
    </xf>
    <xf numFmtId="4" fontId="85" fillId="23" borderId="49" xfId="3" applyNumberFormat="1" applyFont="1" applyFill="1" applyBorder="1" applyAlignment="1">
      <alignment horizontal="right"/>
    </xf>
    <xf numFmtId="49" fontId="86" fillId="10" borderId="49" xfId="3" applyNumberFormat="1" applyFont="1" applyFill="1" applyBorder="1" applyAlignment="1">
      <alignment horizontal="left"/>
    </xf>
    <xf numFmtId="4" fontId="86" fillId="10" borderId="49" xfId="3" applyNumberFormat="1" applyFont="1" applyFill="1" applyBorder="1" applyAlignment="1">
      <alignment horizontal="right"/>
    </xf>
    <xf numFmtId="49" fontId="83" fillId="14" borderId="59" xfId="3" applyNumberFormat="1" applyFont="1" applyFill="1" applyBorder="1" applyAlignment="1">
      <alignment horizontal="left"/>
    </xf>
    <xf numFmtId="0" fontId="83" fillId="14" borderId="60" xfId="3" applyFont="1" applyFill="1" applyBorder="1" applyAlignment="1">
      <alignment horizontal="left" wrapText="1"/>
    </xf>
    <xf numFmtId="49" fontId="83" fillId="14" borderId="60" xfId="3" applyNumberFormat="1" applyFont="1" applyFill="1" applyBorder="1" applyAlignment="1">
      <alignment horizontal="left"/>
    </xf>
    <xf numFmtId="4" fontId="83" fillId="14" borderId="60" xfId="3" applyNumberFormat="1" applyFont="1" applyFill="1" applyBorder="1" applyAlignment="1">
      <alignment horizontal="left"/>
    </xf>
    <xf numFmtId="4" fontId="83" fillId="14" borderId="62" xfId="3" applyNumberFormat="1" applyFont="1" applyFill="1" applyBorder="1" applyAlignment="1">
      <alignment horizontal="left" wrapText="1"/>
    </xf>
    <xf numFmtId="49" fontId="86" fillId="10" borderId="57" xfId="3" applyNumberFormat="1" applyFont="1" applyFill="1" applyBorder="1" applyAlignment="1">
      <alignment horizontal="left"/>
    </xf>
    <xf numFmtId="0" fontId="86" fillId="10" borderId="49" xfId="3" applyFont="1" applyFill="1" applyBorder="1" applyAlignment="1">
      <alignment horizontal="left" wrapText="1"/>
    </xf>
    <xf numFmtId="4" fontId="86" fillId="10" borderId="50" xfId="3" applyNumberFormat="1" applyFont="1" applyFill="1" applyBorder="1" applyAlignment="1">
      <alignment horizontal="right"/>
    </xf>
    <xf numFmtId="49" fontId="83" fillId="9" borderId="57" xfId="3" applyNumberFormat="1" applyFont="1" applyFill="1" applyBorder="1" applyAlignment="1">
      <alignment horizontal="left"/>
    </xf>
    <xf numFmtId="0" fontId="83" fillId="9" borderId="49" xfId="3" applyFont="1" applyFill="1" applyBorder="1" applyAlignment="1">
      <alignment horizontal="left" wrapText="1"/>
    </xf>
    <xf numFmtId="4" fontId="83" fillId="9" borderId="50" xfId="3" applyNumberFormat="1" applyFont="1" applyFill="1" applyBorder="1" applyAlignment="1">
      <alignment horizontal="right"/>
    </xf>
    <xf numFmtId="49" fontId="87" fillId="9" borderId="57" xfId="3" applyNumberFormat="1" applyFont="1" applyFill="1" applyBorder="1" applyAlignment="1">
      <alignment horizontal="left"/>
    </xf>
    <xf numFmtId="0" fontId="87" fillId="9" borderId="49" xfId="3" applyFont="1" applyFill="1" applyBorder="1" applyAlignment="1">
      <alignment horizontal="left" wrapText="1"/>
    </xf>
    <xf numFmtId="49" fontId="87" fillId="9" borderId="49" xfId="3" applyNumberFormat="1" applyFont="1" applyFill="1" applyBorder="1" applyAlignment="1">
      <alignment horizontal="left"/>
    </xf>
    <xf numFmtId="4" fontId="87" fillId="9" borderId="49" xfId="3" applyNumberFormat="1" applyFont="1" applyFill="1" applyBorder="1" applyAlignment="1">
      <alignment horizontal="right"/>
    </xf>
    <xf numFmtId="4" fontId="87" fillId="9" borderId="50" xfId="3" applyNumberFormat="1" applyFont="1" applyFill="1" applyBorder="1" applyAlignment="1">
      <alignment horizontal="right"/>
    </xf>
    <xf numFmtId="49" fontId="88" fillId="11" borderId="57" xfId="3" applyNumberFormat="1" applyFont="1" applyFill="1" applyBorder="1" applyAlignment="1">
      <alignment horizontal="left"/>
    </xf>
    <xf numFmtId="0" fontId="88" fillId="11" borderId="49" xfId="3" applyFont="1" applyFill="1" applyBorder="1" applyAlignment="1">
      <alignment horizontal="left" wrapText="1"/>
    </xf>
    <xf numFmtId="49" fontId="88" fillId="11" borderId="49" xfId="3" applyNumberFormat="1" applyFont="1" applyFill="1" applyBorder="1" applyAlignment="1">
      <alignment horizontal="left"/>
    </xf>
    <xf numFmtId="4" fontId="88" fillId="11" borderId="49" xfId="3" applyNumberFormat="1" applyFont="1" applyFill="1" applyBorder="1" applyAlignment="1">
      <alignment horizontal="right"/>
    </xf>
    <xf numFmtId="4" fontId="88" fillId="11" borderId="50" xfId="3" applyNumberFormat="1" applyFont="1" applyFill="1" applyBorder="1" applyAlignment="1">
      <alignment horizontal="right"/>
    </xf>
    <xf numFmtId="4" fontId="83" fillId="12" borderId="49" xfId="3" applyNumberFormat="1" applyFont="1" applyFill="1" applyBorder="1" applyAlignment="1" applyProtection="1">
      <alignment horizontal="right"/>
      <protection locked="0"/>
    </xf>
    <xf numFmtId="4" fontId="83" fillId="0" borderId="49" xfId="3" applyNumberFormat="1" applyFont="1" applyBorder="1" applyAlignment="1">
      <alignment horizontal="right"/>
    </xf>
    <xf numFmtId="4" fontId="83" fillId="9" borderId="49" xfId="3" applyNumberFormat="1" applyFont="1" applyFill="1" applyBorder="1" applyAlignment="1" applyProtection="1">
      <alignment horizontal="right"/>
      <protection locked="0"/>
    </xf>
    <xf numFmtId="4" fontId="88" fillId="11" borderId="49" xfId="3" applyNumberFormat="1" applyFont="1" applyFill="1" applyBorder="1" applyAlignment="1" applyProtection="1">
      <alignment horizontal="right"/>
      <protection locked="0"/>
    </xf>
    <xf numFmtId="4" fontId="87" fillId="9" borderId="49" xfId="3" applyNumberFormat="1" applyFont="1" applyFill="1" applyBorder="1" applyAlignment="1" applyProtection="1">
      <alignment horizontal="right"/>
      <protection locked="0"/>
    </xf>
    <xf numFmtId="4" fontId="86" fillId="10" borderId="49" xfId="3" applyNumberFormat="1" applyFont="1" applyFill="1" applyBorder="1" applyAlignment="1" applyProtection="1">
      <alignment horizontal="right"/>
      <protection locked="0"/>
    </xf>
    <xf numFmtId="49" fontId="86" fillId="10" borderId="63" xfId="3" applyNumberFormat="1" applyFont="1" applyFill="1" applyBorder="1" applyAlignment="1">
      <alignment horizontal="left"/>
    </xf>
    <xf numFmtId="0" fontId="86" fillId="10" borderId="52" xfId="3" applyFont="1" applyFill="1" applyBorder="1" applyAlignment="1">
      <alignment horizontal="left" wrapText="1"/>
    </xf>
    <xf numFmtId="49" fontId="86" fillId="10" borderId="52" xfId="3" applyNumberFormat="1" applyFont="1" applyFill="1" applyBorder="1" applyAlignment="1">
      <alignment horizontal="left"/>
    </xf>
    <xf numFmtId="4" fontId="86" fillId="10" borderId="52" xfId="3" applyNumberFormat="1" applyFont="1" applyFill="1" applyBorder="1" applyAlignment="1">
      <alignment horizontal="right"/>
    </xf>
    <xf numFmtId="4" fontId="83" fillId="9" borderId="53" xfId="3" applyNumberFormat="1" applyFont="1" applyFill="1" applyBorder="1" applyAlignment="1">
      <alignment horizontal="right"/>
    </xf>
    <xf numFmtId="49" fontId="83" fillId="9" borderId="55" xfId="3" applyNumberFormat="1" applyFont="1" applyFill="1" applyBorder="1" applyAlignment="1">
      <alignment horizontal="left"/>
    </xf>
    <xf numFmtId="0" fontId="83" fillId="9" borderId="55" xfId="3" applyFont="1" applyFill="1" applyBorder="1" applyAlignment="1">
      <alignment horizontal="left" wrapText="1"/>
    </xf>
    <xf numFmtId="4" fontId="83" fillId="9" borderId="55" xfId="3" applyNumberFormat="1" applyFont="1" applyFill="1" applyBorder="1" applyAlignment="1">
      <alignment horizontal="right"/>
    </xf>
    <xf numFmtId="0" fontId="1" fillId="0" borderId="0" xfId="3" applyAlignment="1">
      <alignment wrapText="1"/>
    </xf>
    <xf numFmtId="0" fontId="19" fillId="0" borderId="0" xfId="0" applyFont="1" applyAlignment="1">
      <alignment vertical="top"/>
    </xf>
    <xf numFmtId="49" fontId="19" fillId="0" borderId="0" xfId="0" applyNumberFormat="1" applyFont="1" applyAlignment="1">
      <alignment vertical="top"/>
    </xf>
    <xf numFmtId="4" fontId="19" fillId="0" borderId="0" xfId="0" applyNumberFormat="1" applyFont="1" applyAlignment="1">
      <alignment vertical="top" shrinkToFit="1"/>
    </xf>
    <xf numFmtId="164" fontId="92" fillId="0" borderId="40" xfId="0" applyNumberFormat="1" applyFont="1" applyBorder="1" applyAlignment="1">
      <alignment vertical="top" shrinkToFit="1"/>
    </xf>
    <xf numFmtId="0" fontId="19" fillId="24" borderId="39" xfId="0" applyFont="1" applyFill="1" applyBorder="1" applyAlignment="1">
      <alignment vertical="top"/>
    </xf>
    <xf numFmtId="49" fontId="31" fillId="24" borderId="49" xfId="2" applyNumberFormat="1" applyFont="1" applyFill="1" applyBorder="1" applyAlignment="1">
      <alignment horizontal="left"/>
    </xf>
    <xf numFmtId="49" fontId="93" fillId="0" borderId="40" xfId="0" applyNumberFormat="1" applyFont="1" applyBorder="1" applyAlignment="1">
      <alignment horizontal="left" vertical="top" wrapText="1"/>
    </xf>
    <xf numFmtId="164" fontId="92" fillId="0" borderId="0" xfId="0" quotePrefix="1" applyNumberFormat="1" applyFont="1" applyBorder="1" applyAlignment="1">
      <alignment horizontal="left" vertical="top" wrapText="1"/>
    </xf>
    <xf numFmtId="164" fontId="92" fillId="0" borderId="0" xfId="0" applyNumberFormat="1" applyFont="1" applyBorder="1" applyAlignment="1">
      <alignment horizontal="center" vertical="top" wrapText="1" shrinkToFit="1"/>
    </xf>
    <xf numFmtId="164" fontId="92" fillId="0" borderId="0" xfId="0" applyNumberFormat="1" applyFont="1" applyBorder="1" applyAlignment="1">
      <alignment vertical="top" wrapText="1" shrinkToFit="1"/>
    </xf>
    <xf numFmtId="49" fontId="3" fillId="24" borderId="73" xfId="4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wrapText="1"/>
    </xf>
    <xf numFmtId="49" fontId="5" fillId="0" borderId="31" xfId="0" applyNumberFormat="1" applyFont="1" applyBorder="1" applyAlignment="1">
      <alignment vertical="center" wrapText="1"/>
    </xf>
    <xf numFmtId="49" fontId="5" fillId="0" borderId="32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3" fontId="0" fillId="0" borderId="32" xfId="0" applyNumberFormat="1" applyBorder="1" applyAlignment="1">
      <alignment vertical="center" wrapText="1"/>
    </xf>
    <xf numFmtId="3" fontId="0" fillId="2" borderId="34" xfId="0" applyNumberFormat="1" applyFill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3" fontId="0" fillId="2" borderId="36" xfId="0" applyNumberFormat="1" applyFill="1" applyBorder="1" applyAlignment="1">
      <alignment vertical="center"/>
    </xf>
    <xf numFmtId="3" fontId="7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horizontal="right" vertical="center" indent="1"/>
    </xf>
    <xf numFmtId="4" fontId="15" fillId="0" borderId="22" xfId="0" applyNumberFormat="1" applyFont="1" applyBorder="1" applyAlignment="1">
      <alignment horizontal="right" vertical="center" indent="1"/>
    </xf>
    <xf numFmtId="4" fontId="15" fillId="0" borderId="16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4" fillId="2" borderId="7" xfId="0" applyNumberFormat="1" applyFont="1" applyFill="1" applyBorder="1" applyAlignment="1">
      <alignment horizontal="right" vertical="center"/>
    </xf>
    <xf numFmtId="2" fontId="14" fillId="2" borderId="7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2" borderId="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10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right" vertical="center"/>
    </xf>
    <xf numFmtId="49" fontId="8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10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10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20" fillId="0" borderId="18" xfId="0" applyFont="1" applyBorder="1" applyAlignment="1">
      <alignment horizontal="left" vertical="top" wrapText="1"/>
    </xf>
    <xf numFmtId="0" fontId="20" fillId="0" borderId="18" xfId="0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49" fontId="92" fillId="0" borderId="0" xfId="0" applyNumberFormat="1" applyFont="1" applyBorder="1" applyAlignment="1">
      <alignment horizontal="left" vertical="top" wrapText="1"/>
    </xf>
    <xf numFmtId="49" fontId="92" fillId="0" borderId="0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  <xf numFmtId="49" fontId="27" fillId="6" borderId="11" xfId="3" applyNumberFormat="1" applyFont="1" applyFill="1" applyBorder="1" applyAlignment="1">
      <alignment horizontal="center" vertical="center"/>
    </xf>
    <xf numFmtId="49" fontId="27" fillId="6" borderId="7" xfId="3" applyNumberFormat="1" applyFont="1" applyFill="1" applyBorder="1" applyAlignment="1">
      <alignment horizontal="center" vertical="center"/>
    </xf>
    <xf numFmtId="49" fontId="27" fillId="6" borderId="13" xfId="3" applyNumberFormat="1" applyFont="1" applyFill="1" applyBorder="1" applyAlignment="1">
      <alignment horizontal="center" vertical="center"/>
    </xf>
    <xf numFmtId="49" fontId="29" fillId="8" borderId="46" xfId="3" applyNumberFormat="1" applyFont="1" applyFill="1" applyBorder="1" applyAlignment="1">
      <alignment horizontal="left" wrapText="1"/>
    </xf>
    <xf numFmtId="0" fontId="1" fillId="0" borderId="47" xfId="3" applyBorder="1" applyAlignment="1">
      <alignment horizontal="left"/>
    </xf>
    <xf numFmtId="0" fontId="1" fillId="0" borderId="47" xfId="3" applyBorder="1" applyAlignment="1">
      <alignment horizontal="left" wrapText="1"/>
    </xf>
    <xf numFmtId="0" fontId="50" fillId="0" borderId="61" xfId="6" applyFont="1" applyBorder="1" applyAlignment="1">
      <alignment horizontal="left" vertical="center" wrapText="1" indent="1"/>
    </xf>
    <xf numFmtId="0" fontId="51" fillId="0" borderId="61" xfId="6" applyFont="1" applyBorder="1" applyAlignment="1">
      <alignment horizontal="left" vertical="center" wrapText="1" indent="1"/>
    </xf>
    <xf numFmtId="3" fontId="52" fillId="0" borderId="61" xfId="6" applyNumberFormat="1" applyFont="1" applyBorder="1" applyAlignment="1">
      <alignment horizontal="right" wrapText="1" indent="1"/>
    </xf>
    <xf numFmtId="3" fontId="52" fillId="0" borderId="74" xfId="6" applyNumberFormat="1" applyFont="1" applyBorder="1" applyAlignment="1">
      <alignment horizontal="right" wrapText="1" indent="1"/>
    </xf>
    <xf numFmtId="0" fontId="54" fillId="6" borderId="0" xfId="6" applyFont="1" applyFill="1" applyAlignment="1">
      <alignment horizontal="left" vertical="center" wrapText="1" indent="1"/>
    </xf>
    <xf numFmtId="0" fontId="55" fillId="6" borderId="0" xfId="6" applyFont="1" applyFill="1" applyAlignment="1">
      <alignment horizontal="left" vertical="center" wrapText="1" indent="1"/>
    </xf>
  </cellXfs>
  <cellStyles count="12">
    <cellStyle name="ColStyle3 2" xfId="5" xr:uid="{827D6640-A32E-45AA-BB95-FBEEF1E8C51E}"/>
    <cellStyle name="Hypertextový odkaz_SO 01_vetrani_rozpocet SIL" xfId="9" xr:uid="{6043C2DD-B5F7-4228-B8D6-5CA101343983}"/>
    <cellStyle name="Nadpis Hyp" xfId="7" xr:uid="{79410793-83BA-44A7-B8B5-6353731E9209}"/>
    <cellStyle name="Normální" xfId="0" builtinId="0"/>
    <cellStyle name="normální 2" xfId="1" xr:uid="{00000000-0005-0000-0000-000001000000}"/>
    <cellStyle name="Normální 3" xfId="2" xr:uid="{5A3DD26C-11DA-4EB8-826B-3DA367DADC7A}"/>
    <cellStyle name="Normální 4" xfId="3" xr:uid="{1D045666-AFA3-4618-B318-17B9B80DE296}"/>
    <cellStyle name="Normální 5" xfId="4" xr:uid="{03E0E26F-D8E3-4793-AE8B-075B6761A81A}"/>
    <cellStyle name="Normální 6" xfId="6" xr:uid="{308D1345-1626-49BF-BCF0-BF72600F7E5B}"/>
    <cellStyle name="normální_SO 01_vetrani_rozpocet SIL" xfId="8" xr:uid="{6B73FE42-892F-4B1C-A859-55C58DAE759E}"/>
    <cellStyle name="normální_TPCA- Bill of quantities ROZPOČET SO 300 3" xfId="10" xr:uid="{F34ED2E0-CBD9-42B9-8E2F-A59DACBEED33}"/>
    <cellStyle name="normální_TPCA- Bill of quantities ROZPOČET SO 300_SO 01_vetrani_rozpocet SIL" xfId="11" xr:uid="{D6D8E334-7893-4E38-A50C-BC6FB963B3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171450</xdr:rowOff>
    </xdr:to>
    <xdr:sp macro="" textlink="">
      <xdr:nvSpPr>
        <xdr:cNvPr id="2" name="Text Box 239">
          <a:extLst>
            <a:ext uri="{FF2B5EF4-FFF2-40B4-BE49-F238E27FC236}">
              <a16:creationId xmlns:a16="http://schemas.microsoft.com/office/drawing/2014/main" id="{20A6E6EC-5386-44AA-9A31-2A39E5C628E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171450</xdr:rowOff>
    </xdr:to>
    <xdr:sp macro="" textlink="">
      <xdr:nvSpPr>
        <xdr:cNvPr id="3" name="Text Box 240">
          <a:extLst>
            <a:ext uri="{FF2B5EF4-FFF2-40B4-BE49-F238E27FC236}">
              <a16:creationId xmlns:a16="http://schemas.microsoft.com/office/drawing/2014/main" id="{47355A0A-349F-4D5D-A856-30744FB9EB7D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171450</xdr:rowOff>
    </xdr:to>
    <xdr:sp macro="" textlink="">
      <xdr:nvSpPr>
        <xdr:cNvPr id="4" name="Text Box 241">
          <a:extLst>
            <a:ext uri="{FF2B5EF4-FFF2-40B4-BE49-F238E27FC236}">
              <a16:creationId xmlns:a16="http://schemas.microsoft.com/office/drawing/2014/main" id="{0BEC04CC-53C2-48FA-8C5B-1351F5D4859D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171450</xdr:rowOff>
    </xdr:to>
    <xdr:sp macro="" textlink="">
      <xdr:nvSpPr>
        <xdr:cNvPr id="5" name="Text Box 296">
          <a:extLst>
            <a:ext uri="{FF2B5EF4-FFF2-40B4-BE49-F238E27FC236}">
              <a16:creationId xmlns:a16="http://schemas.microsoft.com/office/drawing/2014/main" id="{8AC4FA41-596F-44DE-8DD3-943644D4626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171450</xdr:rowOff>
    </xdr:to>
    <xdr:sp macro="" textlink="">
      <xdr:nvSpPr>
        <xdr:cNvPr id="6" name="Text Box 298">
          <a:extLst>
            <a:ext uri="{FF2B5EF4-FFF2-40B4-BE49-F238E27FC236}">
              <a16:creationId xmlns:a16="http://schemas.microsoft.com/office/drawing/2014/main" id="{E279FF2B-798D-4FD2-B40F-8E7FB567A09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171450</xdr:rowOff>
    </xdr:to>
    <xdr:sp macro="" textlink="">
      <xdr:nvSpPr>
        <xdr:cNvPr id="7" name="Text Box 300">
          <a:extLst>
            <a:ext uri="{FF2B5EF4-FFF2-40B4-BE49-F238E27FC236}">
              <a16:creationId xmlns:a16="http://schemas.microsoft.com/office/drawing/2014/main" id="{731A4C6F-1080-40C5-82BC-15D92A0F3CDA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61E8BB48-67EF-4ED6-A481-982B680737A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9" name="Text Box 21">
          <a:extLst>
            <a:ext uri="{FF2B5EF4-FFF2-40B4-BE49-F238E27FC236}">
              <a16:creationId xmlns:a16="http://schemas.microsoft.com/office/drawing/2014/main" id="{95F8F450-0269-458D-A16A-F07ECB74FC9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0" name="Text Box 22">
          <a:extLst>
            <a:ext uri="{FF2B5EF4-FFF2-40B4-BE49-F238E27FC236}">
              <a16:creationId xmlns:a16="http://schemas.microsoft.com/office/drawing/2014/main" id="{E59E6134-0F28-4844-A822-7AF2CBAC1F8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" name="Text Box 86">
          <a:extLst>
            <a:ext uri="{FF2B5EF4-FFF2-40B4-BE49-F238E27FC236}">
              <a16:creationId xmlns:a16="http://schemas.microsoft.com/office/drawing/2014/main" id="{498D07FC-89B8-4026-843B-6D3813AD9F1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2934AEDC-2914-4A92-B5C3-6E6422F5897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3" name="Text Box 90">
          <a:extLst>
            <a:ext uri="{FF2B5EF4-FFF2-40B4-BE49-F238E27FC236}">
              <a16:creationId xmlns:a16="http://schemas.microsoft.com/office/drawing/2014/main" id="{E714C242-0F75-494F-ABE7-2136B3B3DF7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14" name="Text Box 202">
          <a:extLst>
            <a:ext uri="{FF2B5EF4-FFF2-40B4-BE49-F238E27FC236}">
              <a16:creationId xmlns:a16="http://schemas.microsoft.com/office/drawing/2014/main" id="{09F93785-E8C8-4350-B972-21B82773C56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15" name="Text Box 203">
          <a:extLst>
            <a:ext uri="{FF2B5EF4-FFF2-40B4-BE49-F238E27FC236}">
              <a16:creationId xmlns:a16="http://schemas.microsoft.com/office/drawing/2014/main" id="{B15C50A5-D009-4BB7-8E4D-3A78A05C9F9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16" name="Text Box 204">
          <a:extLst>
            <a:ext uri="{FF2B5EF4-FFF2-40B4-BE49-F238E27FC236}">
              <a16:creationId xmlns:a16="http://schemas.microsoft.com/office/drawing/2014/main" id="{5D22A738-CBA3-433F-9536-5A73580C67A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17" name="Text Box 205">
          <a:extLst>
            <a:ext uri="{FF2B5EF4-FFF2-40B4-BE49-F238E27FC236}">
              <a16:creationId xmlns:a16="http://schemas.microsoft.com/office/drawing/2014/main" id="{FBF1844E-5535-4DC5-B20F-284739A463D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18" name="Text Box 206">
          <a:extLst>
            <a:ext uri="{FF2B5EF4-FFF2-40B4-BE49-F238E27FC236}">
              <a16:creationId xmlns:a16="http://schemas.microsoft.com/office/drawing/2014/main" id="{BC2CDBBA-03AE-4057-AD70-D0AF57CB798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19" name="Text Box 207">
          <a:extLst>
            <a:ext uri="{FF2B5EF4-FFF2-40B4-BE49-F238E27FC236}">
              <a16:creationId xmlns:a16="http://schemas.microsoft.com/office/drawing/2014/main" id="{D9C166FD-0E3E-4A8E-98BF-5B5329E377F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0" name="Text Box 208">
          <a:extLst>
            <a:ext uri="{FF2B5EF4-FFF2-40B4-BE49-F238E27FC236}">
              <a16:creationId xmlns:a16="http://schemas.microsoft.com/office/drawing/2014/main" id="{CDBDF4E3-B014-4B0A-8B32-2D3C2DAF3AB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1" name="Text Box 209">
          <a:extLst>
            <a:ext uri="{FF2B5EF4-FFF2-40B4-BE49-F238E27FC236}">
              <a16:creationId xmlns:a16="http://schemas.microsoft.com/office/drawing/2014/main" id="{36E33963-CCFA-4505-8CF5-949FA92105E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2" name="Text Box 210">
          <a:extLst>
            <a:ext uri="{FF2B5EF4-FFF2-40B4-BE49-F238E27FC236}">
              <a16:creationId xmlns:a16="http://schemas.microsoft.com/office/drawing/2014/main" id="{CA8E7320-A6BA-44AE-98BF-4C8F0CFD1C0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3" name="Text Box 211">
          <a:extLst>
            <a:ext uri="{FF2B5EF4-FFF2-40B4-BE49-F238E27FC236}">
              <a16:creationId xmlns:a16="http://schemas.microsoft.com/office/drawing/2014/main" id="{2E4D3792-FB4A-4E40-A916-EE2304C8451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4" name="Text Box 212">
          <a:extLst>
            <a:ext uri="{FF2B5EF4-FFF2-40B4-BE49-F238E27FC236}">
              <a16:creationId xmlns:a16="http://schemas.microsoft.com/office/drawing/2014/main" id="{E569F232-092B-44CF-BE90-27317940F73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5" name="Text Box 213">
          <a:extLst>
            <a:ext uri="{FF2B5EF4-FFF2-40B4-BE49-F238E27FC236}">
              <a16:creationId xmlns:a16="http://schemas.microsoft.com/office/drawing/2014/main" id="{F7E7D35F-CF9D-4B9F-85B2-0A782570977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6" name="Text Box 214">
          <a:extLst>
            <a:ext uri="{FF2B5EF4-FFF2-40B4-BE49-F238E27FC236}">
              <a16:creationId xmlns:a16="http://schemas.microsoft.com/office/drawing/2014/main" id="{06129F09-BDD8-4943-A9F9-71257F85AE05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7" name="Text Box 215">
          <a:extLst>
            <a:ext uri="{FF2B5EF4-FFF2-40B4-BE49-F238E27FC236}">
              <a16:creationId xmlns:a16="http://schemas.microsoft.com/office/drawing/2014/main" id="{0223A9DC-3BD1-4810-AC70-7C37BC92F74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8" name="Text Box 216">
          <a:extLst>
            <a:ext uri="{FF2B5EF4-FFF2-40B4-BE49-F238E27FC236}">
              <a16:creationId xmlns:a16="http://schemas.microsoft.com/office/drawing/2014/main" id="{BE431343-4181-4FF1-A117-E68FA61341CD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29" name="Text Box 217">
          <a:extLst>
            <a:ext uri="{FF2B5EF4-FFF2-40B4-BE49-F238E27FC236}">
              <a16:creationId xmlns:a16="http://schemas.microsoft.com/office/drawing/2014/main" id="{BA04C60F-7CFA-48FE-BBD9-58BE50EDE012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30" name="Text Box 218">
          <a:extLst>
            <a:ext uri="{FF2B5EF4-FFF2-40B4-BE49-F238E27FC236}">
              <a16:creationId xmlns:a16="http://schemas.microsoft.com/office/drawing/2014/main" id="{ADD2EB62-53B0-492D-A256-091E193660F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31" name="Text Box 219">
          <a:extLst>
            <a:ext uri="{FF2B5EF4-FFF2-40B4-BE49-F238E27FC236}">
              <a16:creationId xmlns:a16="http://schemas.microsoft.com/office/drawing/2014/main" id="{9CC202EC-8265-4554-BAE9-A59F0D137D8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32" name="Text Box 220">
          <a:extLst>
            <a:ext uri="{FF2B5EF4-FFF2-40B4-BE49-F238E27FC236}">
              <a16:creationId xmlns:a16="http://schemas.microsoft.com/office/drawing/2014/main" id="{B00829A1-6F99-4673-8685-7B89E6FEE11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33" name="Text Box 221">
          <a:extLst>
            <a:ext uri="{FF2B5EF4-FFF2-40B4-BE49-F238E27FC236}">
              <a16:creationId xmlns:a16="http://schemas.microsoft.com/office/drawing/2014/main" id="{4AB28BF4-BB3A-4BF4-B8A5-60AF6A1C8D1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34" name="Text Box 222">
          <a:extLst>
            <a:ext uri="{FF2B5EF4-FFF2-40B4-BE49-F238E27FC236}">
              <a16:creationId xmlns:a16="http://schemas.microsoft.com/office/drawing/2014/main" id="{248FF451-F950-4896-B865-B7DF1641253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123825</xdr:rowOff>
    </xdr:to>
    <xdr:sp macro="" textlink="">
      <xdr:nvSpPr>
        <xdr:cNvPr id="35" name="Text Box 223">
          <a:extLst>
            <a:ext uri="{FF2B5EF4-FFF2-40B4-BE49-F238E27FC236}">
              <a16:creationId xmlns:a16="http://schemas.microsoft.com/office/drawing/2014/main" id="{8FF3E01C-B55F-43EC-9B3A-D481D923F4F5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36" name="Text Box 238">
          <a:extLst>
            <a:ext uri="{FF2B5EF4-FFF2-40B4-BE49-F238E27FC236}">
              <a16:creationId xmlns:a16="http://schemas.microsoft.com/office/drawing/2014/main" id="{0AE5CF77-9987-46DC-A3A2-10FE00F2F8D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37" name="Text Box 239">
          <a:extLst>
            <a:ext uri="{FF2B5EF4-FFF2-40B4-BE49-F238E27FC236}">
              <a16:creationId xmlns:a16="http://schemas.microsoft.com/office/drawing/2014/main" id="{1E7E6D37-0FA4-4A54-B5BF-5858729FC93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38" name="Text Box 240">
          <a:extLst>
            <a:ext uri="{FF2B5EF4-FFF2-40B4-BE49-F238E27FC236}">
              <a16:creationId xmlns:a16="http://schemas.microsoft.com/office/drawing/2014/main" id="{9AC3CF73-F9FB-49BF-A395-BC195209770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39" name="Text Box 295">
          <a:extLst>
            <a:ext uri="{FF2B5EF4-FFF2-40B4-BE49-F238E27FC236}">
              <a16:creationId xmlns:a16="http://schemas.microsoft.com/office/drawing/2014/main" id="{AEFE37BD-977D-4154-A481-5BCB6A4D602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0" name="Text Box 297">
          <a:extLst>
            <a:ext uri="{FF2B5EF4-FFF2-40B4-BE49-F238E27FC236}">
              <a16:creationId xmlns:a16="http://schemas.microsoft.com/office/drawing/2014/main" id="{1D4869A5-107D-465D-8F5E-99087CC1EAD5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1" name="Text Box 299">
          <a:extLst>
            <a:ext uri="{FF2B5EF4-FFF2-40B4-BE49-F238E27FC236}">
              <a16:creationId xmlns:a16="http://schemas.microsoft.com/office/drawing/2014/main" id="{4105976B-144B-4F4E-8533-EFB7EF039DB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2" name="Text Box 311">
          <a:extLst>
            <a:ext uri="{FF2B5EF4-FFF2-40B4-BE49-F238E27FC236}">
              <a16:creationId xmlns:a16="http://schemas.microsoft.com/office/drawing/2014/main" id="{27478548-9D57-4200-8186-8E05B56BF7E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3" name="Text Box 312">
          <a:extLst>
            <a:ext uri="{FF2B5EF4-FFF2-40B4-BE49-F238E27FC236}">
              <a16:creationId xmlns:a16="http://schemas.microsoft.com/office/drawing/2014/main" id="{3AC84413-9C80-44E2-A876-51FA0D444F3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4" name="Text Box 313">
          <a:extLst>
            <a:ext uri="{FF2B5EF4-FFF2-40B4-BE49-F238E27FC236}">
              <a16:creationId xmlns:a16="http://schemas.microsoft.com/office/drawing/2014/main" id="{DE51C09B-D212-45CA-93B3-535BADC7521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5" name="Text Box 314">
          <a:extLst>
            <a:ext uri="{FF2B5EF4-FFF2-40B4-BE49-F238E27FC236}">
              <a16:creationId xmlns:a16="http://schemas.microsoft.com/office/drawing/2014/main" id="{3B819135-74E8-47A8-B820-A8492FB6BD9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6" name="Text Box 315">
          <a:extLst>
            <a:ext uri="{FF2B5EF4-FFF2-40B4-BE49-F238E27FC236}">
              <a16:creationId xmlns:a16="http://schemas.microsoft.com/office/drawing/2014/main" id="{DF4F95A9-554C-42E4-83A4-23CC0F2C571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7" name="Text Box 316">
          <a:extLst>
            <a:ext uri="{FF2B5EF4-FFF2-40B4-BE49-F238E27FC236}">
              <a16:creationId xmlns:a16="http://schemas.microsoft.com/office/drawing/2014/main" id="{FBE286ED-C98A-460D-BED9-84C7949C0D7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8" name="Text Box 317">
          <a:extLst>
            <a:ext uri="{FF2B5EF4-FFF2-40B4-BE49-F238E27FC236}">
              <a16:creationId xmlns:a16="http://schemas.microsoft.com/office/drawing/2014/main" id="{A1F65B5C-D580-4A1F-BFDA-A9BC7646BCF2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49" name="Text Box 318">
          <a:extLst>
            <a:ext uri="{FF2B5EF4-FFF2-40B4-BE49-F238E27FC236}">
              <a16:creationId xmlns:a16="http://schemas.microsoft.com/office/drawing/2014/main" id="{FE485B23-0FDE-45A2-AD62-DE4E6A74068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0" name="Text Box 319">
          <a:extLst>
            <a:ext uri="{FF2B5EF4-FFF2-40B4-BE49-F238E27FC236}">
              <a16:creationId xmlns:a16="http://schemas.microsoft.com/office/drawing/2014/main" id="{D34565BE-EF48-4EB6-BC46-B98B4ADC8FC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1" name="Text Box 320">
          <a:extLst>
            <a:ext uri="{FF2B5EF4-FFF2-40B4-BE49-F238E27FC236}">
              <a16:creationId xmlns:a16="http://schemas.microsoft.com/office/drawing/2014/main" id="{34AB2398-9B53-42DE-9532-F8C04974B7FD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2" name="Text Box 321">
          <a:extLst>
            <a:ext uri="{FF2B5EF4-FFF2-40B4-BE49-F238E27FC236}">
              <a16:creationId xmlns:a16="http://schemas.microsoft.com/office/drawing/2014/main" id="{6481C4DA-9CB8-439F-AC7C-65034CF72A5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3" name="Text Box 322">
          <a:extLst>
            <a:ext uri="{FF2B5EF4-FFF2-40B4-BE49-F238E27FC236}">
              <a16:creationId xmlns:a16="http://schemas.microsoft.com/office/drawing/2014/main" id="{1FCD729C-8AF2-4EE1-BEA4-B59A140C66E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4" name="Text Box 323">
          <a:extLst>
            <a:ext uri="{FF2B5EF4-FFF2-40B4-BE49-F238E27FC236}">
              <a16:creationId xmlns:a16="http://schemas.microsoft.com/office/drawing/2014/main" id="{461C383D-C769-4D7C-82CC-F9B0BF813552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5" name="Text Box 324">
          <a:extLst>
            <a:ext uri="{FF2B5EF4-FFF2-40B4-BE49-F238E27FC236}">
              <a16:creationId xmlns:a16="http://schemas.microsoft.com/office/drawing/2014/main" id="{941916F0-471B-4F17-AACA-3A874D3AEFA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6" name="Text Box 325">
          <a:extLst>
            <a:ext uri="{FF2B5EF4-FFF2-40B4-BE49-F238E27FC236}">
              <a16:creationId xmlns:a16="http://schemas.microsoft.com/office/drawing/2014/main" id="{D1DE4DF3-81C8-44E3-80E9-B7783461947A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7" name="Text Box 326">
          <a:extLst>
            <a:ext uri="{FF2B5EF4-FFF2-40B4-BE49-F238E27FC236}">
              <a16:creationId xmlns:a16="http://schemas.microsoft.com/office/drawing/2014/main" id="{FB1D149C-1D79-4619-8C14-BAAFF2CE3B5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8" name="Text Box 327">
          <a:extLst>
            <a:ext uri="{FF2B5EF4-FFF2-40B4-BE49-F238E27FC236}">
              <a16:creationId xmlns:a16="http://schemas.microsoft.com/office/drawing/2014/main" id="{4C57DAE3-DE84-404C-813F-C41A5C3E3B9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59" name="Text Box 328">
          <a:extLst>
            <a:ext uri="{FF2B5EF4-FFF2-40B4-BE49-F238E27FC236}">
              <a16:creationId xmlns:a16="http://schemas.microsoft.com/office/drawing/2014/main" id="{A63F65FB-C177-4315-88FA-7A0F8443188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60" name="Text Box 329">
          <a:extLst>
            <a:ext uri="{FF2B5EF4-FFF2-40B4-BE49-F238E27FC236}">
              <a16:creationId xmlns:a16="http://schemas.microsoft.com/office/drawing/2014/main" id="{2A30FE8F-17F4-4191-9555-F655F2620BB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61" name="Text Box 330">
          <a:extLst>
            <a:ext uri="{FF2B5EF4-FFF2-40B4-BE49-F238E27FC236}">
              <a16:creationId xmlns:a16="http://schemas.microsoft.com/office/drawing/2014/main" id="{8969C91F-6F1A-4BE1-A35C-C8C9DE46EC15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62" name="Text Box 331">
          <a:extLst>
            <a:ext uri="{FF2B5EF4-FFF2-40B4-BE49-F238E27FC236}">
              <a16:creationId xmlns:a16="http://schemas.microsoft.com/office/drawing/2014/main" id="{38CCED7A-3DE2-4047-934C-FAB17097BDD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63" name="Text Box 332">
          <a:extLst>
            <a:ext uri="{FF2B5EF4-FFF2-40B4-BE49-F238E27FC236}">
              <a16:creationId xmlns:a16="http://schemas.microsoft.com/office/drawing/2014/main" id="{95EEF896-7C49-4A0D-B2A8-161C299DC8C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64" name="Text Box 1201">
          <a:extLst>
            <a:ext uri="{FF2B5EF4-FFF2-40B4-BE49-F238E27FC236}">
              <a16:creationId xmlns:a16="http://schemas.microsoft.com/office/drawing/2014/main" id="{D7AA5D5D-28F3-446B-A690-28CADE9C46D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65" name="Text Box 1202">
          <a:extLst>
            <a:ext uri="{FF2B5EF4-FFF2-40B4-BE49-F238E27FC236}">
              <a16:creationId xmlns:a16="http://schemas.microsoft.com/office/drawing/2014/main" id="{6AB86053-8208-4521-A304-62BDD05B209A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66" name="Text Box 1203">
          <a:extLst>
            <a:ext uri="{FF2B5EF4-FFF2-40B4-BE49-F238E27FC236}">
              <a16:creationId xmlns:a16="http://schemas.microsoft.com/office/drawing/2014/main" id="{C288AEEA-024F-4DC5-AE75-50A09F31949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67" name="Text Box 1204">
          <a:extLst>
            <a:ext uri="{FF2B5EF4-FFF2-40B4-BE49-F238E27FC236}">
              <a16:creationId xmlns:a16="http://schemas.microsoft.com/office/drawing/2014/main" id="{0A6BA08C-A1A9-4198-9243-C06A02F7F895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68" name="Text Box 1205">
          <a:extLst>
            <a:ext uri="{FF2B5EF4-FFF2-40B4-BE49-F238E27FC236}">
              <a16:creationId xmlns:a16="http://schemas.microsoft.com/office/drawing/2014/main" id="{1C8B62D8-F4FA-404E-B6AF-2B0A76DFCA1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69" name="Text Box 1206">
          <a:extLst>
            <a:ext uri="{FF2B5EF4-FFF2-40B4-BE49-F238E27FC236}">
              <a16:creationId xmlns:a16="http://schemas.microsoft.com/office/drawing/2014/main" id="{BDA3448E-FB00-4122-AF44-88CFBFDF913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0" name="Text Box 1207">
          <a:extLst>
            <a:ext uri="{FF2B5EF4-FFF2-40B4-BE49-F238E27FC236}">
              <a16:creationId xmlns:a16="http://schemas.microsoft.com/office/drawing/2014/main" id="{2FCD7487-A358-4B44-B7D7-9E9FCBBED94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1" name="Text Box 1208">
          <a:extLst>
            <a:ext uri="{FF2B5EF4-FFF2-40B4-BE49-F238E27FC236}">
              <a16:creationId xmlns:a16="http://schemas.microsoft.com/office/drawing/2014/main" id="{72C3D85A-103D-40AD-877B-C94A83E0991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2" name="Text Box 1209">
          <a:extLst>
            <a:ext uri="{FF2B5EF4-FFF2-40B4-BE49-F238E27FC236}">
              <a16:creationId xmlns:a16="http://schemas.microsoft.com/office/drawing/2014/main" id="{424A7F70-8153-4B02-B135-DAE3A6B549F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3" name="Text Box 1210">
          <a:extLst>
            <a:ext uri="{FF2B5EF4-FFF2-40B4-BE49-F238E27FC236}">
              <a16:creationId xmlns:a16="http://schemas.microsoft.com/office/drawing/2014/main" id="{CCBB95DD-8BE7-4CB4-A0EE-7E148A819EA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4" name="Text Box 1211">
          <a:extLst>
            <a:ext uri="{FF2B5EF4-FFF2-40B4-BE49-F238E27FC236}">
              <a16:creationId xmlns:a16="http://schemas.microsoft.com/office/drawing/2014/main" id="{05F50616-033A-46B8-AF8A-5BDC6488EF3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5" name="Text Box 1212">
          <a:extLst>
            <a:ext uri="{FF2B5EF4-FFF2-40B4-BE49-F238E27FC236}">
              <a16:creationId xmlns:a16="http://schemas.microsoft.com/office/drawing/2014/main" id="{C75C73B3-AA0A-413E-A04E-C63B49B6FF1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6" name="Text Box 1213">
          <a:extLst>
            <a:ext uri="{FF2B5EF4-FFF2-40B4-BE49-F238E27FC236}">
              <a16:creationId xmlns:a16="http://schemas.microsoft.com/office/drawing/2014/main" id="{98218E26-FAFA-4C50-AB7A-D0A109ECF76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7" name="Text Box 1214">
          <a:extLst>
            <a:ext uri="{FF2B5EF4-FFF2-40B4-BE49-F238E27FC236}">
              <a16:creationId xmlns:a16="http://schemas.microsoft.com/office/drawing/2014/main" id="{3581CC4F-437A-4A7B-94BC-B7F481F5C74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8" name="Text Box 1215">
          <a:extLst>
            <a:ext uri="{FF2B5EF4-FFF2-40B4-BE49-F238E27FC236}">
              <a16:creationId xmlns:a16="http://schemas.microsoft.com/office/drawing/2014/main" id="{465C2F75-46D9-4B69-8146-11AEFE13FFDA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79" name="Text Box 1216">
          <a:extLst>
            <a:ext uri="{FF2B5EF4-FFF2-40B4-BE49-F238E27FC236}">
              <a16:creationId xmlns:a16="http://schemas.microsoft.com/office/drawing/2014/main" id="{E7EE1FCD-F149-4F53-8660-C6CF3040022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0" name="Text Box 1217">
          <a:extLst>
            <a:ext uri="{FF2B5EF4-FFF2-40B4-BE49-F238E27FC236}">
              <a16:creationId xmlns:a16="http://schemas.microsoft.com/office/drawing/2014/main" id="{82CC3FAB-2595-4611-83B7-3774CBF6449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1" name="Text Box 1218">
          <a:extLst>
            <a:ext uri="{FF2B5EF4-FFF2-40B4-BE49-F238E27FC236}">
              <a16:creationId xmlns:a16="http://schemas.microsoft.com/office/drawing/2014/main" id="{3BA1A37E-B9B5-49B8-ACC8-6DF293E1547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2" name="Text Box 1219">
          <a:extLst>
            <a:ext uri="{FF2B5EF4-FFF2-40B4-BE49-F238E27FC236}">
              <a16:creationId xmlns:a16="http://schemas.microsoft.com/office/drawing/2014/main" id="{243390FA-E85F-4BE2-A0CC-A022CC93A2F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3" name="Text Box 1220">
          <a:extLst>
            <a:ext uri="{FF2B5EF4-FFF2-40B4-BE49-F238E27FC236}">
              <a16:creationId xmlns:a16="http://schemas.microsoft.com/office/drawing/2014/main" id="{7EB67545-36DB-4A7C-87A2-453BBC51B3E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4" name="Text Box 1221">
          <a:extLst>
            <a:ext uri="{FF2B5EF4-FFF2-40B4-BE49-F238E27FC236}">
              <a16:creationId xmlns:a16="http://schemas.microsoft.com/office/drawing/2014/main" id="{949A1475-B767-4E64-9F85-04813F2FB03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5" name="Text Box 1222">
          <a:extLst>
            <a:ext uri="{FF2B5EF4-FFF2-40B4-BE49-F238E27FC236}">
              <a16:creationId xmlns:a16="http://schemas.microsoft.com/office/drawing/2014/main" id="{AD3BC871-A13B-4B43-9EED-54BE7661AFD2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6" name="Text Box 202">
          <a:extLst>
            <a:ext uri="{FF2B5EF4-FFF2-40B4-BE49-F238E27FC236}">
              <a16:creationId xmlns:a16="http://schemas.microsoft.com/office/drawing/2014/main" id="{D1E9BA82-92A6-4D03-9938-81550D6D3CD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7" name="Text Box 203">
          <a:extLst>
            <a:ext uri="{FF2B5EF4-FFF2-40B4-BE49-F238E27FC236}">
              <a16:creationId xmlns:a16="http://schemas.microsoft.com/office/drawing/2014/main" id="{7400C6CC-FF60-4233-A7A2-646A2AE9107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8" name="Text Box 204">
          <a:extLst>
            <a:ext uri="{FF2B5EF4-FFF2-40B4-BE49-F238E27FC236}">
              <a16:creationId xmlns:a16="http://schemas.microsoft.com/office/drawing/2014/main" id="{5A948457-B83B-4D59-9E1D-B2A0E5DB8B0A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89" name="Text Box 205">
          <a:extLst>
            <a:ext uri="{FF2B5EF4-FFF2-40B4-BE49-F238E27FC236}">
              <a16:creationId xmlns:a16="http://schemas.microsoft.com/office/drawing/2014/main" id="{91FA7A54-911C-4F40-91C2-DE33E59501B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0" name="Text Box 206">
          <a:extLst>
            <a:ext uri="{FF2B5EF4-FFF2-40B4-BE49-F238E27FC236}">
              <a16:creationId xmlns:a16="http://schemas.microsoft.com/office/drawing/2014/main" id="{E105837F-0BD9-4B8B-9ED5-DCE172EE7DA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1" name="Text Box 207">
          <a:extLst>
            <a:ext uri="{FF2B5EF4-FFF2-40B4-BE49-F238E27FC236}">
              <a16:creationId xmlns:a16="http://schemas.microsoft.com/office/drawing/2014/main" id="{EABC0DFA-7DD3-48AF-813E-86F875BB93F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2" name="Text Box 208">
          <a:extLst>
            <a:ext uri="{FF2B5EF4-FFF2-40B4-BE49-F238E27FC236}">
              <a16:creationId xmlns:a16="http://schemas.microsoft.com/office/drawing/2014/main" id="{E7CD6227-F365-4F58-BDBB-CD99A5F227D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3" name="Text Box 209">
          <a:extLst>
            <a:ext uri="{FF2B5EF4-FFF2-40B4-BE49-F238E27FC236}">
              <a16:creationId xmlns:a16="http://schemas.microsoft.com/office/drawing/2014/main" id="{F59252A3-2C9F-412F-A8C1-BF0D02D1269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4" name="Text Box 210">
          <a:extLst>
            <a:ext uri="{FF2B5EF4-FFF2-40B4-BE49-F238E27FC236}">
              <a16:creationId xmlns:a16="http://schemas.microsoft.com/office/drawing/2014/main" id="{E7B90D38-DE07-43EE-99A0-5F0BC88485D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5" name="Text Box 211">
          <a:extLst>
            <a:ext uri="{FF2B5EF4-FFF2-40B4-BE49-F238E27FC236}">
              <a16:creationId xmlns:a16="http://schemas.microsoft.com/office/drawing/2014/main" id="{2F9F6F29-BE61-4418-B776-8898E94BE05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6" name="Text Box 212">
          <a:extLst>
            <a:ext uri="{FF2B5EF4-FFF2-40B4-BE49-F238E27FC236}">
              <a16:creationId xmlns:a16="http://schemas.microsoft.com/office/drawing/2014/main" id="{1108E8CC-4125-411E-8704-416435A6E2B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7" name="Text Box 213">
          <a:extLst>
            <a:ext uri="{FF2B5EF4-FFF2-40B4-BE49-F238E27FC236}">
              <a16:creationId xmlns:a16="http://schemas.microsoft.com/office/drawing/2014/main" id="{96C7275F-AEC1-44F4-B16F-66DB81B37A5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8" name="Text Box 214">
          <a:extLst>
            <a:ext uri="{FF2B5EF4-FFF2-40B4-BE49-F238E27FC236}">
              <a16:creationId xmlns:a16="http://schemas.microsoft.com/office/drawing/2014/main" id="{EA4BE1DD-02E6-4E6D-91A7-89477C1CCFF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99" name="Text Box 215">
          <a:extLst>
            <a:ext uri="{FF2B5EF4-FFF2-40B4-BE49-F238E27FC236}">
              <a16:creationId xmlns:a16="http://schemas.microsoft.com/office/drawing/2014/main" id="{A1A52F79-7597-4A41-8058-18C1E7E5B22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0" name="Text Box 216">
          <a:extLst>
            <a:ext uri="{FF2B5EF4-FFF2-40B4-BE49-F238E27FC236}">
              <a16:creationId xmlns:a16="http://schemas.microsoft.com/office/drawing/2014/main" id="{C9E61F7D-33B6-4AE6-9B8C-B03AF9D30882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1" name="Text Box 217">
          <a:extLst>
            <a:ext uri="{FF2B5EF4-FFF2-40B4-BE49-F238E27FC236}">
              <a16:creationId xmlns:a16="http://schemas.microsoft.com/office/drawing/2014/main" id="{6D7ABA20-F1F2-4B03-853D-19ABD7CA959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2" name="Text Box 218">
          <a:extLst>
            <a:ext uri="{FF2B5EF4-FFF2-40B4-BE49-F238E27FC236}">
              <a16:creationId xmlns:a16="http://schemas.microsoft.com/office/drawing/2014/main" id="{BCE33AE7-EE46-4DB6-B571-DD17D5740F2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3" name="Text Box 219">
          <a:extLst>
            <a:ext uri="{FF2B5EF4-FFF2-40B4-BE49-F238E27FC236}">
              <a16:creationId xmlns:a16="http://schemas.microsoft.com/office/drawing/2014/main" id="{EF199133-9B7B-46E6-9F43-8053177799D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4" name="Text Box 220">
          <a:extLst>
            <a:ext uri="{FF2B5EF4-FFF2-40B4-BE49-F238E27FC236}">
              <a16:creationId xmlns:a16="http://schemas.microsoft.com/office/drawing/2014/main" id="{FEBB8AB8-E126-43D3-844F-043C20AA829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5" name="Text Box 221">
          <a:extLst>
            <a:ext uri="{FF2B5EF4-FFF2-40B4-BE49-F238E27FC236}">
              <a16:creationId xmlns:a16="http://schemas.microsoft.com/office/drawing/2014/main" id="{696CF501-EF10-4D1B-AC68-031A38DE57A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6" name="Text Box 222">
          <a:extLst>
            <a:ext uri="{FF2B5EF4-FFF2-40B4-BE49-F238E27FC236}">
              <a16:creationId xmlns:a16="http://schemas.microsoft.com/office/drawing/2014/main" id="{D8910949-2B59-4744-B680-37AA1C019EC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07" name="Text Box 223">
          <a:extLst>
            <a:ext uri="{FF2B5EF4-FFF2-40B4-BE49-F238E27FC236}">
              <a16:creationId xmlns:a16="http://schemas.microsoft.com/office/drawing/2014/main" id="{29DD51F7-CC5F-4962-8FDF-9D4F7B9C27FB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08" name="Text Box 311">
          <a:extLst>
            <a:ext uri="{FF2B5EF4-FFF2-40B4-BE49-F238E27FC236}">
              <a16:creationId xmlns:a16="http://schemas.microsoft.com/office/drawing/2014/main" id="{24B4F41F-940A-42C1-AD53-2B0AC6BFE02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09" name="Text Box 312">
          <a:extLst>
            <a:ext uri="{FF2B5EF4-FFF2-40B4-BE49-F238E27FC236}">
              <a16:creationId xmlns:a16="http://schemas.microsoft.com/office/drawing/2014/main" id="{4ED61D7A-26E0-415B-BAC2-E4380000D23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0" name="Text Box 313">
          <a:extLst>
            <a:ext uri="{FF2B5EF4-FFF2-40B4-BE49-F238E27FC236}">
              <a16:creationId xmlns:a16="http://schemas.microsoft.com/office/drawing/2014/main" id="{7096567C-84E1-4DE8-BBB3-C9DC69DF3ED0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1" name="Text Box 314">
          <a:extLst>
            <a:ext uri="{FF2B5EF4-FFF2-40B4-BE49-F238E27FC236}">
              <a16:creationId xmlns:a16="http://schemas.microsoft.com/office/drawing/2014/main" id="{47E0D1C4-D96B-4F87-9C23-5BEE5C48007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2" name="Text Box 315">
          <a:extLst>
            <a:ext uri="{FF2B5EF4-FFF2-40B4-BE49-F238E27FC236}">
              <a16:creationId xmlns:a16="http://schemas.microsoft.com/office/drawing/2014/main" id="{044FDB1B-805E-429E-A664-76E21144B35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3" name="Text Box 316">
          <a:extLst>
            <a:ext uri="{FF2B5EF4-FFF2-40B4-BE49-F238E27FC236}">
              <a16:creationId xmlns:a16="http://schemas.microsoft.com/office/drawing/2014/main" id="{E62755E8-8B5B-4F3E-A4E5-043D20CFFD3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4" name="Text Box 317">
          <a:extLst>
            <a:ext uri="{FF2B5EF4-FFF2-40B4-BE49-F238E27FC236}">
              <a16:creationId xmlns:a16="http://schemas.microsoft.com/office/drawing/2014/main" id="{F18B805F-6033-4F07-8480-BB05E31FD895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5" name="Text Box 318">
          <a:extLst>
            <a:ext uri="{FF2B5EF4-FFF2-40B4-BE49-F238E27FC236}">
              <a16:creationId xmlns:a16="http://schemas.microsoft.com/office/drawing/2014/main" id="{32668599-1277-4403-8F9C-BB4A144610B7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6" name="Text Box 319">
          <a:extLst>
            <a:ext uri="{FF2B5EF4-FFF2-40B4-BE49-F238E27FC236}">
              <a16:creationId xmlns:a16="http://schemas.microsoft.com/office/drawing/2014/main" id="{4C7F7572-31FA-4BE9-A03F-C6F81F09179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7" name="Text Box 320">
          <a:extLst>
            <a:ext uri="{FF2B5EF4-FFF2-40B4-BE49-F238E27FC236}">
              <a16:creationId xmlns:a16="http://schemas.microsoft.com/office/drawing/2014/main" id="{69C1BEE9-0221-4A0C-9143-348CF672AAB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8" name="Text Box 321">
          <a:extLst>
            <a:ext uri="{FF2B5EF4-FFF2-40B4-BE49-F238E27FC236}">
              <a16:creationId xmlns:a16="http://schemas.microsoft.com/office/drawing/2014/main" id="{95B4F0E6-0F73-439E-A5B9-AB0FB7CB512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19" name="Text Box 322">
          <a:extLst>
            <a:ext uri="{FF2B5EF4-FFF2-40B4-BE49-F238E27FC236}">
              <a16:creationId xmlns:a16="http://schemas.microsoft.com/office/drawing/2014/main" id="{5EA0BF77-5280-4B5B-8948-83088D7AC70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0" name="Text Box 323">
          <a:extLst>
            <a:ext uri="{FF2B5EF4-FFF2-40B4-BE49-F238E27FC236}">
              <a16:creationId xmlns:a16="http://schemas.microsoft.com/office/drawing/2014/main" id="{72C59707-638F-46CE-88EA-323DFEE95B0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1" name="Text Box 324">
          <a:extLst>
            <a:ext uri="{FF2B5EF4-FFF2-40B4-BE49-F238E27FC236}">
              <a16:creationId xmlns:a16="http://schemas.microsoft.com/office/drawing/2014/main" id="{5B62C71F-4061-4FAB-9FFB-B4F19FD21C4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2" name="Text Box 325">
          <a:extLst>
            <a:ext uri="{FF2B5EF4-FFF2-40B4-BE49-F238E27FC236}">
              <a16:creationId xmlns:a16="http://schemas.microsoft.com/office/drawing/2014/main" id="{22E5888B-3FD8-43E3-80EC-0A64359BBCB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3" name="Text Box 326">
          <a:extLst>
            <a:ext uri="{FF2B5EF4-FFF2-40B4-BE49-F238E27FC236}">
              <a16:creationId xmlns:a16="http://schemas.microsoft.com/office/drawing/2014/main" id="{344B1CC6-ED97-4653-A30A-2460F943E18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4" name="Text Box 327">
          <a:extLst>
            <a:ext uri="{FF2B5EF4-FFF2-40B4-BE49-F238E27FC236}">
              <a16:creationId xmlns:a16="http://schemas.microsoft.com/office/drawing/2014/main" id="{15354791-553F-4FDD-81B1-7FDC5C0E176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5" name="Text Box 328">
          <a:extLst>
            <a:ext uri="{FF2B5EF4-FFF2-40B4-BE49-F238E27FC236}">
              <a16:creationId xmlns:a16="http://schemas.microsoft.com/office/drawing/2014/main" id="{5C89DF57-A55C-436B-A61C-FA42CF9C1AC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6" name="Text Box 329">
          <a:extLst>
            <a:ext uri="{FF2B5EF4-FFF2-40B4-BE49-F238E27FC236}">
              <a16:creationId xmlns:a16="http://schemas.microsoft.com/office/drawing/2014/main" id="{FF0CB8D0-3395-4BB5-8C9D-97E782DCD48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7" name="Text Box 330">
          <a:extLst>
            <a:ext uri="{FF2B5EF4-FFF2-40B4-BE49-F238E27FC236}">
              <a16:creationId xmlns:a16="http://schemas.microsoft.com/office/drawing/2014/main" id="{59446898-332D-4C9E-85CE-2462813A2C7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8" name="Text Box 331">
          <a:extLst>
            <a:ext uri="{FF2B5EF4-FFF2-40B4-BE49-F238E27FC236}">
              <a16:creationId xmlns:a16="http://schemas.microsoft.com/office/drawing/2014/main" id="{7489DBF1-1F36-4610-9EA2-3251F732B29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104775</xdr:colOff>
      <xdr:row>449</xdr:row>
      <xdr:rowOff>114300</xdr:rowOff>
    </xdr:to>
    <xdr:sp macro="" textlink="">
      <xdr:nvSpPr>
        <xdr:cNvPr id="129" name="Text Box 332">
          <a:extLst>
            <a:ext uri="{FF2B5EF4-FFF2-40B4-BE49-F238E27FC236}">
              <a16:creationId xmlns:a16="http://schemas.microsoft.com/office/drawing/2014/main" id="{442E2F58-A7D9-40B3-B92F-26F351A21B6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0" name="Text Box 1201">
          <a:extLst>
            <a:ext uri="{FF2B5EF4-FFF2-40B4-BE49-F238E27FC236}">
              <a16:creationId xmlns:a16="http://schemas.microsoft.com/office/drawing/2014/main" id="{10799758-50B3-4BC9-A718-A9BC3AF7AFE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1" name="Text Box 1202">
          <a:extLst>
            <a:ext uri="{FF2B5EF4-FFF2-40B4-BE49-F238E27FC236}">
              <a16:creationId xmlns:a16="http://schemas.microsoft.com/office/drawing/2014/main" id="{F3BBDAD7-E6A3-476A-ACC5-7FE67A0A436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2" name="Text Box 1203">
          <a:extLst>
            <a:ext uri="{FF2B5EF4-FFF2-40B4-BE49-F238E27FC236}">
              <a16:creationId xmlns:a16="http://schemas.microsoft.com/office/drawing/2014/main" id="{0BA9903E-91AB-47EE-BA04-61C1F885910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3" name="Text Box 1204">
          <a:extLst>
            <a:ext uri="{FF2B5EF4-FFF2-40B4-BE49-F238E27FC236}">
              <a16:creationId xmlns:a16="http://schemas.microsoft.com/office/drawing/2014/main" id="{D74DFB6D-A17B-410A-837C-299D82F1A30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4" name="Text Box 1205">
          <a:extLst>
            <a:ext uri="{FF2B5EF4-FFF2-40B4-BE49-F238E27FC236}">
              <a16:creationId xmlns:a16="http://schemas.microsoft.com/office/drawing/2014/main" id="{6FD8C2DA-568C-47A9-913B-37E3422706A8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5" name="Text Box 1206">
          <a:extLst>
            <a:ext uri="{FF2B5EF4-FFF2-40B4-BE49-F238E27FC236}">
              <a16:creationId xmlns:a16="http://schemas.microsoft.com/office/drawing/2014/main" id="{89802F08-20C8-4F85-9A63-52DF0BD8814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6" name="Text Box 1207">
          <a:extLst>
            <a:ext uri="{FF2B5EF4-FFF2-40B4-BE49-F238E27FC236}">
              <a16:creationId xmlns:a16="http://schemas.microsoft.com/office/drawing/2014/main" id="{053E82ED-E243-4803-AFCC-853E2ADF3A4E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7" name="Text Box 1208">
          <a:extLst>
            <a:ext uri="{FF2B5EF4-FFF2-40B4-BE49-F238E27FC236}">
              <a16:creationId xmlns:a16="http://schemas.microsoft.com/office/drawing/2014/main" id="{E72356A9-C224-4116-A336-E3F6E424DE49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8" name="Text Box 1209">
          <a:extLst>
            <a:ext uri="{FF2B5EF4-FFF2-40B4-BE49-F238E27FC236}">
              <a16:creationId xmlns:a16="http://schemas.microsoft.com/office/drawing/2014/main" id="{2DFC7107-5946-4E9A-8F3C-A3F0E6B9A47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39" name="Text Box 1210">
          <a:extLst>
            <a:ext uri="{FF2B5EF4-FFF2-40B4-BE49-F238E27FC236}">
              <a16:creationId xmlns:a16="http://schemas.microsoft.com/office/drawing/2014/main" id="{99BEBC21-4CAA-4841-8185-EE56B9638143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0" name="Text Box 1211">
          <a:extLst>
            <a:ext uri="{FF2B5EF4-FFF2-40B4-BE49-F238E27FC236}">
              <a16:creationId xmlns:a16="http://schemas.microsoft.com/office/drawing/2014/main" id="{EFCBC6FE-641F-4080-8585-21966749E52A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1" name="Text Box 1212">
          <a:extLst>
            <a:ext uri="{FF2B5EF4-FFF2-40B4-BE49-F238E27FC236}">
              <a16:creationId xmlns:a16="http://schemas.microsoft.com/office/drawing/2014/main" id="{8E8A5295-32D3-417F-9E61-843F58565E16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2" name="Text Box 1213">
          <a:extLst>
            <a:ext uri="{FF2B5EF4-FFF2-40B4-BE49-F238E27FC236}">
              <a16:creationId xmlns:a16="http://schemas.microsoft.com/office/drawing/2014/main" id="{824E1EFC-3E65-4640-AD28-0534E283CC65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3" name="Text Box 1214">
          <a:extLst>
            <a:ext uri="{FF2B5EF4-FFF2-40B4-BE49-F238E27FC236}">
              <a16:creationId xmlns:a16="http://schemas.microsoft.com/office/drawing/2014/main" id="{B6270D4C-E5AC-4543-82D5-515129ACA9C1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4" name="Text Box 1215">
          <a:extLst>
            <a:ext uri="{FF2B5EF4-FFF2-40B4-BE49-F238E27FC236}">
              <a16:creationId xmlns:a16="http://schemas.microsoft.com/office/drawing/2014/main" id="{E8573755-764D-4FBC-B01B-F13B77F7D8FF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5" name="Text Box 1216">
          <a:extLst>
            <a:ext uri="{FF2B5EF4-FFF2-40B4-BE49-F238E27FC236}">
              <a16:creationId xmlns:a16="http://schemas.microsoft.com/office/drawing/2014/main" id="{72E51401-B8A7-47C7-B7CA-17E406768204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6" name="Text Box 1217">
          <a:extLst>
            <a:ext uri="{FF2B5EF4-FFF2-40B4-BE49-F238E27FC236}">
              <a16:creationId xmlns:a16="http://schemas.microsoft.com/office/drawing/2014/main" id="{281BF672-F211-4EAF-A0DC-B138DFAB77DD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7" name="Text Box 1218">
          <a:extLst>
            <a:ext uri="{FF2B5EF4-FFF2-40B4-BE49-F238E27FC236}">
              <a16:creationId xmlns:a16="http://schemas.microsoft.com/office/drawing/2014/main" id="{A0486465-9214-4904-B06A-EAD9C799F3BD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8" name="Text Box 1219">
          <a:extLst>
            <a:ext uri="{FF2B5EF4-FFF2-40B4-BE49-F238E27FC236}">
              <a16:creationId xmlns:a16="http://schemas.microsoft.com/office/drawing/2014/main" id="{A77E2C63-5B22-4E22-8E65-B157F7EEAE1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49" name="Text Box 1220">
          <a:extLst>
            <a:ext uri="{FF2B5EF4-FFF2-40B4-BE49-F238E27FC236}">
              <a16:creationId xmlns:a16="http://schemas.microsoft.com/office/drawing/2014/main" id="{0F92FC88-97BB-40F3-BFDB-4FE5BE7BC3AC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50" name="Text Box 1221">
          <a:extLst>
            <a:ext uri="{FF2B5EF4-FFF2-40B4-BE49-F238E27FC236}">
              <a16:creationId xmlns:a16="http://schemas.microsoft.com/office/drawing/2014/main" id="{2D2BF02B-31C1-4B2F-B9F0-6142781443AD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114300</xdr:colOff>
      <xdr:row>449</xdr:row>
      <xdr:rowOff>114300</xdr:rowOff>
    </xdr:to>
    <xdr:sp macro="" textlink="">
      <xdr:nvSpPr>
        <xdr:cNvPr id="151" name="Text Box 1222">
          <a:extLst>
            <a:ext uri="{FF2B5EF4-FFF2-40B4-BE49-F238E27FC236}">
              <a16:creationId xmlns:a16="http://schemas.microsoft.com/office/drawing/2014/main" id="{CB8246BD-F212-4E5C-8F12-6069A1739772}"/>
            </a:ext>
          </a:extLst>
        </xdr:cNvPr>
        <xdr:cNvSpPr txBox="1">
          <a:spLocks noChangeArrowheads="1"/>
        </xdr:cNvSpPr>
      </xdr:nvSpPr>
      <xdr:spPr bwMode="auto">
        <a:xfrm>
          <a:off x="5305425" y="138417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2" name="Text Box 37">
          <a:extLst>
            <a:ext uri="{FF2B5EF4-FFF2-40B4-BE49-F238E27FC236}">
              <a16:creationId xmlns:a16="http://schemas.microsoft.com/office/drawing/2014/main" id="{A90BA123-94D4-4987-A6B9-7ECD5CD25D9E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3" name="Text Box 38">
          <a:extLst>
            <a:ext uri="{FF2B5EF4-FFF2-40B4-BE49-F238E27FC236}">
              <a16:creationId xmlns:a16="http://schemas.microsoft.com/office/drawing/2014/main" id="{5035489B-586C-4B0D-B888-932CC7B933C9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4" name="Text Box 39">
          <a:extLst>
            <a:ext uri="{FF2B5EF4-FFF2-40B4-BE49-F238E27FC236}">
              <a16:creationId xmlns:a16="http://schemas.microsoft.com/office/drawing/2014/main" id="{8B27401B-E912-4E1E-A58E-05FD15B7171F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5" name="Text Box 40">
          <a:extLst>
            <a:ext uri="{FF2B5EF4-FFF2-40B4-BE49-F238E27FC236}">
              <a16:creationId xmlns:a16="http://schemas.microsoft.com/office/drawing/2014/main" id="{58F008ED-DB67-4029-AF2A-0FD7BCB27BD3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6" name="Text Box 41">
          <a:extLst>
            <a:ext uri="{FF2B5EF4-FFF2-40B4-BE49-F238E27FC236}">
              <a16:creationId xmlns:a16="http://schemas.microsoft.com/office/drawing/2014/main" id="{4ADFE9F3-CE64-40FF-8EEA-13AE70941630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7" name="Text Box 42">
          <a:extLst>
            <a:ext uri="{FF2B5EF4-FFF2-40B4-BE49-F238E27FC236}">
              <a16:creationId xmlns:a16="http://schemas.microsoft.com/office/drawing/2014/main" id="{8DA6CBB2-316E-4F25-B697-97200B783806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8" name="Text Box 43">
          <a:extLst>
            <a:ext uri="{FF2B5EF4-FFF2-40B4-BE49-F238E27FC236}">
              <a16:creationId xmlns:a16="http://schemas.microsoft.com/office/drawing/2014/main" id="{646D244F-2C4B-4BD8-83C4-AD5249DACFE9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59" name="Text Box 44">
          <a:extLst>
            <a:ext uri="{FF2B5EF4-FFF2-40B4-BE49-F238E27FC236}">
              <a16:creationId xmlns:a16="http://schemas.microsoft.com/office/drawing/2014/main" id="{62903DFA-B506-4AD5-83B6-898B829204CA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0" name="Text Box 45">
          <a:extLst>
            <a:ext uri="{FF2B5EF4-FFF2-40B4-BE49-F238E27FC236}">
              <a16:creationId xmlns:a16="http://schemas.microsoft.com/office/drawing/2014/main" id="{6E379B9A-25BF-47CC-82A8-B509D36B09C3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1" name="Text Box 46">
          <a:extLst>
            <a:ext uri="{FF2B5EF4-FFF2-40B4-BE49-F238E27FC236}">
              <a16:creationId xmlns:a16="http://schemas.microsoft.com/office/drawing/2014/main" id="{B077BFAB-E2F0-436D-8861-0BE133F04B34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2" name="Text Box 47">
          <a:extLst>
            <a:ext uri="{FF2B5EF4-FFF2-40B4-BE49-F238E27FC236}">
              <a16:creationId xmlns:a16="http://schemas.microsoft.com/office/drawing/2014/main" id="{72D8B08F-CB31-472B-9EA3-49BDBC17F01D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3" name="Text Box 48">
          <a:extLst>
            <a:ext uri="{FF2B5EF4-FFF2-40B4-BE49-F238E27FC236}">
              <a16:creationId xmlns:a16="http://schemas.microsoft.com/office/drawing/2014/main" id="{D3AB1EF4-BF99-497B-8EB9-AEA52E92158F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4" name="Text Box 49">
          <a:extLst>
            <a:ext uri="{FF2B5EF4-FFF2-40B4-BE49-F238E27FC236}">
              <a16:creationId xmlns:a16="http://schemas.microsoft.com/office/drawing/2014/main" id="{E3EA66C1-397E-4A9F-9541-62C33233C5D1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5" name="Text Box 50">
          <a:extLst>
            <a:ext uri="{FF2B5EF4-FFF2-40B4-BE49-F238E27FC236}">
              <a16:creationId xmlns:a16="http://schemas.microsoft.com/office/drawing/2014/main" id="{9A25406F-D90E-40D2-8419-04DC6065DB20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6" name="Text Box 51">
          <a:extLst>
            <a:ext uri="{FF2B5EF4-FFF2-40B4-BE49-F238E27FC236}">
              <a16:creationId xmlns:a16="http://schemas.microsoft.com/office/drawing/2014/main" id="{106E4596-D03C-405D-AB55-D1D4A3323B25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7" name="Text Box 52">
          <a:extLst>
            <a:ext uri="{FF2B5EF4-FFF2-40B4-BE49-F238E27FC236}">
              <a16:creationId xmlns:a16="http://schemas.microsoft.com/office/drawing/2014/main" id="{D5192DA6-A747-4E80-AC5D-29488D27A1B9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8" name="Text Box 53">
          <a:extLst>
            <a:ext uri="{FF2B5EF4-FFF2-40B4-BE49-F238E27FC236}">
              <a16:creationId xmlns:a16="http://schemas.microsoft.com/office/drawing/2014/main" id="{48ECCFAB-3326-4DB8-B05F-AC4F82CAF6F6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69" name="Text Box 54">
          <a:extLst>
            <a:ext uri="{FF2B5EF4-FFF2-40B4-BE49-F238E27FC236}">
              <a16:creationId xmlns:a16="http://schemas.microsoft.com/office/drawing/2014/main" id="{066D6AB5-3511-41D1-9827-993CBC9A8929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0" name="Text Box 55">
          <a:extLst>
            <a:ext uri="{FF2B5EF4-FFF2-40B4-BE49-F238E27FC236}">
              <a16:creationId xmlns:a16="http://schemas.microsoft.com/office/drawing/2014/main" id="{FF7D2A08-C276-4762-90C9-EA64E46A678A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1" name="Text Box 56">
          <a:extLst>
            <a:ext uri="{FF2B5EF4-FFF2-40B4-BE49-F238E27FC236}">
              <a16:creationId xmlns:a16="http://schemas.microsoft.com/office/drawing/2014/main" id="{1278F7C2-DD36-493C-8DD3-9439824929CD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2" name="Text Box 57">
          <a:extLst>
            <a:ext uri="{FF2B5EF4-FFF2-40B4-BE49-F238E27FC236}">
              <a16:creationId xmlns:a16="http://schemas.microsoft.com/office/drawing/2014/main" id="{75583DF1-4FFD-488E-83F2-518B9B74834D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3" name="Text Box 58">
          <a:extLst>
            <a:ext uri="{FF2B5EF4-FFF2-40B4-BE49-F238E27FC236}">
              <a16:creationId xmlns:a16="http://schemas.microsoft.com/office/drawing/2014/main" id="{F189B089-FBEB-4B36-8732-3ECEF42A5F56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4" name="Text Box 59">
          <a:extLst>
            <a:ext uri="{FF2B5EF4-FFF2-40B4-BE49-F238E27FC236}">
              <a16:creationId xmlns:a16="http://schemas.microsoft.com/office/drawing/2014/main" id="{B45789B6-00D7-4019-B6DA-CDC15ABDAB27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5" name="Text Box 60">
          <a:extLst>
            <a:ext uri="{FF2B5EF4-FFF2-40B4-BE49-F238E27FC236}">
              <a16:creationId xmlns:a16="http://schemas.microsoft.com/office/drawing/2014/main" id="{3F4DA385-75CA-45A7-8C23-2C3E106ACAEB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6" name="Text Box 61">
          <a:extLst>
            <a:ext uri="{FF2B5EF4-FFF2-40B4-BE49-F238E27FC236}">
              <a16:creationId xmlns:a16="http://schemas.microsoft.com/office/drawing/2014/main" id="{DA55849C-104C-4470-9E80-CBBBB5B55F0E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7" name="Text Box 62">
          <a:extLst>
            <a:ext uri="{FF2B5EF4-FFF2-40B4-BE49-F238E27FC236}">
              <a16:creationId xmlns:a16="http://schemas.microsoft.com/office/drawing/2014/main" id="{2085ECE0-D44C-4260-BEB6-CD91698AC2C9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8" name="Text Box 63">
          <a:extLst>
            <a:ext uri="{FF2B5EF4-FFF2-40B4-BE49-F238E27FC236}">
              <a16:creationId xmlns:a16="http://schemas.microsoft.com/office/drawing/2014/main" id="{2A9BBEDC-AA8A-4801-AB98-348FCCB60ED2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79" name="Text Box 64">
          <a:extLst>
            <a:ext uri="{FF2B5EF4-FFF2-40B4-BE49-F238E27FC236}">
              <a16:creationId xmlns:a16="http://schemas.microsoft.com/office/drawing/2014/main" id="{0C2E2507-8671-4CE6-A464-EC9A53332F2E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0" name="Text Box 65">
          <a:extLst>
            <a:ext uri="{FF2B5EF4-FFF2-40B4-BE49-F238E27FC236}">
              <a16:creationId xmlns:a16="http://schemas.microsoft.com/office/drawing/2014/main" id="{366E38C1-0DF4-43C4-A81F-4990D187D934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1" name="Text Box 66">
          <a:extLst>
            <a:ext uri="{FF2B5EF4-FFF2-40B4-BE49-F238E27FC236}">
              <a16:creationId xmlns:a16="http://schemas.microsoft.com/office/drawing/2014/main" id="{FF778CC7-23C1-4072-BDB8-14476002432E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2" name="Text Box 67">
          <a:extLst>
            <a:ext uri="{FF2B5EF4-FFF2-40B4-BE49-F238E27FC236}">
              <a16:creationId xmlns:a16="http://schemas.microsoft.com/office/drawing/2014/main" id="{6DA73C42-B0E6-4EF5-A4C5-0D2A6312D91B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3" name="Text Box 68">
          <a:extLst>
            <a:ext uri="{FF2B5EF4-FFF2-40B4-BE49-F238E27FC236}">
              <a16:creationId xmlns:a16="http://schemas.microsoft.com/office/drawing/2014/main" id="{0346B251-C4C4-4EDE-BD03-4F5789E81D82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4" name="Text Box 69">
          <a:extLst>
            <a:ext uri="{FF2B5EF4-FFF2-40B4-BE49-F238E27FC236}">
              <a16:creationId xmlns:a16="http://schemas.microsoft.com/office/drawing/2014/main" id="{4D69D7F5-5112-47EB-951C-E1D41400DC65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5" name="Text Box 70">
          <a:extLst>
            <a:ext uri="{FF2B5EF4-FFF2-40B4-BE49-F238E27FC236}">
              <a16:creationId xmlns:a16="http://schemas.microsoft.com/office/drawing/2014/main" id="{3B28FA1D-C386-4801-9B58-206F364F6407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6" name="Text Box 71">
          <a:extLst>
            <a:ext uri="{FF2B5EF4-FFF2-40B4-BE49-F238E27FC236}">
              <a16:creationId xmlns:a16="http://schemas.microsoft.com/office/drawing/2014/main" id="{D1FF3E6E-2F24-40C3-90CD-A2B67061D4E9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7" name="Text Box 72">
          <a:extLst>
            <a:ext uri="{FF2B5EF4-FFF2-40B4-BE49-F238E27FC236}">
              <a16:creationId xmlns:a16="http://schemas.microsoft.com/office/drawing/2014/main" id="{491933E5-261E-4DD5-A15A-4E32C5125E69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8" name="Text Box 73">
          <a:extLst>
            <a:ext uri="{FF2B5EF4-FFF2-40B4-BE49-F238E27FC236}">
              <a16:creationId xmlns:a16="http://schemas.microsoft.com/office/drawing/2014/main" id="{0213662E-94FF-4A6F-86AB-D81D380FB443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89" name="Text Box 74">
          <a:extLst>
            <a:ext uri="{FF2B5EF4-FFF2-40B4-BE49-F238E27FC236}">
              <a16:creationId xmlns:a16="http://schemas.microsoft.com/office/drawing/2014/main" id="{D8404558-253F-4F93-8609-C302E19DD81A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397</xdr:row>
      <xdr:rowOff>180975</xdr:rowOff>
    </xdr:to>
    <xdr:sp macro="" textlink="">
      <xdr:nvSpPr>
        <xdr:cNvPr id="190" name="Text Box 75">
          <a:extLst>
            <a:ext uri="{FF2B5EF4-FFF2-40B4-BE49-F238E27FC236}">
              <a16:creationId xmlns:a16="http://schemas.microsoft.com/office/drawing/2014/main" id="{0CDA80B9-4282-4467-BCDF-F4F0CC0435DC}"/>
            </a:ext>
          </a:extLst>
        </xdr:cNvPr>
        <xdr:cNvSpPr txBox="1">
          <a:spLocks noChangeArrowheads="1"/>
        </xdr:cNvSpPr>
      </xdr:nvSpPr>
      <xdr:spPr bwMode="auto">
        <a:xfrm>
          <a:off x="5305425" y="108204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151</xdr:row>
      <xdr:rowOff>0</xdr:rowOff>
    </xdr:from>
    <xdr:to>
      <xdr:col>1</xdr:col>
      <xdr:colOff>1562100</xdr:colOff>
      <xdr:row>153</xdr:row>
      <xdr:rowOff>28575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A4131CCD-E051-4654-96B8-EBD469F28CE1}"/>
            </a:ext>
          </a:extLst>
        </xdr:cNvPr>
        <xdr:cNvSpPr txBox="1">
          <a:spLocks noChangeArrowheads="1"/>
        </xdr:cNvSpPr>
      </xdr:nvSpPr>
      <xdr:spPr bwMode="auto">
        <a:xfrm>
          <a:off x="2219325" y="46796325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151</xdr:row>
      <xdr:rowOff>0</xdr:rowOff>
    </xdr:from>
    <xdr:to>
      <xdr:col>1</xdr:col>
      <xdr:colOff>1562100</xdr:colOff>
      <xdr:row>153</xdr:row>
      <xdr:rowOff>28575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E29FDD68-DF0B-4609-8A4B-EDB57D8FCF5B}"/>
            </a:ext>
          </a:extLst>
        </xdr:cNvPr>
        <xdr:cNvSpPr txBox="1">
          <a:spLocks noChangeArrowheads="1"/>
        </xdr:cNvSpPr>
      </xdr:nvSpPr>
      <xdr:spPr bwMode="auto">
        <a:xfrm>
          <a:off x="2219325" y="46796325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281</xdr:row>
      <xdr:rowOff>0</xdr:rowOff>
    </xdr:from>
    <xdr:to>
      <xdr:col>1</xdr:col>
      <xdr:colOff>1562100</xdr:colOff>
      <xdr:row>281</xdr:row>
      <xdr:rowOff>228600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2900ABD-14F2-4922-ACAC-0D35B60EE2AA}"/>
            </a:ext>
          </a:extLst>
        </xdr:cNvPr>
        <xdr:cNvSpPr txBox="1">
          <a:spLocks noChangeArrowheads="1"/>
        </xdr:cNvSpPr>
      </xdr:nvSpPr>
      <xdr:spPr bwMode="auto">
        <a:xfrm>
          <a:off x="2219325" y="72637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281</xdr:row>
      <xdr:rowOff>0</xdr:rowOff>
    </xdr:from>
    <xdr:to>
      <xdr:col>1</xdr:col>
      <xdr:colOff>1562100</xdr:colOff>
      <xdr:row>281</xdr:row>
      <xdr:rowOff>228600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35E9C0FE-7821-41B5-A808-0B28E6A71FB8}"/>
            </a:ext>
          </a:extLst>
        </xdr:cNvPr>
        <xdr:cNvSpPr txBox="1">
          <a:spLocks noChangeArrowheads="1"/>
        </xdr:cNvSpPr>
      </xdr:nvSpPr>
      <xdr:spPr bwMode="auto">
        <a:xfrm>
          <a:off x="2219325" y="72637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151</xdr:row>
      <xdr:rowOff>0</xdr:rowOff>
    </xdr:from>
    <xdr:to>
      <xdr:col>1</xdr:col>
      <xdr:colOff>1562100</xdr:colOff>
      <xdr:row>153</xdr:row>
      <xdr:rowOff>47625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A34B6A0F-F6ED-42CE-8ED2-7894A2C3336F}"/>
            </a:ext>
          </a:extLst>
        </xdr:cNvPr>
        <xdr:cNvSpPr txBox="1">
          <a:spLocks noChangeArrowheads="1"/>
        </xdr:cNvSpPr>
      </xdr:nvSpPr>
      <xdr:spPr bwMode="auto">
        <a:xfrm>
          <a:off x="2219325" y="467963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151</xdr:row>
      <xdr:rowOff>0</xdr:rowOff>
    </xdr:from>
    <xdr:to>
      <xdr:col>1</xdr:col>
      <xdr:colOff>1562100</xdr:colOff>
      <xdr:row>153</xdr:row>
      <xdr:rowOff>47625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FF0F2128-F6E3-4BCE-81AD-44A32DCC179E}"/>
            </a:ext>
          </a:extLst>
        </xdr:cNvPr>
        <xdr:cNvSpPr txBox="1">
          <a:spLocks noChangeArrowheads="1"/>
        </xdr:cNvSpPr>
      </xdr:nvSpPr>
      <xdr:spPr bwMode="auto">
        <a:xfrm>
          <a:off x="2219325" y="467963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66675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38FDEA90-FDBF-418A-8F17-F3C8F110E332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66675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B224758E-2388-4C99-92C5-7E827F6904A0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47625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710BD16A-019B-4036-BAAD-66BF287B734F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47625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C2BBE757-B422-4ADD-8EA2-65D10E0DF9F7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114300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E2CE281A-67B7-4B8B-849C-9E47F51BED6A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114300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C9388518-3205-44F8-B620-6B2DCC2ECD89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114300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424BE1A2-E17E-4AE5-A819-637AEC78B360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114300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EE03F281-3C12-45DC-BD88-283883008144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149</xdr:row>
      <xdr:rowOff>0</xdr:rowOff>
    </xdr:from>
    <xdr:to>
      <xdr:col>1</xdr:col>
      <xdr:colOff>1562100</xdr:colOff>
      <xdr:row>151</xdr:row>
      <xdr:rowOff>38100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3C550F79-2A90-4EC2-B5DA-FB72F8296887}"/>
            </a:ext>
          </a:extLst>
        </xdr:cNvPr>
        <xdr:cNvSpPr txBox="1">
          <a:spLocks noChangeArrowheads="1"/>
        </xdr:cNvSpPr>
      </xdr:nvSpPr>
      <xdr:spPr bwMode="auto">
        <a:xfrm>
          <a:off x="2219325" y="46415325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149</xdr:row>
      <xdr:rowOff>0</xdr:rowOff>
    </xdr:from>
    <xdr:to>
      <xdr:col>1</xdr:col>
      <xdr:colOff>1562100</xdr:colOff>
      <xdr:row>151</xdr:row>
      <xdr:rowOff>38100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FAD5F12F-19C2-4C4E-B586-A8AC9B5A9F4E}"/>
            </a:ext>
          </a:extLst>
        </xdr:cNvPr>
        <xdr:cNvSpPr txBox="1">
          <a:spLocks noChangeArrowheads="1"/>
        </xdr:cNvSpPr>
      </xdr:nvSpPr>
      <xdr:spPr bwMode="auto">
        <a:xfrm>
          <a:off x="2219325" y="46415325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07" name="Line 117">
          <a:extLst>
            <a:ext uri="{FF2B5EF4-FFF2-40B4-BE49-F238E27FC236}">
              <a16:creationId xmlns:a16="http://schemas.microsoft.com/office/drawing/2014/main" id="{C8F0986A-527E-40B4-B1AC-C2B0947A23F9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08" name="Line 118">
          <a:extLst>
            <a:ext uri="{FF2B5EF4-FFF2-40B4-BE49-F238E27FC236}">
              <a16:creationId xmlns:a16="http://schemas.microsoft.com/office/drawing/2014/main" id="{1D2F189C-C933-4E81-844D-632E6BE8B172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09" name="Line 119">
          <a:extLst>
            <a:ext uri="{FF2B5EF4-FFF2-40B4-BE49-F238E27FC236}">
              <a16:creationId xmlns:a16="http://schemas.microsoft.com/office/drawing/2014/main" id="{5F6B4616-B6CC-422C-BC87-A6C0FFFDF9F4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0" name="Line 120">
          <a:extLst>
            <a:ext uri="{FF2B5EF4-FFF2-40B4-BE49-F238E27FC236}">
              <a16:creationId xmlns:a16="http://schemas.microsoft.com/office/drawing/2014/main" id="{32304F9C-1F05-4153-A1FE-C10D45C26E45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1" name="Line 123">
          <a:extLst>
            <a:ext uri="{FF2B5EF4-FFF2-40B4-BE49-F238E27FC236}">
              <a16:creationId xmlns:a16="http://schemas.microsoft.com/office/drawing/2014/main" id="{D1EFD368-7FCE-43D0-84FC-06688E7F0212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2" name="Line 124">
          <a:extLst>
            <a:ext uri="{FF2B5EF4-FFF2-40B4-BE49-F238E27FC236}">
              <a16:creationId xmlns:a16="http://schemas.microsoft.com/office/drawing/2014/main" id="{56230C1F-685D-45E5-AAE7-9C107D05F92E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3" name="Line 125">
          <a:extLst>
            <a:ext uri="{FF2B5EF4-FFF2-40B4-BE49-F238E27FC236}">
              <a16:creationId xmlns:a16="http://schemas.microsoft.com/office/drawing/2014/main" id="{51910EDB-A211-4C51-A4EC-8670087598F8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4" name="Line 126">
          <a:extLst>
            <a:ext uri="{FF2B5EF4-FFF2-40B4-BE49-F238E27FC236}">
              <a16:creationId xmlns:a16="http://schemas.microsoft.com/office/drawing/2014/main" id="{08D10935-83AF-45FB-8FC1-C26C81364A72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5" name="Line 129">
          <a:extLst>
            <a:ext uri="{FF2B5EF4-FFF2-40B4-BE49-F238E27FC236}">
              <a16:creationId xmlns:a16="http://schemas.microsoft.com/office/drawing/2014/main" id="{29F4EC93-0482-4D96-853C-934E3D3A39EC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6" name="Line 130">
          <a:extLst>
            <a:ext uri="{FF2B5EF4-FFF2-40B4-BE49-F238E27FC236}">
              <a16:creationId xmlns:a16="http://schemas.microsoft.com/office/drawing/2014/main" id="{7AB3E8B4-BEB1-4B7D-9252-446A6B8BF74B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7" name="Line 131">
          <a:extLst>
            <a:ext uri="{FF2B5EF4-FFF2-40B4-BE49-F238E27FC236}">
              <a16:creationId xmlns:a16="http://schemas.microsoft.com/office/drawing/2014/main" id="{1B5970C7-CACC-4674-AA43-B132F83386CD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151</xdr:row>
      <xdr:rowOff>0</xdr:rowOff>
    </xdr:from>
    <xdr:to>
      <xdr:col>1</xdr:col>
      <xdr:colOff>495300</xdr:colOff>
      <xdr:row>151</xdr:row>
      <xdr:rowOff>0</xdr:rowOff>
    </xdr:to>
    <xdr:sp macro="" textlink="">
      <xdr:nvSpPr>
        <xdr:cNvPr id="218" name="Line 132">
          <a:extLst>
            <a:ext uri="{FF2B5EF4-FFF2-40B4-BE49-F238E27FC236}">
              <a16:creationId xmlns:a16="http://schemas.microsoft.com/office/drawing/2014/main" id="{A66343FE-9421-4E92-BE38-E85648F3E293}"/>
            </a:ext>
          </a:extLst>
        </xdr:cNvPr>
        <xdr:cNvSpPr>
          <a:spLocks noChangeShapeType="1"/>
        </xdr:cNvSpPr>
      </xdr:nvSpPr>
      <xdr:spPr bwMode="auto">
        <a:xfrm>
          <a:off x="1228725" y="4679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19" name="Line 135">
          <a:extLst>
            <a:ext uri="{FF2B5EF4-FFF2-40B4-BE49-F238E27FC236}">
              <a16:creationId xmlns:a16="http://schemas.microsoft.com/office/drawing/2014/main" id="{95772365-A612-49A2-9427-02749FE53DE2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0" name="Line 136">
          <a:extLst>
            <a:ext uri="{FF2B5EF4-FFF2-40B4-BE49-F238E27FC236}">
              <a16:creationId xmlns:a16="http://schemas.microsoft.com/office/drawing/2014/main" id="{AA1B0D5C-5EF4-4570-ADAE-97ED521A3453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1" name="Line 137">
          <a:extLst>
            <a:ext uri="{FF2B5EF4-FFF2-40B4-BE49-F238E27FC236}">
              <a16:creationId xmlns:a16="http://schemas.microsoft.com/office/drawing/2014/main" id="{E7E3ECAB-5CD0-4CB6-9758-51D8EF6B58E8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2" name="Line 138">
          <a:extLst>
            <a:ext uri="{FF2B5EF4-FFF2-40B4-BE49-F238E27FC236}">
              <a16:creationId xmlns:a16="http://schemas.microsoft.com/office/drawing/2014/main" id="{7299BD53-F23D-4A01-835C-8E421C79C25C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3" name="Line 141">
          <a:extLst>
            <a:ext uri="{FF2B5EF4-FFF2-40B4-BE49-F238E27FC236}">
              <a16:creationId xmlns:a16="http://schemas.microsoft.com/office/drawing/2014/main" id="{2BD65694-DD93-4282-AD7F-A28B4D94F6A9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4" name="Line 142">
          <a:extLst>
            <a:ext uri="{FF2B5EF4-FFF2-40B4-BE49-F238E27FC236}">
              <a16:creationId xmlns:a16="http://schemas.microsoft.com/office/drawing/2014/main" id="{901A0AE3-5882-4D4D-8B88-D2D112A2439F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5" name="Line 143">
          <a:extLst>
            <a:ext uri="{FF2B5EF4-FFF2-40B4-BE49-F238E27FC236}">
              <a16:creationId xmlns:a16="http://schemas.microsoft.com/office/drawing/2014/main" id="{12D93F01-9FAA-4C28-9920-71E3187E80B0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6" name="Line 144">
          <a:extLst>
            <a:ext uri="{FF2B5EF4-FFF2-40B4-BE49-F238E27FC236}">
              <a16:creationId xmlns:a16="http://schemas.microsoft.com/office/drawing/2014/main" id="{0D684A7E-C131-4B7A-84FE-E3C680A82A3C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7" name="Line 147">
          <a:extLst>
            <a:ext uri="{FF2B5EF4-FFF2-40B4-BE49-F238E27FC236}">
              <a16:creationId xmlns:a16="http://schemas.microsoft.com/office/drawing/2014/main" id="{FAC8B89C-F290-4223-925B-43D4EA5CA6D7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8" name="Line 148">
          <a:extLst>
            <a:ext uri="{FF2B5EF4-FFF2-40B4-BE49-F238E27FC236}">
              <a16:creationId xmlns:a16="http://schemas.microsoft.com/office/drawing/2014/main" id="{F7E24F93-28F8-4E57-B71C-797D0FB22115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29" name="Line 149">
          <a:extLst>
            <a:ext uri="{FF2B5EF4-FFF2-40B4-BE49-F238E27FC236}">
              <a16:creationId xmlns:a16="http://schemas.microsoft.com/office/drawing/2014/main" id="{F18F55D1-9E7E-47AF-BE5F-7ED7D33AF713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30" name="Line 150">
          <a:extLst>
            <a:ext uri="{FF2B5EF4-FFF2-40B4-BE49-F238E27FC236}">
              <a16:creationId xmlns:a16="http://schemas.microsoft.com/office/drawing/2014/main" id="{E9ED26FC-760B-49B6-92C4-9F537FBADAF5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31" name="Line 116">
          <a:extLst>
            <a:ext uri="{FF2B5EF4-FFF2-40B4-BE49-F238E27FC236}">
              <a16:creationId xmlns:a16="http://schemas.microsoft.com/office/drawing/2014/main" id="{6B3E2C99-61EE-4E50-8485-70BBA21DC523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2" name="Line 117">
          <a:extLst>
            <a:ext uri="{FF2B5EF4-FFF2-40B4-BE49-F238E27FC236}">
              <a16:creationId xmlns:a16="http://schemas.microsoft.com/office/drawing/2014/main" id="{82B85CD0-6EF4-4453-AA8C-4DF1F374B875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3" name="Line 118">
          <a:extLst>
            <a:ext uri="{FF2B5EF4-FFF2-40B4-BE49-F238E27FC236}">
              <a16:creationId xmlns:a16="http://schemas.microsoft.com/office/drawing/2014/main" id="{CEFD1BE6-40D2-4AFA-93F6-22427FA837C4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4" name="Line 119">
          <a:extLst>
            <a:ext uri="{FF2B5EF4-FFF2-40B4-BE49-F238E27FC236}">
              <a16:creationId xmlns:a16="http://schemas.microsoft.com/office/drawing/2014/main" id="{38906EAF-2787-4F8F-821E-63C2281AD764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5" name="Line 120">
          <a:extLst>
            <a:ext uri="{FF2B5EF4-FFF2-40B4-BE49-F238E27FC236}">
              <a16:creationId xmlns:a16="http://schemas.microsoft.com/office/drawing/2014/main" id="{8453D150-3DD7-404F-B997-7BE083B50377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36" name="Line 122">
          <a:extLst>
            <a:ext uri="{FF2B5EF4-FFF2-40B4-BE49-F238E27FC236}">
              <a16:creationId xmlns:a16="http://schemas.microsoft.com/office/drawing/2014/main" id="{283C32F1-D7EF-4C3F-9291-66DE4D7B902C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7" name="Line 123">
          <a:extLst>
            <a:ext uri="{FF2B5EF4-FFF2-40B4-BE49-F238E27FC236}">
              <a16:creationId xmlns:a16="http://schemas.microsoft.com/office/drawing/2014/main" id="{987C4CC0-A4E8-49F4-AE19-437725F36497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8" name="Line 124">
          <a:extLst>
            <a:ext uri="{FF2B5EF4-FFF2-40B4-BE49-F238E27FC236}">
              <a16:creationId xmlns:a16="http://schemas.microsoft.com/office/drawing/2014/main" id="{07C9EC42-300B-42AC-B55D-700501D7EE04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9" name="Line 125">
          <a:extLst>
            <a:ext uri="{FF2B5EF4-FFF2-40B4-BE49-F238E27FC236}">
              <a16:creationId xmlns:a16="http://schemas.microsoft.com/office/drawing/2014/main" id="{4CF58D9A-F8C8-4748-BB01-531A480DA0D4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0" name="Line 126">
          <a:extLst>
            <a:ext uri="{FF2B5EF4-FFF2-40B4-BE49-F238E27FC236}">
              <a16:creationId xmlns:a16="http://schemas.microsoft.com/office/drawing/2014/main" id="{5749666C-5EFA-4DF4-9481-7BD1F1CD32D6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41" name="Line 128">
          <a:extLst>
            <a:ext uri="{FF2B5EF4-FFF2-40B4-BE49-F238E27FC236}">
              <a16:creationId xmlns:a16="http://schemas.microsoft.com/office/drawing/2014/main" id="{420C0CA8-F340-40B7-908D-ECF9B8BFED6D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2" name="Line 129">
          <a:extLst>
            <a:ext uri="{FF2B5EF4-FFF2-40B4-BE49-F238E27FC236}">
              <a16:creationId xmlns:a16="http://schemas.microsoft.com/office/drawing/2014/main" id="{D269206B-E7F7-4E7B-81E0-99F02BFD207F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3" name="Line 130">
          <a:extLst>
            <a:ext uri="{FF2B5EF4-FFF2-40B4-BE49-F238E27FC236}">
              <a16:creationId xmlns:a16="http://schemas.microsoft.com/office/drawing/2014/main" id="{9E9504DF-7376-4AEA-BDFA-FA0C4F190A5D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4" name="Line 131">
          <a:extLst>
            <a:ext uri="{FF2B5EF4-FFF2-40B4-BE49-F238E27FC236}">
              <a16:creationId xmlns:a16="http://schemas.microsoft.com/office/drawing/2014/main" id="{26355D93-A276-4067-AC11-12BB12004280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5" name="Line 132">
          <a:extLst>
            <a:ext uri="{FF2B5EF4-FFF2-40B4-BE49-F238E27FC236}">
              <a16:creationId xmlns:a16="http://schemas.microsoft.com/office/drawing/2014/main" id="{D77C13EB-EDFB-41D3-BE21-F1C94D599CAC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46" name="Line 134">
          <a:extLst>
            <a:ext uri="{FF2B5EF4-FFF2-40B4-BE49-F238E27FC236}">
              <a16:creationId xmlns:a16="http://schemas.microsoft.com/office/drawing/2014/main" id="{69908A3F-81ED-411A-844F-0F60CEAB7993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7" name="Line 135">
          <a:extLst>
            <a:ext uri="{FF2B5EF4-FFF2-40B4-BE49-F238E27FC236}">
              <a16:creationId xmlns:a16="http://schemas.microsoft.com/office/drawing/2014/main" id="{E0ED90BD-5C0C-404B-AD0B-0708517ADC2E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8" name="Line 136">
          <a:extLst>
            <a:ext uri="{FF2B5EF4-FFF2-40B4-BE49-F238E27FC236}">
              <a16:creationId xmlns:a16="http://schemas.microsoft.com/office/drawing/2014/main" id="{C1A3E5B1-64DD-4B2B-8CA5-94A87FC11467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49" name="Line 137">
          <a:extLst>
            <a:ext uri="{FF2B5EF4-FFF2-40B4-BE49-F238E27FC236}">
              <a16:creationId xmlns:a16="http://schemas.microsoft.com/office/drawing/2014/main" id="{2E099FEA-A4E9-4042-8246-CDC962DDB911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0" name="Line 138">
          <a:extLst>
            <a:ext uri="{FF2B5EF4-FFF2-40B4-BE49-F238E27FC236}">
              <a16:creationId xmlns:a16="http://schemas.microsoft.com/office/drawing/2014/main" id="{48E60E68-31F0-4796-9633-992D137CD455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51" name="Line 140">
          <a:extLst>
            <a:ext uri="{FF2B5EF4-FFF2-40B4-BE49-F238E27FC236}">
              <a16:creationId xmlns:a16="http://schemas.microsoft.com/office/drawing/2014/main" id="{C4707C10-8112-457E-9E28-6615221CA824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2" name="Line 141">
          <a:extLst>
            <a:ext uri="{FF2B5EF4-FFF2-40B4-BE49-F238E27FC236}">
              <a16:creationId xmlns:a16="http://schemas.microsoft.com/office/drawing/2014/main" id="{F6D528D5-88B4-427C-BB79-93F34015914D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3" name="Line 142">
          <a:extLst>
            <a:ext uri="{FF2B5EF4-FFF2-40B4-BE49-F238E27FC236}">
              <a16:creationId xmlns:a16="http://schemas.microsoft.com/office/drawing/2014/main" id="{9467FBE0-56AF-4160-B933-367346FCCBD6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4" name="Line 143">
          <a:extLst>
            <a:ext uri="{FF2B5EF4-FFF2-40B4-BE49-F238E27FC236}">
              <a16:creationId xmlns:a16="http://schemas.microsoft.com/office/drawing/2014/main" id="{EEE62185-591F-4E76-AFC4-94C131B532D3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5" name="Line 144">
          <a:extLst>
            <a:ext uri="{FF2B5EF4-FFF2-40B4-BE49-F238E27FC236}">
              <a16:creationId xmlns:a16="http://schemas.microsoft.com/office/drawing/2014/main" id="{A1D18B13-A520-4749-A018-1C36D547C988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143</xdr:row>
      <xdr:rowOff>0</xdr:rowOff>
    </xdr:from>
    <xdr:to>
      <xdr:col>1</xdr:col>
      <xdr:colOff>495300</xdr:colOff>
      <xdr:row>143</xdr:row>
      <xdr:rowOff>0</xdr:rowOff>
    </xdr:to>
    <xdr:sp macro="" textlink="">
      <xdr:nvSpPr>
        <xdr:cNvPr id="256" name="Line 146">
          <a:extLst>
            <a:ext uri="{FF2B5EF4-FFF2-40B4-BE49-F238E27FC236}">
              <a16:creationId xmlns:a16="http://schemas.microsoft.com/office/drawing/2014/main" id="{AA12DB17-D975-422E-82DD-532612743B07}"/>
            </a:ext>
          </a:extLst>
        </xdr:cNvPr>
        <xdr:cNvSpPr>
          <a:spLocks noChangeShapeType="1"/>
        </xdr:cNvSpPr>
      </xdr:nvSpPr>
      <xdr:spPr bwMode="auto">
        <a:xfrm>
          <a:off x="1228725" y="451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7" name="Line 147">
          <a:extLst>
            <a:ext uri="{FF2B5EF4-FFF2-40B4-BE49-F238E27FC236}">
              <a16:creationId xmlns:a16="http://schemas.microsoft.com/office/drawing/2014/main" id="{3F54A8BD-8EEF-460B-8E1A-4961DEFEB65B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8" name="Line 148">
          <a:extLst>
            <a:ext uri="{FF2B5EF4-FFF2-40B4-BE49-F238E27FC236}">
              <a16:creationId xmlns:a16="http://schemas.microsoft.com/office/drawing/2014/main" id="{06987F13-BC65-4B37-B348-A6873DAFC19A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59" name="Line 149">
          <a:extLst>
            <a:ext uri="{FF2B5EF4-FFF2-40B4-BE49-F238E27FC236}">
              <a16:creationId xmlns:a16="http://schemas.microsoft.com/office/drawing/2014/main" id="{70A3F352-470B-4C67-8FFF-2CB8800A0FBD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60" name="Line 150">
          <a:extLst>
            <a:ext uri="{FF2B5EF4-FFF2-40B4-BE49-F238E27FC236}">
              <a16:creationId xmlns:a16="http://schemas.microsoft.com/office/drawing/2014/main" id="{BE3EA7B4-1068-4933-80FD-F4582614DA9B}"/>
            </a:ext>
          </a:extLst>
        </xdr:cNvPr>
        <xdr:cNvSpPr>
          <a:spLocks noChangeShapeType="1"/>
        </xdr:cNvSpPr>
      </xdr:nvSpPr>
      <xdr:spPr bwMode="auto">
        <a:xfrm>
          <a:off x="1228725" y="4603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47625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57270B0C-7648-4553-933B-7195BD8826A5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47625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F138562F-9B54-4403-8519-7B8C32E95992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397</xdr:row>
      <xdr:rowOff>190500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D951A2BF-63A6-481C-B332-85E665F40C61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397</xdr:row>
      <xdr:rowOff>190500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6B456EF7-A1D4-494E-AED3-7723DCAEC2FD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152</xdr:row>
      <xdr:rowOff>0</xdr:rowOff>
    </xdr:from>
    <xdr:to>
      <xdr:col>1</xdr:col>
      <xdr:colOff>1562100</xdr:colOff>
      <xdr:row>153</xdr:row>
      <xdr:rowOff>28575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CFE272FA-D250-4A10-9200-7AEAC25BDD78}"/>
            </a:ext>
          </a:extLst>
        </xdr:cNvPr>
        <xdr:cNvSpPr txBox="1">
          <a:spLocks noChangeArrowheads="1"/>
        </xdr:cNvSpPr>
      </xdr:nvSpPr>
      <xdr:spPr bwMode="auto">
        <a:xfrm>
          <a:off x="2219325" y="469868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152</xdr:row>
      <xdr:rowOff>0</xdr:rowOff>
    </xdr:from>
    <xdr:to>
      <xdr:col>1</xdr:col>
      <xdr:colOff>1562100</xdr:colOff>
      <xdr:row>153</xdr:row>
      <xdr:rowOff>28575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75C35D4C-38D5-4BF4-8365-8B7DAAACBEFE}"/>
            </a:ext>
          </a:extLst>
        </xdr:cNvPr>
        <xdr:cNvSpPr txBox="1">
          <a:spLocks noChangeArrowheads="1"/>
        </xdr:cNvSpPr>
      </xdr:nvSpPr>
      <xdr:spPr bwMode="auto">
        <a:xfrm>
          <a:off x="2219325" y="469868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152</xdr:row>
      <xdr:rowOff>0</xdr:rowOff>
    </xdr:from>
    <xdr:to>
      <xdr:col>1</xdr:col>
      <xdr:colOff>1562100</xdr:colOff>
      <xdr:row>153</xdr:row>
      <xdr:rowOff>47625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1E224F37-CF28-4FDC-9F2C-92DD8D80BDD9}"/>
            </a:ext>
          </a:extLst>
        </xdr:cNvPr>
        <xdr:cNvSpPr txBox="1">
          <a:spLocks noChangeArrowheads="1"/>
        </xdr:cNvSpPr>
      </xdr:nvSpPr>
      <xdr:spPr bwMode="auto">
        <a:xfrm>
          <a:off x="2219325" y="46986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152</xdr:row>
      <xdr:rowOff>0</xdr:rowOff>
    </xdr:from>
    <xdr:to>
      <xdr:col>1</xdr:col>
      <xdr:colOff>1562100</xdr:colOff>
      <xdr:row>153</xdr:row>
      <xdr:rowOff>47625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974ABECE-EB47-4BC8-B1B3-6BB5609F3C61}"/>
            </a:ext>
          </a:extLst>
        </xdr:cNvPr>
        <xdr:cNvSpPr txBox="1">
          <a:spLocks noChangeArrowheads="1"/>
        </xdr:cNvSpPr>
      </xdr:nvSpPr>
      <xdr:spPr bwMode="auto">
        <a:xfrm>
          <a:off x="2219325" y="46986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152</xdr:row>
      <xdr:rowOff>0</xdr:rowOff>
    </xdr:from>
    <xdr:to>
      <xdr:col>1</xdr:col>
      <xdr:colOff>1562100</xdr:colOff>
      <xdr:row>153</xdr:row>
      <xdr:rowOff>9525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3AD4653F-7B59-49AE-AA95-1ACB0D6B9165}"/>
            </a:ext>
          </a:extLst>
        </xdr:cNvPr>
        <xdr:cNvSpPr txBox="1">
          <a:spLocks noChangeArrowheads="1"/>
        </xdr:cNvSpPr>
      </xdr:nvSpPr>
      <xdr:spPr bwMode="auto">
        <a:xfrm>
          <a:off x="2219325" y="46986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152</xdr:row>
      <xdr:rowOff>0</xdr:rowOff>
    </xdr:from>
    <xdr:to>
      <xdr:col>1</xdr:col>
      <xdr:colOff>1562100</xdr:colOff>
      <xdr:row>153</xdr:row>
      <xdr:rowOff>9525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253B63FE-0992-4E18-A8FB-D25FB6BD93E4}"/>
            </a:ext>
          </a:extLst>
        </xdr:cNvPr>
        <xdr:cNvSpPr txBox="1">
          <a:spLocks noChangeArrowheads="1"/>
        </xdr:cNvSpPr>
      </xdr:nvSpPr>
      <xdr:spPr bwMode="auto">
        <a:xfrm>
          <a:off x="2219325" y="46986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28575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65870E2B-6ACE-4C13-96A9-E457E08544AE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28575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16DC4933-1E00-4F22-8017-DEBFDE81911A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19050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7BB687E9-6967-4382-87F9-5E7743FB7DEF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19050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12C044CB-1BBD-40BA-BF31-0C2A78222A49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47625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CAED57C2-0DB0-438D-AF4B-713D0C3338B3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47625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75E50DCB-FB42-4D96-8E80-8FBE346FA736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66675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E4CA0066-3538-4A8D-93AE-FB9A8AF46E2C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66675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39B96221-D785-4E5D-923F-7664D0400EB7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47625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1CC0D5C5-FC5A-4D98-A4DD-DCFBA7342DD2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47625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EA2F6B51-42D7-44F8-80E0-467EF90ADBFF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104775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4161D6B0-06FA-4D07-8E30-7E99152F66A1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104775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D59E0BDB-745E-440D-BF90-31F9220871AA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104775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F5C723A7-EC85-4DF2-A3D5-4A54486261F9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104775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66BA07C8-1D4E-4302-BAB2-01CC07A485C3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28575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B620ADBA-04E9-41B0-A247-9E59FEAE72E7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28575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8A7C6DC9-DC9F-4A53-A2C5-B53CF4517C4C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47625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ED53ED6F-DB34-4615-B82C-6D830946F28C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399</xdr:row>
      <xdr:rowOff>47625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3CDBEA77-01C7-4F66-A576-9A6DCA5BECEE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247650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4AEE32C4-E8B6-46F3-8541-BC96C9EB0FBE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397</xdr:row>
      <xdr:rowOff>0</xdr:rowOff>
    </xdr:from>
    <xdr:to>
      <xdr:col>1</xdr:col>
      <xdr:colOff>1562100</xdr:colOff>
      <xdr:row>398</xdr:row>
      <xdr:rowOff>247650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62B1F1B9-6606-4D35-9677-624E5F678ECB}"/>
            </a:ext>
          </a:extLst>
        </xdr:cNvPr>
        <xdr:cNvSpPr txBox="1">
          <a:spLocks noChangeArrowheads="1"/>
        </xdr:cNvSpPr>
      </xdr:nvSpPr>
      <xdr:spPr bwMode="auto">
        <a:xfrm>
          <a:off x="2219325" y="1082040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85725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6797AB23-A171-47FB-90F2-20E370758E15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85725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952961EE-3C7D-4DE8-9794-5A00C2752754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66675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E452ECD4-46BF-441B-B3E3-5083DFFF7E92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66675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CD3CC9A6-456E-4C78-A56A-78B9F44B79DC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133350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4C03C213-A3CE-4EE8-8D7B-9AB4AE5E9A12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133350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9159F110-26B9-459A-8408-D38B2097C89E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133350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6B73B29B-3529-4723-8680-ED8453A83679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133350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662C7C9A-7D57-4A26-A8E2-41AEA51EFA6D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66675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D9914FFD-E983-4E08-84E5-785F217B9472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66675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E16DC2D8-C12A-4FDB-A754-A2E49F458013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9525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495DB027-9F31-4FCD-BB63-E594A4C78504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400</xdr:row>
      <xdr:rowOff>9525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D5AF4124-81C0-453F-AE32-F719EFFD5F0E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DDFA7DD3-45C0-4A9F-9577-AB6B2A241172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171450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1F2BF409-892A-4354-A837-416D650F5A65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161925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AD38569E-5FA5-4246-B4AF-137BDFD6ED8A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161925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761777FA-CC4F-4C62-9F30-EE401288810D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ED566328-0E5C-41F3-AA14-645000C52180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AD6D2CF3-06B9-4F97-B1B3-B783DC86D1B8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19050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140BFD6C-C000-42CE-A40F-DB6A0A31CE78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19050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81501A5A-81E3-448A-9A47-738E4D429509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F9483FCD-925F-4D54-999E-1C2199E5B875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1952D290-BB50-4E7E-88D5-DA56303ECF67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66675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5BA343E2-1F12-4AFA-93AD-0FAE5B1098E8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66675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1B7AE322-0AD7-4070-A88D-CEC6B3632930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66675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872CB0A8-5CF1-4110-BAA8-2DEF314005FF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66675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8F27F9DD-4EE9-4B39-8532-C41A785DE1BD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E087728-228D-40C4-8341-613860540006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171450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FA850B75-775D-4547-818A-C2337576A27C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447E7614-0227-47AB-8B2B-4B0DC45E2BD8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C81CF5CE-B159-4A24-A819-009D46F11497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142875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5AC1122D-8229-4CF6-A703-7E6CAC4170AF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399</xdr:row>
      <xdr:rowOff>0</xdr:rowOff>
    </xdr:from>
    <xdr:to>
      <xdr:col>1</xdr:col>
      <xdr:colOff>1562100</xdr:colOff>
      <xdr:row>401</xdr:row>
      <xdr:rowOff>142875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C8196854-ACE8-47C3-8BC4-5BEBAC69B09F}"/>
            </a:ext>
          </a:extLst>
        </xdr:cNvPr>
        <xdr:cNvSpPr txBox="1">
          <a:spLocks noChangeArrowheads="1"/>
        </xdr:cNvSpPr>
      </xdr:nvSpPr>
      <xdr:spPr bwMode="auto">
        <a:xfrm>
          <a:off x="2219325" y="1086612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42</xdr:row>
      <xdr:rowOff>0</xdr:rowOff>
    </xdr:from>
    <xdr:to>
      <xdr:col>1</xdr:col>
      <xdr:colOff>1562100</xdr:colOff>
      <xdr:row>43</xdr:row>
      <xdr:rowOff>38100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4FA9B456-86BD-40CD-82E8-18B020520BC4}"/>
            </a:ext>
          </a:extLst>
        </xdr:cNvPr>
        <xdr:cNvSpPr txBox="1">
          <a:spLocks noChangeArrowheads="1"/>
        </xdr:cNvSpPr>
      </xdr:nvSpPr>
      <xdr:spPr bwMode="auto">
        <a:xfrm>
          <a:off x="2219325" y="1328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42</xdr:row>
      <xdr:rowOff>0</xdr:rowOff>
    </xdr:from>
    <xdr:to>
      <xdr:col>1</xdr:col>
      <xdr:colOff>1562100</xdr:colOff>
      <xdr:row>43</xdr:row>
      <xdr:rowOff>38100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448D6A59-1D7C-49A8-ACE2-C6002FF19829}"/>
            </a:ext>
          </a:extLst>
        </xdr:cNvPr>
        <xdr:cNvSpPr txBox="1">
          <a:spLocks noChangeArrowheads="1"/>
        </xdr:cNvSpPr>
      </xdr:nvSpPr>
      <xdr:spPr bwMode="auto">
        <a:xfrm>
          <a:off x="2219325" y="1328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42</xdr:row>
      <xdr:rowOff>0</xdr:rowOff>
    </xdr:from>
    <xdr:to>
      <xdr:col>1</xdr:col>
      <xdr:colOff>1562100</xdr:colOff>
      <xdr:row>43</xdr:row>
      <xdr:rowOff>57150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BA8B722E-0275-409B-99AC-7C4DC4E8BF8F}"/>
            </a:ext>
          </a:extLst>
        </xdr:cNvPr>
        <xdr:cNvSpPr txBox="1">
          <a:spLocks noChangeArrowheads="1"/>
        </xdr:cNvSpPr>
      </xdr:nvSpPr>
      <xdr:spPr bwMode="auto">
        <a:xfrm>
          <a:off x="2219325" y="13287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42</xdr:row>
      <xdr:rowOff>0</xdr:rowOff>
    </xdr:from>
    <xdr:to>
      <xdr:col>1</xdr:col>
      <xdr:colOff>1562100</xdr:colOff>
      <xdr:row>43</xdr:row>
      <xdr:rowOff>57150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101476C9-1074-4E44-B5AC-CD66E38720EF}"/>
            </a:ext>
          </a:extLst>
        </xdr:cNvPr>
        <xdr:cNvSpPr txBox="1">
          <a:spLocks noChangeArrowheads="1"/>
        </xdr:cNvSpPr>
      </xdr:nvSpPr>
      <xdr:spPr bwMode="auto">
        <a:xfrm>
          <a:off x="2219325" y="13287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42</xdr:row>
      <xdr:rowOff>0</xdr:rowOff>
    </xdr:from>
    <xdr:to>
      <xdr:col>1</xdr:col>
      <xdr:colOff>1562100</xdr:colOff>
      <xdr:row>43</xdr:row>
      <xdr:rowOff>19050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E753F1C-A81D-413A-ACBF-51F16937B043}"/>
            </a:ext>
          </a:extLst>
        </xdr:cNvPr>
        <xdr:cNvSpPr txBox="1">
          <a:spLocks noChangeArrowheads="1"/>
        </xdr:cNvSpPr>
      </xdr:nvSpPr>
      <xdr:spPr bwMode="auto">
        <a:xfrm>
          <a:off x="2219325" y="13287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1485900</xdr:colOff>
      <xdr:row>42</xdr:row>
      <xdr:rowOff>0</xdr:rowOff>
    </xdr:from>
    <xdr:to>
      <xdr:col>1</xdr:col>
      <xdr:colOff>1562100</xdr:colOff>
      <xdr:row>43</xdr:row>
      <xdr:rowOff>19050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74F92FFB-7952-4838-81DB-5AB27B0075CC}"/>
            </a:ext>
          </a:extLst>
        </xdr:cNvPr>
        <xdr:cNvSpPr txBox="1">
          <a:spLocks noChangeArrowheads="1"/>
        </xdr:cNvSpPr>
      </xdr:nvSpPr>
      <xdr:spPr bwMode="auto">
        <a:xfrm>
          <a:off x="2219325" y="13287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300\Hejn&#253;\SPALOVNA%20PARDUBICE\DPS-UPRAVEN&#201;\OBN_SPAL_NPK_RO_STAVBA\CELKOV&#201;%20N&#193;KLADY%20STAVBY_TECHNOLOGIE\KO%20spalovny%20v%20NPK%20SO01%20stavebn&#237;%20&#269;&#225;st%20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spalovna%20Pardubice/dokumentace%20DPS_DVD/OBNOVA%20SPALOVNY%20NPK-DPS-final/OBN_SPAL_NPK_RO/SO%2001_R/SO01_SLP_RO_CTX-Y-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 00 1 Naklady"/>
      <sheetName val="SO 01 1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12935063.489999998</v>
          </cell>
        </row>
        <row r="26">
          <cell r="G26">
            <v>2716363</v>
          </cell>
        </row>
        <row r="29">
          <cell r="G29">
            <v>15651426</v>
          </cell>
          <cell r="J29" t="str">
            <v>CZK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Parametry"/>
      <sheetName val="Rekapitulace"/>
      <sheetName val="Rozpočet"/>
    </sheetNames>
    <sheetDataSet>
      <sheetData sheetId="0"/>
      <sheetData sheetId="1">
        <row r="16">
          <cell r="B16" t="str">
            <v>3,60</v>
          </cell>
        </row>
        <row r="19">
          <cell r="B19" t="str">
            <v>0,00</v>
          </cell>
        </row>
        <row r="20">
          <cell r="B20" t="str">
            <v>0,00</v>
          </cell>
        </row>
        <row r="21">
          <cell r="B21" t="str">
            <v>0,00</v>
          </cell>
        </row>
        <row r="22">
          <cell r="B22" t="str">
            <v>0,00</v>
          </cell>
        </row>
        <row r="23">
          <cell r="B23" t="str">
            <v>0,00</v>
          </cell>
        </row>
        <row r="24">
          <cell r="B24" t="str">
            <v>0,00</v>
          </cell>
        </row>
        <row r="25">
          <cell r="B25" t="str">
            <v>0,00</v>
          </cell>
        </row>
        <row r="26">
          <cell r="B26" t="str">
            <v>0,952842</v>
          </cell>
        </row>
        <row r="27">
          <cell r="B27" t="str">
            <v>1,00</v>
          </cell>
        </row>
        <row r="28">
          <cell r="B28" t="str">
            <v>0,00</v>
          </cell>
        </row>
      </sheetData>
      <sheetData sheetId="2"/>
      <sheetData sheetId="3">
        <row r="92">
          <cell r="F92">
            <v>53176.239999999983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33" t="s">
        <v>39</v>
      </c>
      <c r="B2" s="733"/>
      <c r="C2" s="733"/>
      <c r="D2" s="733"/>
      <c r="E2" s="733"/>
      <c r="F2" s="733"/>
      <c r="G2" s="733"/>
    </row>
  </sheetData>
  <sheetProtection sheet="1" formatCells="0" selectLockedCells="1" selectUnlockedCell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94"/>
  <sheetViews>
    <sheetView showGridLines="0" topLeftCell="B44" zoomScaleNormal="100" zoomScaleSheetLayoutView="75" workbookViewId="0">
      <selection activeCell="D11" sqref="D11:G11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>
      <c r="A1" s="46" t="s">
        <v>36</v>
      </c>
      <c r="B1" s="769" t="s">
        <v>41</v>
      </c>
      <c r="C1" s="770"/>
      <c r="D1" s="770"/>
      <c r="E1" s="770"/>
      <c r="F1" s="770"/>
      <c r="G1" s="770"/>
      <c r="H1" s="770"/>
      <c r="I1" s="770"/>
      <c r="J1" s="771"/>
    </row>
    <row r="2" spans="1:15" ht="36" customHeight="1">
      <c r="A2" s="2"/>
      <c r="B2" s="72" t="s">
        <v>22</v>
      </c>
      <c r="C2" s="73"/>
      <c r="D2" s="74" t="s">
        <v>43</v>
      </c>
      <c r="E2" s="775" t="s">
        <v>44</v>
      </c>
      <c r="F2" s="776"/>
      <c r="G2" s="776"/>
      <c r="H2" s="776"/>
      <c r="I2" s="776"/>
      <c r="J2" s="777"/>
      <c r="O2" s="1"/>
    </row>
    <row r="3" spans="1:15" ht="27" hidden="1" customHeight="1">
      <c r="A3" s="2"/>
      <c r="B3" s="75"/>
      <c r="C3" s="73"/>
      <c r="D3" s="76"/>
      <c r="E3" s="778"/>
      <c r="F3" s="779"/>
      <c r="G3" s="779"/>
      <c r="H3" s="779"/>
      <c r="I3" s="779"/>
      <c r="J3" s="780"/>
    </row>
    <row r="4" spans="1:15" ht="23.25" customHeight="1">
      <c r="A4" s="2"/>
      <c r="B4" s="77"/>
      <c r="C4" s="78"/>
      <c r="D4" s="79"/>
      <c r="E4" s="759"/>
      <c r="F4" s="759"/>
      <c r="G4" s="759"/>
      <c r="H4" s="759"/>
      <c r="I4" s="759"/>
      <c r="J4" s="760"/>
    </row>
    <row r="5" spans="1:15" ht="24" customHeight="1">
      <c r="A5" s="2"/>
      <c r="B5" s="30" t="s">
        <v>42</v>
      </c>
      <c r="D5" s="763" t="s">
        <v>45</v>
      </c>
      <c r="E5" s="764"/>
      <c r="F5" s="764"/>
      <c r="G5" s="764"/>
      <c r="H5" s="18" t="s">
        <v>40</v>
      </c>
      <c r="I5" s="81" t="s">
        <v>49</v>
      </c>
      <c r="J5" s="8"/>
    </row>
    <row r="6" spans="1:15" ht="15.75" customHeight="1">
      <c r="A6" s="2"/>
      <c r="B6" s="27"/>
      <c r="C6" s="52"/>
      <c r="D6" s="765" t="s">
        <v>46</v>
      </c>
      <c r="E6" s="766"/>
      <c r="F6" s="766"/>
      <c r="G6" s="766"/>
      <c r="H6" s="18" t="s">
        <v>34</v>
      </c>
      <c r="I6" s="81" t="s">
        <v>50</v>
      </c>
      <c r="J6" s="8"/>
    </row>
    <row r="7" spans="1:15" ht="15.75" customHeight="1">
      <c r="A7" s="2"/>
      <c r="B7" s="28"/>
      <c r="C7" s="53"/>
      <c r="D7" s="80" t="s">
        <v>48</v>
      </c>
      <c r="E7" s="767" t="s">
        <v>47</v>
      </c>
      <c r="F7" s="768"/>
      <c r="G7" s="768"/>
      <c r="H7" s="23"/>
      <c r="I7" s="22"/>
      <c r="J7" s="33"/>
    </row>
    <row r="8" spans="1:15" ht="24" hidden="1" customHeight="1">
      <c r="A8" s="2"/>
      <c r="B8" s="30" t="s">
        <v>20</v>
      </c>
      <c r="D8" s="82" t="s">
        <v>51</v>
      </c>
      <c r="H8" s="18" t="s">
        <v>40</v>
      </c>
      <c r="I8" s="81" t="s">
        <v>55</v>
      </c>
      <c r="J8" s="8"/>
    </row>
    <row r="9" spans="1:15" ht="15.75" hidden="1" customHeight="1">
      <c r="A9" s="2"/>
      <c r="B9" s="2"/>
      <c r="D9" s="82" t="s">
        <v>52</v>
      </c>
      <c r="H9" s="18" t="s">
        <v>34</v>
      </c>
      <c r="I9" s="81" t="s">
        <v>56</v>
      </c>
      <c r="J9" s="8"/>
    </row>
    <row r="10" spans="1:15" ht="15.75" hidden="1" customHeight="1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>
      <c r="A11" s="2"/>
      <c r="B11" s="30" t="s">
        <v>19</v>
      </c>
      <c r="D11" s="782"/>
      <c r="E11" s="782"/>
      <c r="F11" s="782"/>
      <c r="G11" s="782"/>
      <c r="H11" s="18" t="s">
        <v>40</v>
      </c>
      <c r="I11" s="85"/>
      <c r="J11" s="8"/>
    </row>
    <row r="12" spans="1:15" ht="15.75" customHeight="1">
      <c r="A12" s="2"/>
      <c r="B12" s="27"/>
      <c r="C12" s="52"/>
      <c r="D12" s="758"/>
      <c r="E12" s="758"/>
      <c r="F12" s="758"/>
      <c r="G12" s="758"/>
      <c r="H12" s="18" t="s">
        <v>34</v>
      </c>
      <c r="I12" s="85"/>
      <c r="J12" s="8"/>
    </row>
    <row r="13" spans="1:15" ht="15.75" customHeight="1">
      <c r="A13" s="2"/>
      <c r="B13" s="28"/>
      <c r="C13" s="53"/>
      <c r="D13" s="84"/>
      <c r="E13" s="761"/>
      <c r="F13" s="762"/>
      <c r="G13" s="762"/>
      <c r="H13" s="19"/>
      <c r="I13" s="22"/>
      <c r="J13" s="33"/>
    </row>
    <row r="14" spans="1:15" ht="24" customHeight="1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>
      <c r="A15" s="2"/>
      <c r="B15" s="34" t="s">
        <v>32</v>
      </c>
      <c r="C15" s="57"/>
      <c r="D15" s="51"/>
      <c r="E15" s="781"/>
      <c r="F15" s="781"/>
      <c r="G15" s="783"/>
      <c r="H15" s="783"/>
      <c r="I15" s="783" t="s">
        <v>29</v>
      </c>
      <c r="J15" s="784"/>
    </row>
    <row r="16" spans="1:15" ht="23.25" customHeight="1">
      <c r="A16" s="137" t="s">
        <v>24</v>
      </c>
      <c r="B16" s="37" t="s">
        <v>24</v>
      </c>
      <c r="C16" s="58"/>
      <c r="D16" s="59"/>
      <c r="E16" s="747"/>
      <c r="F16" s="748"/>
      <c r="G16" s="747"/>
      <c r="H16" s="748"/>
      <c r="I16" s="747">
        <f>SUMIF(F59:F90,A16,I59:I90)+SUMIF(F59:F90,"PSU",I59:I90)</f>
        <v>405043.35826999997</v>
      </c>
      <c r="J16" s="749"/>
    </row>
    <row r="17" spans="1:10" ht="23.25" customHeight="1">
      <c r="A17" s="137" t="s">
        <v>25</v>
      </c>
      <c r="B17" s="37" t="s">
        <v>25</v>
      </c>
      <c r="C17" s="58"/>
      <c r="D17" s="59"/>
      <c r="E17" s="747"/>
      <c r="F17" s="748"/>
      <c r="G17" s="747"/>
      <c r="H17" s="748"/>
      <c r="I17" s="747">
        <f>SUMIF(F59:F90,A17,I59:I90)</f>
        <v>0</v>
      </c>
      <c r="J17" s="749"/>
    </row>
    <row r="18" spans="1:10" ht="23.25" customHeight="1">
      <c r="A18" s="137" t="s">
        <v>26</v>
      </c>
      <c r="B18" s="37" t="s">
        <v>26</v>
      </c>
      <c r="C18" s="58"/>
      <c r="D18" s="59"/>
      <c r="E18" s="747"/>
      <c r="F18" s="748"/>
      <c r="G18" s="747"/>
      <c r="H18" s="748"/>
      <c r="I18" s="747">
        <f>SUMIF(F59:F90,A18,I59:I90)</f>
        <v>0</v>
      </c>
      <c r="J18" s="749"/>
    </row>
    <row r="19" spans="1:10" ht="23.25" customHeight="1">
      <c r="A19" s="137" t="s">
        <v>136</v>
      </c>
      <c r="B19" s="37" t="s">
        <v>27</v>
      </c>
      <c r="C19" s="58"/>
      <c r="D19" s="59"/>
      <c r="E19" s="747"/>
      <c r="F19" s="748"/>
      <c r="G19" s="747"/>
      <c r="H19" s="748"/>
      <c r="I19" s="747">
        <f>SUMIF(F59:F90,A19,I59:I90)</f>
        <v>0</v>
      </c>
      <c r="J19" s="749"/>
    </row>
    <row r="20" spans="1:10" ht="23.25" customHeight="1">
      <c r="A20" s="137" t="s">
        <v>137</v>
      </c>
      <c r="B20" s="37" t="s">
        <v>28</v>
      </c>
      <c r="C20" s="58"/>
      <c r="D20" s="59"/>
      <c r="E20" s="747"/>
      <c r="F20" s="748"/>
      <c r="G20" s="747"/>
      <c r="H20" s="748"/>
      <c r="I20" s="747">
        <f>SUMIF(F59:F90,A20,I59:I90)</f>
        <v>0</v>
      </c>
      <c r="J20" s="749"/>
    </row>
    <row r="21" spans="1:10" ht="23.25" customHeight="1">
      <c r="A21" s="2"/>
      <c r="B21" s="47" t="s">
        <v>29</v>
      </c>
      <c r="C21" s="60"/>
      <c r="D21" s="61"/>
      <c r="E21" s="750"/>
      <c r="F21" s="785"/>
      <c r="G21" s="750"/>
      <c r="H21" s="785"/>
      <c r="I21" s="750">
        <f>SUM(I16:J20)</f>
        <v>405043.35826999997</v>
      </c>
      <c r="J21" s="751"/>
    </row>
    <row r="22" spans="1:10" ht="33" customHeight="1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745">
        <f>ZakladDPHSniVypocet</f>
        <v>0</v>
      </c>
      <c r="H23" s="746"/>
      <c r="I23" s="746"/>
      <c r="J23" s="39" t="str">
        <f t="shared" ref="J23:J28" si="0">Mena</f>
        <v>CZK</v>
      </c>
    </row>
    <row r="24" spans="1:10" ht="23.25" customHeight="1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743">
        <f>IF(A24&gt;50, ROUNDUP(A23, 0), ROUNDDOWN(A23, 0))</f>
        <v>0</v>
      </c>
      <c r="H24" s="744"/>
      <c r="I24" s="744"/>
      <c r="J24" s="39" t="str">
        <f t="shared" si="0"/>
        <v>CZK</v>
      </c>
    </row>
    <row r="25" spans="1:10" ht="23.25" customHeight="1">
      <c r="A25" s="2">
        <f>ZakladDPHZakl*SazbaDPH2/100</f>
        <v>85059.105236699994</v>
      </c>
      <c r="B25" s="37" t="s">
        <v>14</v>
      </c>
      <c r="C25" s="58"/>
      <c r="D25" s="59"/>
      <c r="E25" s="63">
        <v>21</v>
      </c>
      <c r="F25" s="38" t="s">
        <v>0</v>
      </c>
      <c r="G25" s="745">
        <f>ZakladDPHZaklVypocet</f>
        <v>405043.35826999997</v>
      </c>
      <c r="H25" s="746"/>
      <c r="I25" s="746"/>
      <c r="J25" s="39" t="str">
        <f t="shared" si="0"/>
        <v>CZK</v>
      </c>
    </row>
    <row r="26" spans="1:10" ht="23.25" customHeight="1">
      <c r="A26" s="2">
        <f>(A25-INT(A25))*100</f>
        <v>10.523669999383856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72">
        <f>IF(A26&gt;50, ROUNDUP(A25, 0), ROUNDDOWN(A25, 0))</f>
        <v>85059</v>
      </c>
      <c r="H26" s="773"/>
      <c r="I26" s="773"/>
      <c r="J26" s="36" t="str">
        <f t="shared" si="0"/>
        <v>CZK</v>
      </c>
    </row>
    <row r="27" spans="1:10" ht="23.25" customHeight="1" thickBot="1">
      <c r="A27" s="2">
        <f>ZakladDPHSni+DPHSni+ZakladDPHZakl+DPHZakl</f>
        <v>490102.35826999997</v>
      </c>
      <c r="B27" s="30" t="s">
        <v>4</v>
      </c>
      <c r="C27" s="66"/>
      <c r="D27" s="67"/>
      <c r="E27" s="66"/>
      <c r="F27" s="16"/>
      <c r="G27" s="774">
        <f>CenaCelkem-(ZakladDPHSni+DPHSni+ZakladDPHZakl+DPHZakl)</f>
        <v>-0.358269999967888</v>
      </c>
      <c r="H27" s="774"/>
      <c r="I27" s="774"/>
      <c r="J27" s="40" t="str">
        <f t="shared" si="0"/>
        <v>CZK</v>
      </c>
    </row>
    <row r="28" spans="1:10" ht="27.75" hidden="1" customHeight="1" thickBot="1">
      <c r="A28" s="2"/>
      <c r="B28" s="110" t="s">
        <v>23</v>
      </c>
      <c r="C28" s="111"/>
      <c r="D28" s="111"/>
      <c r="E28" s="112"/>
      <c r="F28" s="113"/>
      <c r="G28" s="752">
        <f>ZakladDPHSniVypocet+ZakladDPHZaklVypocet</f>
        <v>405043.35826999997</v>
      </c>
      <c r="H28" s="753"/>
      <c r="I28" s="753"/>
      <c r="J28" s="114" t="str">
        <f t="shared" si="0"/>
        <v>CZK</v>
      </c>
    </row>
    <row r="29" spans="1:10" ht="27.75" customHeight="1" thickBot="1">
      <c r="A29" s="2">
        <f>(A27-INT(A27))*100</f>
        <v>35.8269999967888</v>
      </c>
      <c r="B29" s="110" t="s">
        <v>35</v>
      </c>
      <c r="C29" s="115"/>
      <c r="D29" s="115"/>
      <c r="E29" s="115"/>
      <c r="F29" s="116"/>
      <c r="G29" s="752">
        <f>IF(A29&gt;50, ROUNDUP(A27, 0), ROUNDDOWN(A27, 0))</f>
        <v>490102</v>
      </c>
      <c r="H29" s="752"/>
      <c r="I29" s="752"/>
      <c r="J29" s="117" t="s">
        <v>65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52" ht="47.25" customHeight="1">
      <c r="A33" s="2"/>
      <c r="B33" s="2"/>
      <c r="J33" s="9"/>
    </row>
    <row r="34" spans="1:52" s="21" customFormat="1" ht="18.75" customHeight="1">
      <c r="A34" s="20"/>
      <c r="B34" s="20"/>
      <c r="C34" s="70"/>
      <c r="D34" s="754"/>
      <c r="E34" s="755"/>
      <c r="G34" s="756"/>
      <c r="H34" s="757"/>
      <c r="I34" s="757"/>
      <c r="J34" s="24"/>
    </row>
    <row r="35" spans="1:52" ht="12.75" customHeight="1">
      <c r="A35" s="2"/>
      <c r="B35" s="2"/>
      <c r="D35" s="742" t="s">
        <v>2</v>
      </c>
      <c r="E35" s="742"/>
      <c r="H35" s="10" t="s">
        <v>3</v>
      </c>
      <c r="J35" s="9"/>
    </row>
    <row r="36" spans="1:52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52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52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52" ht="25.5" hidden="1" customHeight="1">
      <c r="A39" s="88">
        <v>1</v>
      </c>
      <c r="B39" s="98" t="s">
        <v>57</v>
      </c>
      <c r="C39" s="737"/>
      <c r="D39" s="737"/>
      <c r="E39" s="737"/>
      <c r="F39" s="99">
        <f>'SO 00 1 Naklady'!AE39+'SO 01 1 Pol'!AE1609</f>
        <v>0</v>
      </c>
      <c r="G39" s="100">
        <f>'SO 00 1 Naklady'!AF39+'SO 01 1 Pol'!AF1609</f>
        <v>0</v>
      </c>
      <c r="H39" s="101">
        <f t="shared" ref="H39:H44" si="1">(F39*SazbaDPH1/100)+(G39*SazbaDPH2/100)</f>
        <v>0</v>
      </c>
      <c r="I39" s="101">
        <f t="shared" ref="I39:I44" si="2">F39+G39+H39</f>
        <v>0</v>
      </c>
      <c r="J39" s="102">
        <f t="shared" ref="J39:J44" si="3">IF(CenaCelkemVypocet=0,"",I39/CenaCelkemVypocet*100)</f>
        <v>0</v>
      </c>
    </row>
    <row r="40" spans="1:52" ht="25.5" customHeight="1">
      <c r="A40" s="88">
        <v>2</v>
      </c>
      <c r="B40" s="103"/>
      <c r="C40" s="741" t="s">
        <v>58</v>
      </c>
      <c r="D40" s="741"/>
      <c r="E40" s="741"/>
      <c r="F40" s="104"/>
      <c r="G40" s="105"/>
      <c r="H40" s="105"/>
      <c r="I40" s="105"/>
      <c r="J40" s="106"/>
    </row>
    <row r="41" spans="1:52" ht="25.5" customHeight="1">
      <c r="A41" s="88">
        <v>3</v>
      </c>
      <c r="B41" s="107" t="s">
        <v>59</v>
      </c>
      <c r="C41" s="737" t="s">
        <v>58</v>
      </c>
      <c r="D41" s="737"/>
      <c r="E41" s="737"/>
      <c r="F41" s="108">
        <f>'SO 00 1 Naklady'!AE39</f>
        <v>0</v>
      </c>
      <c r="G41" s="101">
        <f>'SO 00 1 Naklady'!G39</f>
        <v>0</v>
      </c>
      <c r="H41" s="101">
        <f t="shared" si="1"/>
        <v>0</v>
      </c>
      <c r="I41" s="101">
        <f t="shared" si="2"/>
        <v>0</v>
      </c>
      <c r="J41" s="102">
        <f t="shared" si="3"/>
        <v>0</v>
      </c>
    </row>
    <row r="42" spans="1:52" ht="25.5" customHeight="1">
      <c r="A42" s="88">
        <v>2</v>
      </c>
      <c r="B42" s="103"/>
      <c r="C42" s="741" t="s">
        <v>60</v>
      </c>
      <c r="D42" s="741"/>
      <c r="E42" s="741"/>
      <c r="F42" s="104"/>
      <c r="G42" s="105"/>
      <c r="H42" s="105"/>
      <c r="I42" s="105"/>
      <c r="J42" s="106"/>
    </row>
    <row r="43" spans="1:52" ht="25.5" customHeight="1">
      <c r="A43" s="88">
        <v>2</v>
      </c>
      <c r="B43" s="103" t="s">
        <v>61</v>
      </c>
      <c r="C43" s="741" t="s">
        <v>62</v>
      </c>
      <c r="D43" s="741"/>
      <c r="E43" s="741"/>
      <c r="F43" s="104"/>
      <c r="G43" s="105"/>
      <c r="H43" s="105"/>
      <c r="I43" s="105"/>
      <c r="J43" s="106"/>
    </row>
    <row r="44" spans="1:52" ht="25.5" customHeight="1">
      <c r="A44" s="88">
        <v>3</v>
      </c>
      <c r="B44" s="107" t="s">
        <v>59</v>
      </c>
      <c r="C44" s="737" t="s">
        <v>63</v>
      </c>
      <c r="D44" s="737"/>
      <c r="E44" s="737"/>
      <c r="F44" s="108">
        <f>'SO 01 1 Pol'!AE1609</f>
        <v>0</v>
      </c>
      <c r="G44" s="101">
        <f>'SO 01 1 Pol'!G1609</f>
        <v>405043.35826999997</v>
      </c>
      <c r="H44" s="101">
        <f t="shared" si="1"/>
        <v>85059.105236699994</v>
      </c>
      <c r="I44" s="101">
        <f t="shared" si="2"/>
        <v>490102.46350669995</v>
      </c>
      <c r="J44" s="102">
        <f t="shared" si="3"/>
        <v>100</v>
      </c>
    </row>
    <row r="45" spans="1:52" ht="25.5" customHeight="1">
      <c r="A45" s="88"/>
      <c r="B45" s="738" t="s">
        <v>64</v>
      </c>
      <c r="C45" s="739"/>
      <c r="D45" s="739"/>
      <c r="E45" s="740"/>
      <c r="F45" s="109">
        <f>SUM(F40:F44)</f>
        <v>0</v>
      </c>
      <c r="G45" s="109">
        <f t="shared" ref="G45:J45" si="4">SUM(G40:G44)</f>
        <v>405043.35826999997</v>
      </c>
      <c r="H45" s="109">
        <f t="shared" si="4"/>
        <v>85059.105236699994</v>
      </c>
      <c r="I45" s="109">
        <f t="shared" si="4"/>
        <v>490102.46350669995</v>
      </c>
      <c r="J45" s="109">
        <f t="shared" si="4"/>
        <v>100</v>
      </c>
    </row>
    <row r="47" spans="1:52">
      <c r="A47" t="s">
        <v>66</v>
      </c>
      <c r="B47" t="s">
        <v>67</v>
      </c>
    </row>
    <row r="48" spans="1:52">
      <c r="B48" s="736" t="s">
        <v>68</v>
      </c>
      <c r="C48" s="736"/>
      <c r="D48" s="736"/>
      <c r="E48" s="736"/>
      <c r="F48" s="736"/>
      <c r="G48" s="736"/>
      <c r="H48" s="736"/>
      <c r="I48" s="736"/>
      <c r="J48" s="736"/>
      <c r="AZ48" s="118" t="str">
        <f t="shared" ref="AZ48:AZ53" si="5">B48</f>
        <v>Položky nenavázané na cenovou soustavu (D+M) budou oceněny kompletně včetně přesunu hmot.</v>
      </c>
    </row>
    <row r="49" spans="1:52">
      <c r="B49" s="736" t="s">
        <v>69</v>
      </c>
      <c r="C49" s="736"/>
      <c r="D49" s="736"/>
      <c r="E49" s="736"/>
      <c r="F49" s="736"/>
      <c r="G49" s="736"/>
      <c r="H49" s="736"/>
      <c r="I49" s="736"/>
      <c r="J49" s="736"/>
      <c r="AZ49" s="118" t="str">
        <f t="shared" si="5"/>
        <v>Položky montáže nenavázané na cenovou soustavu budou oceněny kompletně včetně přesunu hmot.</v>
      </c>
    </row>
    <row r="50" spans="1:52">
      <c r="B50" s="736" t="s">
        <v>70</v>
      </c>
      <c r="C50" s="736"/>
      <c r="D50" s="736"/>
      <c r="E50" s="736"/>
      <c r="F50" s="736"/>
      <c r="G50" s="736"/>
      <c r="H50" s="736"/>
      <c r="I50" s="736"/>
      <c r="J50" s="736"/>
      <c r="AZ50" s="118" t="str">
        <f t="shared" si="5"/>
        <v>Dodávka materiálů (výrobků) nenavázaných na cenovou soustavu bude oceněna včetně přesunu hmot.</v>
      </c>
    </row>
    <row r="51" spans="1:52">
      <c r="B51" s="736" t="s">
        <v>71</v>
      </c>
      <c r="C51" s="736"/>
      <c r="D51" s="736"/>
      <c r="E51" s="736"/>
      <c r="F51" s="736"/>
      <c r="G51" s="736"/>
      <c r="H51" s="736"/>
      <c r="I51" s="736"/>
      <c r="J51" s="736"/>
      <c r="AZ51" s="118" t="str">
        <f t="shared" si="5"/>
        <v>Poznámka:</v>
      </c>
    </row>
    <row r="52" spans="1:52">
      <c r="B52" s="736" t="s">
        <v>72</v>
      </c>
      <c r="C52" s="736"/>
      <c r="D52" s="736"/>
      <c r="E52" s="736"/>
      <c r="F52" s="736"/>
      <c r="G52" s="736"/>
      <c r="H52" s="736"/>
      <c r="I52" s="736"/>
      <c r="J52" s="736"/>
      <c r="AZ52" s="118" t="str">
        <f t="shared" si="5"/>
        <v>PD znamená projektová dokumentace</v>
      </c>
    </row>
    <row r="53" spans="1:52">
      <c r="B53" s="736" t="s">
        <v>73</v>
      </c>
      <c r="C53" s="736"/>
      <c r="D53" s="736"/>
      <c r="E53" s="736"/>
      <c r="F53" s="736"/>
      <c r="G53" s="736"/>
      <c r="H53" s="736"/>
      <c r="I53" s="736"/>
      <c r="J53" s="736"/>
      <c r="AZ53" s="118" t="str">
        <f t="shared" si="5"/>
        <v>D+M znamená dodávka a montáž</v>
      </c>
    </row>
    <row r="56" spans="1:52" ht="15.75">
      <c r="B56" s="119" t="s">
        <v>74</v>
      </c>
    </row>
    <row r="58" spans="1:52" ht="25.5" customHeight="1">
      <c r="A58" s="121"/>
      <c r="B58" s="124" t="s">
        <v>17</v>
      </c>
      <c r="C58" s="124" t="s">
        <v>5</v>
      </c>
      <c r="D58" s="125"/>
      <c r="E58" s="125"/>
      <c r="F58" s="126" t="s">
        <v>75</v>
      </c>
      <c r="G58" s="126"/>
      <c r="H58" s="126"/>
      <c r="I58" s="126" t="s">
        <v>29</v>
      </c>
      <c r="J58" s="126" t="s">
        <v>0</v>
      </c>
    </row>
    <row r="59" spans="1:52" ht="36.75" customHeight="1">
      <c r="A59" s="122"/>
      <c r="B59" s="127" t="s">
        <v>59</v>
      </c>
      <c r="C59" s="734" t="s">
        <v>76</v>
      </c>
      <c r="D59" s="735"/>
      <c r="E59" s="735"/>
      <c r="F59" s="135" t="s">
        <v>24</v>
      </c>
      <c r="G59" s="128"/>
      <c r="H59" s="128"/>
      <c r="I59" s="128">
        <f>'SO 01 1 Pol'!G8</f>
        <v>0</v>
      </c>
      <c r="J59" s="133">
        <f>IF(I91=0,"",I59/I91*100)</f>
        <v>0</v>
      </c>
    </row>
    <row r="60" spans="1:52" ht="36.75" customHeight="1">
      <c r="A60" s="122"/>
      <c r="B60" s="127" t="s">
        <v>77</v>
      </c>
      <c r="C60" s="734" t="s">
        <v>78</v>
      </c>
      <c r="D60" s="735"/>
      <c r="E60" s="735"/>
      <c r="F60" s="135" t="s">
        <v>24</v>
      </c>
      <c r="G60" s="128"/>
      <c r="H60" s="128"/>
      <c r="I60" s="128">
        <f>'SO 01 1 Pol'!G67</f>
        <v>0</v>
      </c>
      <c r="J60" s="133">
        <f>IF(I91=0,"",I60/I91*100)</f>
        <v>0</v>
      </c>
    </row>
    <row r="61" spans="1:52" ht="36.75" customHeight="1">
      <c r="A61" s="122"/>
      <c r="B61" s="127" t="s">
        <v>79</v>
      </c>
      <c r="C61" s="734" t="s">
        <v>80</v>
      </c>
      <c r="D61" s="735"/>
      <c r="E61" s="735"/>
      <c r="F61" s="135" t="s">
        <v>24</v>
      </c>
      <c r="G61" s="128"/>
      <c r="H61" s="128"/>
      <c r="I61" s="128">
        <f>'SO 01 1 Pol'!G130</f>
        <v>405043.35826999997</v>
      </c>
      <c r="J61" s="133">
        <f>IF(I91=0,"",I61/I91*100)</f>
        <v>100</v>
      </c>
    </row>
    <row r="62" spans="1:52" ht="36.75" customHeight="1">
      <c r="A62" s="122"/>
      <c r="B62" s="127" t="s">
        <v>81</v>
      </c>
      <c r="C62" s="734" t="s">
        <v>82</v>
      </c>
      <c r="D62" s="735"/>
      <c r="E62" s="735"/>
      <c r="F62" s="135" t="s">
        <v>24</v>
      </c>
      <c r="G62" s="128"/>
      <c r="H62" s="128"/>
      <c r="I62" s="128">
        <f>'SO 01 1 Pol'!G252</f>
        <v>0</v>
      </c>
      <c r="J62" s="133">
        <f>IF(I91=0,"",I62/I91*100)</f>
        <v>0</v>
      </c>
    </row>
    <row r="63" spans="1:52" ht="36.75" customHeight="1">
      <c r="A63" s="122"/>
      <c r="B63" s="127" t="s">
        <v>83</v>
      </c>
      <c r="C63" s="734" t="s">
        <v>84</v>
      </c>
      <c r="D63" s="735"/>
      <c r="E63" s="735"/>
      <c r="F63" s="135" t="s">
        <v>24</v>
      </c>
      <c r="G63" s="128"/>
      <c r="H63" s="128"/>
      <c r="I63" s="128">
        <f>'SO 01 1 Pol'!G283</f>
        <v>0</v>
      </c>
      <c r="J63" s="133">
        <f>IF(I91=0,"",I63/I91*100)</f>
        <v>0</v>
      </c>
    </row>
    <row r="64" spans="1:52" ht="36.75" customHeight="1">
      <c r="A64" s="122"/>
      <c r="B64" s="127" t="s">
        <v>85</v>
      </c>
      <c r="C64" s="734" t="s">
        <v>86</v>
      </c>
      <c r="D64" s="735"/>
      <c r="E64" s="735"/>
      <c r="F64" s="135" t="s">
        <v>24</v>
      </c>
      <c r="G64" s="128"/>
      <c r="H64" s="128"/>
      <c r="I64" s="128">
        <f>'SO 01 1 Pol'!G290</f>
        <v>0</v>
      </c>
      <c r="J64" s="133">
        <f>IF(I91=0,"",I64/I91*100)</f>
        <v>0</v>
      </c>
    </row>
    <row r="65" spans="1:10" ht="36.75" customHeight="1">
      <c r="A65" s="122"/>
      <c r="B65" s="127" t="s">
        <v>87</v>
      </c>
      <c r="C65" s="734" t="s">
        <v>88</v>
      </c>
      <c r="D65" s="735"/>
      <c r="E65" s="735"/>
      <c r="F65" s="135" t="s">
        <v>24</v>
      </c>
      <c r="G65" s="128"/>
      <c r="H65" s="128"/>
      <c r="I65" s="128">
        <f>'SO 01 1 Pol'!G321</f>
        <v>0</v>
      </c>
      <c r="J65" s="133">
        <f>IF(I91=0,"",I65/I91*100)</f>
        <v>0</v>
      </c>
    </row>
    <row r="66" spans="1:10" ht="36.75" customHeight="1">
      <c r="A66" s="122"/>
      <c r="B66" s="127" t="s">
        <v>89</v>
      </c>
      <c r="C66" s="734" t="s">
        <v>90</v>
      </c>
      <c r="D66" s="735"/>
      <c r="E66" s="735"/>
      <c r="F66" s="135" t="s">
        <v>24</v>
      </c>
      <c r="G66" s="128"/>
      <c r="H66" s="128"/>
      <c r="I66" s="128">
        <f>'SO 01 1 Pol'!G326</f>
        <v>0</v>
      </c>
      <c r="J66" s="133">
        <f>IF(I91=0,"",I66/I91*100)</f>
        <v>0</v>
      </c>
    </row>
    <row r="67" spans="1:10" ht="36.75" customHeight="1">
      <c r="A67" s="122"/>
      <c r="B67" s="127" t="s">
        <v>91</v>
      </c>
      <c r="C67" s="734" t="s">
        <v>92</v>
      </c>
      <c r="D67" s="735"/>
      <c r="E67" s="735"/>
      <c r="F67" s="135" t="s">
        <v>24</v>
      </c>
      <c r="G67" s="128"/>
      <c r="H67" s="128"/>
      <c r="I67" s="128">
        <f>'SO 01 1 Pol'!G476</f>
        <v>0</v>
      </c>
      <c r="J67" s="133">
        <f>IF(I91=0,"",I67/I91*100)</f>
        <v>0</v>
      </c>
    </row>
    <row r="68" spans="1:10" ht="36.75" customHeight="1">
      <c r="A68" s="122"/>
      <c r="B68" s="127" t="s">
        <v>93</v>
      </c>
      <c r="C68" s="734" t="s">
        <v>94</v>
      </c>
      <c r="D68" s="735"/>
      <c r="E68" s="735"/>
      <c r="F68" s="135" t="s">
        <v>24</v>
      </c>
      <c r="G68" s="128"/>
      <c r="H68" s="128"/>
      <c r="I68" s="128">
        <f>'SO 01 1 Pol'!G522</f>
        <v>0</v>
      </c>
      <c r="J68" s="133">
        <f>IF(I91=0,"",I68/I91*100)</f>
        <v>0</v>
      </c>
    </row>
    <row r="69" spans="1:10" ht="36.75" customHeight="1">
      <c r="A69" s="122"/>
      <c r="B69" s="127" t="s">
        <v>95</v>
      </c>
      <c r="C69" s="734" t="s">
        <v>96</v>
      </c>
      <c r="D69" s="735"/>
      <c r="E69" s="735"/>
      <c r="F69" s="135" t="s">
        <v>24</v>
      </c>
      <c r="G69" s="128"/>
      <c r="H69" s="128"/>
      <c r="I69" s="128">
        <f>'SO 01 1 Pol'!G545</f>
        <v>0</v>
      </c>
      <c r="J69" s="133">
        <f>IF(I91=0,"",I69/I91*100)</f>
        <v>0</v>
      </c>
    </row>
    <row r="70" spans="1:10" ht="36.75" customHeight="1">
      <c r="A70" s="122"/>
      <c r="B70" s="127" t="s">
        <v>97</v>
      </c>
      <c r="C70" s="734" t="s">
        <v>98</v>
      </c>
      <c r="D70" s="735"/>
      <c r="E70" s="735"/>
      <c r="F70" s="135" t="s">
        <v>24</v>
      </c>
      <c r="G70" s="128"/>
      <c r="H70" s="128"/>
      <c r="I70" s="128">
        <f>'SO 01 1 Pol'!G773</f>
        <v>0</v>
      </c>
      <c r="J70" s="133">
        <f>IF(I91=0,"",I70/I91*100)</f>
        <v>0</v>
      </c>
    </row>
    <row r="71" spans="1:10" ht="36.75" customHeight="1">
      <c r="A71" s="122"/>
      <c r="B71" s="127" t="s">
        <v>99</v>
      </c>
      <c r="C71" s="734" t="s">
        <v>100</v>
      </c>
      <c r="D71" s="735"/>
      <c r="E71" s="735"/>
      <c r="F71" s="135" t="s">
        <v>25</v>
      </c>
      <c r="G71" s="128"/>
      <c r="H71" s="128"/>
      <c r="I71" s="128">
        <f>'SO 01 1 Pol'!G781</f>
        <v>0</v>
      </c>
      <c r="J71" s="133">
        <f>IF(I91=0,"",I71/I91*100)</f>
        <v>0</v>
      </c>
    </row>
    <row r="72" spans="1:10" ht="36.75" customHeight="1">
      <c r="A72" s="122"/>
      <c r="B72" s="127" t="s">
        <v>101</v>
      </c>
      <c r="C72" s="734" t="s">
        <v>102</v>
      </c>
      <c r="D72" s="735"/>
      <c r="E72" s="735"/>
      <c r="F72" s="135" t="s">
        <v>25</v>
      </c>
      <c r="G72" s="128"/>
      <c r="H72" s="128"/>
      <c r="I72" s="128">
        <f>'SO 01 1 Pol'!G949</f>
        <v>0</v>
      </c>
      <c r="J72" s="133">
        <f>IF(I91=0,"",I72/I91*100)</f>
        <v>0</v>
      </c>
    </row>
    <row r="73" spans="1:10" ht="36.75" customHeight="1">
      <c r="A73" s="122"/>
      <c r="B73" s="127" t="s">
        <v>103</v>
      </c>
      <c r="C73" s="734" t="s">
        <v>104</v>
      </c>
      <c r="D73" s="735"/>
      <c r="E73" s="735"/>
      <c r="F73" s="135" t="s">
        <v>25</v>
      </c>
      <c r="G73" s="128"/>
      <c r="H73" s="128"/>
      <c r="I73" s="128">
        <f>'SO 01 1 Pol'!G996</f>
        <v>0</v>
      </c>
      <c r="J73" s="133">
        <f>IF(I91=0,"",I73/I91*100)</f>
        <v>0</v>
      </c>
    </row>
    <row r="74" spans="1:10" ht="36.75" customHeight="1">
      <c r="A74" s="122"/>
      <c r="B74" s="127" t="s">
        <v>105</v>
      </c>
      <c r="C74" s="734" t="s">
        <v>106</v>
      </c>
      <c r="D74" s="735"/>
      <c r="E74" s="735"/>
      <c r="F74" s="135" t="s">
        <v>25</v>
      </c>
      <c r="G74" s="128"/>
      <c r="H74" s="128"/>
      <c r="I74" s="128">
        <f>'SO 01 1 Pol'!G998</f>
        <v>0</v>
      </c>
      <c r="J74" s="133">
        <f>IF(I91=0,"",I74/I91*100)</f>
        <v>0</v>
      </c>
    </row>
    <row r="75" spans="1:10" ht="36.75" customHeight="1">
      <c r="A75" s="122"/>
      <c r="B75" s="127" t="s">
        <v>107</v>
      </c>
      <c r="C75" s="734" t="s">
        <v>108</v>
      </c>
      <c r="D75" s="735"/>
      <c r="E75" s="735"/>
      <c r="F75" s="135" t="s">
        <v>25</v>
      </c>
      <c r="G75" s="128"/>
      <c r="H75" s="128"/>
      <c r="I75" s="128">
        <f>'SO 01 1 Pol'!G1011</f>
        <v>0</v>
      </c>
      <c r="J75" s="133">
        <f>IF(I91=0,"",I75/I91*100)</f>
        <v>0</v>
      </c>
    </row>
    <row r="76" spans="1:10" ht="36.75" customHeight="1">
      <c r="A76" s="122"/>
      <c r="B76" s="127" t="s">
        <v>109</v>
      </c>
      <c r="C76" s="734" t="s">
        <v>110</v>
      </c>
      <c r="D76" s="735"/>
      <c r="E76" s="735"/>
      <c r="F76" s="135" t="s">
        <v>25</v>
      </c>
      <c r="G76" s="128"/>
      <c r="H76" s="128"/>
      <c r="I76" s="128">
        <f>'SO 01 1 Pol'!G1013</f>
        <v>0</v>
      </c>
      <c r="J76" s="133">
        <f>IF(I91=0,"",I76/I91*100)</f>
        <v>0</v>
      </c>
    </row>
    <row r="77" spans="1:10" ht="36.75" customHeight="1">
      <c r="A77" s="122"/>
      <c r="B77" s="127" t="s">
        <v>111</v>
      </c>
      <c r="C77" s="734" t="s">
        <v>112</v>
      </c>
      <c r="D77" s="735"/>
      <c r="E77" s="735"/>
      <c r="F77" s="135" t="s">
        <v>25</v>
      </c>
      <c r="G77" s="128"/>
      <c r="H77" s="128"/>
      <c r="I77" s="128">
        <f>'SO 01 1 Pol'!G1030</f>
        <v>0</v>
      </c>
      <c r="J77" s="133">
        <f>IF(I91=0,"",I77/I91*100)</f>
        <v>0</v>
      </c>
    </row>
    <row r="78" spans="1:10" ht="36.75" customHeight="1">
      <c r="A78" s="122"/>
      <c r="B78" s="127" t="s">
        <v>113</v>
      </c>
      <c r="C78" s="734" t="s">
        <v>114</v>
      </c>
      <c r="D78" s="735"/>
      <c r="E78" s="735"/>
      <c r="F78" s="135" t="s">
        <v>25</v>
      </c>
      <c r="G78" s="128"/>
      <c r="H78" s="128"/>
      <c r="I78" s="128">
        <f>'SO 01 1 Pol'!G1091</f>
        <v>0</v>
      </c>
      <c r="J78" s="133">
        <f>IF(I91=0,"",I78/I91*100)</f>
        <v>0</v>
      </c>
    </row>
    <row r="79" spans="1:10" ht="36.75" customHeight="1">
      <c r="A79" s="122"/>
      <c r="B79" s="127" t="s">
        <v>115</v>
      </c>
      <c r="C79" s="734" t="s">
        <v>116</v>
      </c>
      <c r="D79" s="735"/>
      <c r="E79" s="735"/>
      <c r="F79" s="135" t="s">
        <v>25</v>
      </c>
      <c r="G79" s="128"/>
      <c r="H79" s="128"/>
      <c r="I79" s="128">
        <f>'SO 01 1 Pol'!G1148</f>
        <v>0</v>
      </c>
      <c r="J79" s="133">
        <f>IF(I91=0,"",I79/I91*100)</f>
        <v>0</v>
      </c>
    </row>
    <row r="80" spans="1:10" ht="36.75" customHeight="1">
      <c r="A80" s="122"/>
      <c r="B80" s="127" t="s">
        <v>117</v>
      </c>
      <c r="C80" s="734" t="s">
        <v>118</v>
      </c>
      <c r="D80" s="735"/>
      <c r="E80" s="735"/>
      <c r="F80" s="135" t="s">
        <v>25</v>
      </c>
      <c r="G80" s="128"/>
      <c r="H80" s="128"/>
      <c r="I80" s="128">
        <f>'SO 01 1 Pol'!G1360</f>
        <v>0</v>
      </c>
      <c r="J80" s="133">
        <f>IF(I91=0,"",I80/I91*100)</f>
        <v>0</v>
      </c>
    </row>
    <row r="81" spans="1:10" ht="36.75" customHeight="1">
      <c r="A81" s="122"/>
      <c r="B81" s="127" t="s">
        <v>119</v>
      </c>
      <c r="C81" s="734" t="s">
        <v>120</v>
      </c>
      <c r="D81" s="735"/>
      <c r="E81" s="735"/>
      <c r="F81" s="135" t="s">
        <v>25</v>
      </c>
      <c r="G81" s="128"/>
      <c r="H81" s="128"/>
      <c r="I81" s="128">
        <f>'SO 01 1 Pol'!G1366</f>
        <v>0</v>
      </c>
      <c r="J81" s="133">
        <f>IF(I91=0,"",I81/I91*100)</f>
        <v>0</v>
      </c>
    </row>
    <row r="82" spans="1:10" ht="36.75" customHeight="1">
      <c r="A82" s="122"/>
      <c r="B82" s="127" t="s">
        <v>121</v>
      </c>
      <c r="C82" s="734" t="s">
        <v>122</v>
      </c>
      <c r="D82" s="735"/>
      <c r="E82" s="735"/>
      <c r="F82" s="135" t="s">
        <v>25</v>
      </c>
      <c r="G82" s="128"/>
      <c r="H82" s="128"/>
      <c r="I82" s="128">
        <f>'SO 01 1 Pol'!G1422</f>
        <v>0</v>
      </c>
      <c r="J82" s="133">
        <f>IF(I91=0,"",I82/I91*100)</f>
        <v>0</v>
      </c>
    </row>
    <row r="83" spans="1:10" ht="36.75" customHeight="1">
      <c r="A83" s="122"/>
      <c r="B83" s="127" t="s">
        <v>123</v>
      </c>
      <c r="C83" s="734" t="s">
        <v>124</v>
      </c>
      <c r="D83" s="735"/>
      <c r="E83" s="735"/>
      <c r="F83" s="135" t="s">
        <v>25</v>
      </c>
      <c r="G83" s="128"/>
      <c r="H83" s="128"/>
      <c r="I83" s="128">
        <f>'SO 01 1 Pol'!G1500</f>
        <v>0</v>
      </c>
      <c r="J83" s="133">
        <f>IF(I91=0,"",I83/I91*100)</f>
        <v>0</v>
      </c>
    </row>
    <row r="84" spans="1:10" ht="36.75" customHeight="1">
      <c r="A84" s="122"/>
      <c r="B84" s="127" t="s">
        <v>125</v>
      </c>
      <c r="C84" s="734" t="s">
        <v>126</v>
      </c>
      <c r="D84" s="735"/>
      <c r="E84" s="735"/>
      <c r="F84" s="135" t="s">
        <v>26</v>
      </c>
      <c r="G84" s="128"/>
      <c r="H84" s="128"/>
      <c r="I84" s="128">
        <f>'SO 01 1 Pol'!G1513</f>
        <v>0</v>
      </c>
      <c r="J84" s="133">
        <f>IF(I91=0,"",I84/I91*100)</f>
        <v>0</v>
      </c>
    </row>
    <row r="85" spans="1:10" ht="36.75" customHeight="1">
      <c r="A85" s="122"/>
      <c r="B85" s="127" t="s">
        <v>127</v>
      </c>
      <c r="C85" s="734" t="s">
        <v>128</v>
      </c>
      <c r="D85" s="735"/>
      <c r="E85" s="735"/>
      <c r="F85" s="135" t="s">
        <v>26</v>
      </c>
      <c r="G85" s="128"/>
      <c r="H85" s="128"/>
      <c r="I85" s="128">
        <f>'SO 01 1 Pol'!G1515</f>
        <v>0</v>
      </c>
      <c r="J85" s="133">
        <f>IF(I91=0,"",I85/I91*100)</f>
        <v>0</v>
      </c>
    </row>
    <row r="86" spans="1:10" ht="36.75" customHeight="1">
      <c r="A86" s="122"/>
      <c r="B86" s="127" t="s">
        <v>129</v>
      </c>
      <c r="C86" s="734" t="s">
        <v>130</v>
      </c>
      <c r="D86" s="735"/>
      <c r="E86" s="735"/>
      <c r="F86" s="135" t="s">
        <v>26</v>
      </c>
      <c r="G86" s="128"/>
      <c r="H86" s="128"/>
      <c r="I86" s="128">
        <f>'SO 01 1 Pol'!G1517</f>
        <v>0</v>
      </c>
      <c r="J86" s="133">
        <f>IF(I91=0,"",I86/I91*100)</f>
        <v>0</v>
      </c>
    </row>
    <row r="87" spans="1:10" ht="36.75" customHeight="1">
      <c r="A87" s="122"/>
      <c r="B87" s="127" t="s">
        <v>131</v>
      </c>
      <c r="C87" s="734" t="s">
        <v>132</v>
      </c>
      <c r="D87" s="735"/>
      <c r="E87" s="735"/>
      <c r="F87" s="135" t="s">
        <v>26</v>
      </c>
      <c r="G87" s="128"/>
      <c r="H87" s="128"/>
      <c r="I87" s="128">
        <f>'SO 01 1 Pol'!G1519</f>
        <v>0</v>
      </c>
      <c r="J87" s="133">
        <f>IF(I91=0,"",I87/I91*100)</f>
        <v>0</v>
      </c>
    </row>
    <row r="88" spans="1:10" ht="36.75" customHeight="1">
      <c r="A88" s="122"/>
      <c r="B88" s="127" t="s">
        <v>133</v>
      </c>
      <c r="C88" s="734" t="s">
        <v>134</v>
      </c>
      <c r="D88" s="735"/>
      <c r="E88" s="735"/>
      <c r="F88" s="135" t="s">
        <v>135</v>
      </c>
      <c r="G88" s="128"/>
      <c r="H88" s="128"/>
      <c r="I88" s="128">
        <f>'SO 01 1 Pol'!G1575</f>
        <v>0</v>
      </c>
      <c r="J88" s="133">
        <f>IF(I91=0,"",I88/I91*100)</f>
        <v>0</v>
      </c>
    </row>
    <row r="89" spans="1:10" ht="36.75" customHeight="1">
      <c r="A89" s="122"/>
      <c r="B89" s="127" t="s">
        <v>136</v>
      </c>
      <c r="C89" s="734" t="s">
        <v>27</v>
      </c>
      <c r="D89" s="735"/>
      <c r="E89" s="735"/>
      <c r="F89" s="135" t="s">
        <v>136</v>
      </c>
      <c r="G89" s="128"/>
      <c r="H89" s="128"/>
      <c r="I89" s="128">
        <f>'SO 00 1 Naklady'!G8</f>
        <v>0</v>
      </c>
      <c r="J89" s="133">
        <f>IF(I91=0,"",I89/I91*100)</f>
        <v>0</v>
      </c>
    </row>
    <row r="90" spans="1:10" ht="36.75" customHeight="1">
      <c r="A90" s="122"/>
      <c r="B90" s="127" t="s">
        <v>137</v>
      </c>
      <c r="C90" s="734" t="s">
        <v>28</v>
      </c>
      <c r="D90" s="735"/>
      <c r="E90" s="735"/>
      <c r="F90" s="135" t="s">
        <v>137</v>
      </c>
      <c r="G90" s="128"/>
      <c r="H90" s="128"/>
      <c r="I90" s="128">
        <f>'SO 00 1 Naklady'!G21</f>
        <v>0</v>
      </c>
      <c r="J90" s="133">
        <f>IF(I91=0,"",I90/I91*100)</f>
        <v>0</v>
      </c>
    </row>
    <row r="91" spans="1:10" ht="25.5" customHeight="1">
      <c r="A91" s="123"/>
      <c r="B91" s="129" t="s">
        <v>1</v>
      </c>
      <c r="C91" s="130"/>
      <c r="D91" s="131"/>
      <c r="E91" s="131"/>
      <c r="F91" s="136"/>
      <c r="G91" s="132"/>
      <c r="H91" s="132"/>
      <c r="I91" s="132">
        <f>SUM(I59:I90)</f>
        <v>405043.35826999997</v>
      </c>
      <c r="J91" s="134">
        <f>SUM(J59:J90)</f>
        <v>100</v>
      </c>
    </row>
    <row r="92" spans="1:10">
      <c r="F92" s="86"/>
      <c r="G92" s="86"/>
      <c r="H92" s="86"/>
      <c r="I92" s="86"/>
      <c r="J92" s="87"/>
    </row>
    <row r="93" spans="1:10">
      <c r="F93" s="86"/>
      <c r="G93" s="86"/>
      <c r="H93" s="86"/>
      <c r="I93" s="86"/>
      <c r="J93" s="87"/>
    </row>
    <row r="94" spans="1:10">
      <c r="F94" s="86"/>
      <c r="G94" s="86"/>
      <c r="H94" s="86"/>
      <c r="I94" s="86"/>
      <c r="J94" s="87"/>
    </row>
  </sheetData>
  <sheetProtection sheet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B48:J48"/>
    <mergeCell ref="B49:J49"/>
    <mergeCell ref="B50:J50"/>
    <mergeCell ref="B51:J51"/>
    <mergeCell ref="B52:J52"/>
    <mergeCell ref="B53:J53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786" t="s">
        <v>6</v>
      </c>
      <c r="B1" s="786"/>
      <c r="C1" s="787"/>
      <c r="D1" s="786"/>
      <c r="E1" s="786"/>
      <c r="F1" s="786"/>
      <c r="G1" s="786"/>
    </row>
    <row r="2" spans="1:7" ht="24.95" customHeight="1">
      <c r="A2" s="49" t="s">
        <v>7</v>
      </c>
      <c r="B2" s="48"/>
      <c r="C2" s="788"/>
      <c r="D2" s="788"/>
      <c r="E2" s="788"/>
      <c r="F2" s="788"/>
      <c r="G2" s="789"/>
    </row>
    <row r="3" spans="1:7" ht="24.95" customHeight="1">
      <c r="A3" s="49" t="s">
        <v>8</v>
      </c>
      <c r="B3" s="48"/>
      <c r="C3" s="788"/>
      <c r="D3" s="788"/>
      <c r="E3" s="788"/>
      <c r="F3" s="788"/>
      <c r="G3" s="789"/>
    </row>
    <row r="4" spans="1:7" ht="24.95" customHeight="1">
      <c r="A4" s="49" t="s">
        <v>9</v>
      </c>
      <c r="B4" s="48"/>
      <c r="C4" s="788"/>
      <c r="D4" s="788"/>
      <c r="E4" s="788"/>
      <c r="F4" s="788"/>
      <c r="G4" s="789"/>
    </row>
    <row r="5" spans="1:7">
      <c r="B5" s="4"/>
      <c r="C5" s="5"/>
      <c r="D5" s="6"/>
    </row>
  </sheetData>
  <sheetProtection algorithmName="SHA-512" hashValue="XFVjrVdRUpXzoxVrUDfNFPBCvYfLyuOaCNE19GiUBHCh3UqvogxUMGUlcNS/UXqNvZJjDEV9DyZkqawB02swog==" saltValue="RAI8ZRIyNeUDOksde/Exs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136C-AB69-41C6-A353-EDDD96C9D330}">
  <sheetPr>
    <outlinePr summaryBelow="0"/>
  </sheetPr>
  <dimension ref="A1:BH5002"/>
  <sheetViews>
    <sheetView workbookViewId="0">
      <pane ySplit="7" topLeftCell="A26" activePane="bottomLeft" state="frozen"/>
      <selection pane="bottomLeft" activeCell="F34" sqref="F34"/>
    </sheetView>
  </sheetViews>
  <sheetFormatPr defaultRowHeight="12.75" outlineLevelRow="1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792" t="s">
        <v>138</v>
      </c>
      <c r="B1" s="792"/>
      <c r="C1" s="792"/>
      <c r="D1" s="792"/>
      <c r="E1" s="792"/>
      <c r="F1" s="792"/>
      <c r="G1" s="792"/>
      <c r="AG1" t="s">
        <v>139</v>
      </c>
    </row>
    <row r="2" spans="1:60" ht="24.95" customHeight="1">
      <c r="A2" s="138" t="s">
        <v>7</v>
      </c>
      <c r="B2" s="48" t="s">
        <v>43</v>
      </c>
      <c r="C2" s="793" t="s">
        <v>44</v>
      </c>
      <c r="D2" s="794"/>
      <c r="E2" s="794"/>
      <c r="F2" s="794"/>
      <c r="G2" s="795"/>
      <c r="AG2" t="s">
        <v>140</v>
      </c>
    </row>
    <row r="3" spans="1:60" ht="24.95" customHeight="1">
      <c r="A3" s="138" t="s">
        <v>8</v>
      </c>
      <c r="B3" s="48" t="s">
        <v>141</v>
      </c>
      <c r="C3" s="793" t="s">
        <v>58</v>
      </c>
      <c r="D3" s="794"/>
      <c r="E3" s="794"/>
      <c r="F3" s="794"/>
      <c r="G3" s="795"/>
      <c r="AC3" s="120" t="s">
        <v>142</v>
      </c>
      <c r="AG3" t="s">
        <v>143</v>
      </c>
    </row>
    <row r="4" spans="1:60" ht="24.95" customHeight="1">
      <c r="A4" s="139" t="s">
        <v>9</v>
      </c>
      <c r="B4" s="140" t="s">
        <v>59</v>
      </c>
      <c r="C4" s="796" t="s">
        <v>58</v>
      </c>
      <c r="D4" s="797"/>
      <c r="E4" s="797"/>
      <c r="F4" s="797"/>
      <c r="G4" s="798"/>
      <c r="AG4" t="s">
        <v>144</v>
      </c>
    </row>
    <row r="5" spans="1:60">
      <c r="D5" s="10"/>
    </row>
    <row r="6" spans="1:60" ht="38.25">
      <c r="A6" s="142" t="s">
        <v>145</v>
      </c>
      <c r="B6" s="144" t="s">
        <v>146</v>
      </c>
      <c r="C6" s="144" t="s">
        <v>147</v>
      </c>
      <c r="D6" s="143" t="s">
        <v>148</v>
      </c>
      <c r="E6" s="142" t="s">
        <v>149</v>
      </c>
      <c r="F6" s="141" t="s">
        <v>150</v>
      </c>
      <c r="G6" s="142" t="s">
        <v>29</v>
      </c>
      <c r="H6" s="145" t="s">
        <v>30</v>
      </c>
      <c r="I6" s="145" t="s">
        <v>151</v>
      </c>
      <c r="J6" s="145" t="s">
        <v>31</v>
      </c>
      <c r="K6" s="145" t="s">
        <v>152</v>
      </c>
      <c r="L6" s="145" t="s">
        <v>153</v>
      </c>
      <c r="M6" s="145" t="s">
        <v>154</v>
      </c>
      <c r="N6" s="145" t="s">
        <v>155</v>
      </c>
      <c r="O6" s="145" t="s">
        <v>156</v>
      </c>
      <c r="P6" s="145" t="s">
        <v>157</v>
      </c>
      <c r="Q6" s="145" t="s">
        <v>158</v>
      </c>
      <c r="R6" s="145" t="s">
        <v>159</v>
      </c>
      <c r="S6" s="145" t="s">
        <v>160</v>
      </c>
      <c r="T6" s="145" t="s">
        <v>161</v>
      </c>
      <c r="U6" s="145" t="s">
        <v>162</v>
      </c>
      <c r="V6" s="145" t="s">
        <v>163</v>
      </c>
      <c r="W6" s="145" t="s">
        <v>164</v>
      </c>
      <c r="X6" s="145" t="s">
        <v>165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57" t="s">
        <v>166</v>
      </c>
      <c r="B8" s="158" t="s">
        <v>136</v>
      </c>
      <c r="C8" s="179" t="s">
        <v>27</v>
      </c>
      <c r="D8" s="159"/>
      <c r="E8" s="160"/>
      <c r="F8" s="161"/>
      <c r="G8" s="161">
        <f>SUMIF(AG9:AG20,"&lt;&gt;NOR",G9:G20)</f>
        <v>0</v>
      </c>
      <c r="H8" s="161"/>
      <c r="I8" s="161">
        <f>SUM(I9:I20)</f>
        <v>0</v>
      </c>
      <c r="J8" s="161"/>
      <c r="K8" s="161">
        <f>SUM(K9:K20)</f>
        <v>262640</v>
      </c>
      <c r="L8" s="161"/>
      <c r="M8" s="161">
        <f>SUM(M9:M20)</f>
        <v>0</v>
      </c>
      <c r="N8" s="161"/>
      <c r="O8" s="161">
        <f>SUM(O9:O20)</f>
        <v>0</v>
      </c>
      <c r="P8" s="161"/>
      <c r="Q8" s="161">
        <f>SUM(Q9:Q20)</f>
        <v>0</v>
      </c>
      <c r="R8" s="161"/>
      <c r="S8" s="161"/>
      <c r="T8" s="162"/>
      <c r="U8" s="156"/>
      <c r="V8" s="156">
        <f>SUM(V9:V20)</f>
        <v>0</v>
      </c>
      <c r="W8" s="156"/>
      <c r="X8" s="156"/>
      <c r="AG8" t="s">
        <v>167</v>
      </c>
    </row>
    <row r="9" spans="1:60" outlineLevel="1">
      <c r="A9" s="163">
        <v>1</v>
      </c>
      <c r="B9" s="164" t="s">
        <v>168</v>
      </c>
      <c r="C9" s="180" t="s">
        <v>169</v>
      </c>
      <c r="D9" s="165" t="s">
        <v>170</v>
      </c>
      <c r="E9" s="166">
        <v>1</v>
      </c>
      <c r="F9" s="167"/>
      <c r="G9" s="168">
        <f>ROUND(E9*F9,2)</f>
        <v>0</v>
      </c>
      <c r="H9" s="167">
        <v>0</v>
      </c>
      <c r="I9" s="168">
        <f>ROUND(E9*H9,2)</f>
        <v>0</v>
      </c>
      <c r="J9" s="167">
        <v>89200</v>
      </c>
      <c r="K9" s="168">
        <f>ROUND(E9*J9,2)</f>
        <v>89200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171</v>
      </c>
      <c r="T9" s="169" t="s">
        <v>172</v>
      </c>
      <c r="U9" s="155">
        <v>0</v>
      </c>
      <c r="V9" s="155">
        <f>ROUND(E9*U9,2)</f>
        <v>0</v>
      </c>
      <c r="W9" s="155"/>
      <c r="X9" s="155" t="s">
        <v>173</v>
      </c>
      <c r="Y9" s="146"/>
      <c r="Z9" s="146"/>
      <c r="AA9" s="146"/>
      <c r="AB9" s="146"/>
      <c r="AC9" s="146"/>
      <c r="AD9" s="146"/>
      <c r="AE9" s="146"/>
      <c r="AF9" s="146"/>
      <c r="AG9" s="146" t="s">
        <v>174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>
      <c r="A10" s="153"/>
      <c r="B10" s="154"/>
      <c r="C10" s="790" t="s">
        <v>175</v>
      </c>
      <c r="D10" s="791"/>
      <c r="E10" s="791"/>
      <c r="F10" s="791"/>
      <c r="G10" s="791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176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0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6"/>
      <c r="BC10" s="146"/>
      <c r="BD10" s="146"/>
      <c r="BE10" s="146"/>
      <c r="BF10" s="146"/>
      <c r="BG10" s="146"/>
      <c r="BH10" s="146"/>
    </row>
    <row r="11" spans="1:60" outlineLevel="1">
      <c r="A11" s="163">
        <v>2</v>
      </c>
      <c r="B11" s="164" t="s">
        <v>177</v>
      </c>
      <c r="C11" s="180" t="s">
        <v>178</v>
      </c>
      <c r="D11" s="165" t="s">
        <v>170</v>
      </c>
      <c r="E11" s="166">
        <v>1</v>
      </c>
      <c r="F11" s="167"/>
      <c r="G11" s="168">
        <f>ROUND(E11*F11,2)</f>
        <v>0</v>
      </c>
      <c r="H11" s="167">
        <v>0</v>
      </c>
      <c r="I11" s="168">
        <f>ROUND(E11*H11,2)</f>
        <v>0</v>
      </c>
      <c r="J11" s="167">
        <v>100400</v>
      </c>
      <c r="K11" s="168">
        <f>ROUND(E11*J11,2)</f>
        <v>100400</v>
      </c>
      <c r="L11" s="168">
        <v>21</v>
      </c>
      <c r="M11" s="168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68"/>
      <c r="S11" s="168" t="s">
        <v>171</v>
      </c>
      <c r="T11" s="169" t="s">
        <v>172</v>
      </c>
      <c r="U11" s="155">
        <v>0</v>
      </c>
      <c r="V11" s="155">
        <f>ROUND(E11*U11,2)</f>
        <v>0</v>
      </c>
      <c r="W11" s="155"/>
      <c r="X11" s="155" t="s">
        <v>173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174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33.75" outlineLevel="1">
      <c r="A12" s="153"/>
      <c r="B12" s="154"/>
      <c r="C12" s="790" t="s">
        <v>179</v>
      </c>
      <c r="D12" s="791"/>
      <c r="E12" s="791"/>
      <c r="F12" s="791"/>
      <c r="G12" s="791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176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70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6"/>
      <c r="BC12" s="146"/>
      <c r="BD12" s="146"/>
      <c r="BE12" s="146"/>
      <c r="BF12" s="146"/>
      <c r="BG12" s="146"/>
      <c r="BH12" s="146"/>
    </row>
    <row r="13" spans="1:60" outlineLevel="1">
      <c r="A13" s="163">
        <v>3</v>
      </c>
      <c r="B13" s="164" t="s">
        <v>180</v>
      </c>
      <c r="C13" s="180" t="s">
        <v>181</v>
      </c>
      <c r="D13" s="165" t="s">
        <v>170</v>
      </c>
      <c r="E13" s="166">
        <v>1</v>
      </c>
      <c r="F13" s="167"/>
      <c r="G13" s="168">
        <f>ROUND(E13*F13,2)</f>
        <v>0</v>
      </c>
      <c r="H13" s="167">
        <v>0</v>
      </c>
      <c r="I13" s="168">
        <f>ROUND(E13*H13,2)</f>
        <v>0</v>
      </c>
      <c r="J13" s="167">
        <v>7805</v>
      </c>
      <c r="K13" s="168">
        <f>ROUND(E13*J13,2)</f>
        <v>7805</v>
      </c>
      <c r="L13" s="168">
        <v>21</v>
      </c>
      <c r="M13" s="168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68"/>
      <c r="S13" s="168" t="s">
        <v>171</v>
      </c>
      <c r="T13" s="169" t="s">
        <v>172</v>
      </c>
      <c r="U13" s="155">
        <v>0</v>
      </c>
      <c r="V13" s="155">
        <f>ROUND(E13*U13,2)</f>
        <v>0</v>
      </c>
      <c r="W13" s="155"/>
      <c r="X13" s="155" t="s">
        <v>173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174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>
      <c r="A14" s="153"/>
      <c r="B14" s="154"/>
      <c r="C14" s="790" t="s">
        <v>182</v>
      </c>
      <c r="D14" s="791"/>
      <c r="E14" s="791"/>
      <c r="F14" s="791"/>
      <c r="G14" s="791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176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70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6"/>
      <c r="BC14" s="146"/>
      <c r="BD14" s="146"/>
      <c r="BE14" s="146"/>
      <c r="BF14" s="146"/>
      <c r="BG14" s="146"/>
      <c r="BH14" s="146"/>
    </row>
    <row r="15" spans="1:60" outlineLevel="1">
      <c r="A15" s="163">
        <v>4</v>
      </c>
      <c r="B15" s="164" t="s">
        <v>183</v>
      </c>
      <c r="C15" s="180" t="s">
        <v>184</v>
      </c>
      <c r="D15" s="165" t="s">
        <v>170</v>
      </c>
      <c r="E15" s="166">
        <v>1</v>
      </c>
      <c r="F15" s="167"/>
      <c r="G15" s="168">
        <f>ROUND(E15*F15,2)</f>
        <v>0</v>
      </c>
      <c r="H15" s="167">
        <v>0</v>
      </c>
      <c r="I15" s="168">
        <f>ROUND(E15*H15,2)</f>
        <v>0</v>
      </c>
      <c r="J15" s="167">
        <v>22300</v>
      </c>
      <c r="K15" s="168">
        <f>ROUND(E15*J15,2)</f>
        <v>22300</v>
      </c>
      <c r="L15" s="168">
        <v>21</v>
      </c>
      <c r="M15" s="168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68"/>
      <c r="S15" s="168" t="s">
        <v>171</v>
      </c>
      <c r="T15" s="169" t="s">
        <v>172</v>
      </c>
      <c r="U15" s="155">
        <v>0</v>
      </c>
      <c r="V15" s="155">
        <f>ROUND(E15*U15,2)</f>
        <v>0</v>
      </c>
      <c r="W15" s="155"/>
      <c r="X15" s="155" t="s">
        <v>173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174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1">
      <c r="A16" s="153"/>
      <c r="B16" s="154"/>
      <c r="C16" s="790" t="s">
        <v>185</v>
      </c>
      <c r="D16" s="791"/>
      <c r="E16" s="791"/>
      <c r="F16" s="791"/>
      <c r="G16" s="791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176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70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146"/>
      <c r="BC16" s="146"/>
      <c r="BD16" s="146"/>
      <c r="BE16" s="146"/>
      <c r="BF16" s="146"/>
      <c r="BG16" s="146"/>
      <c r="BH16" s="146"/>
    </row>
    <row r="17" spans="1:60" outlineLevel="1">
      <c r="A17" s="163">
        <v>5</v>
      </c>
      <c r="B17" s="164" t="s">
        <v>186</v>
      </c>
      <c r="C17" s="180" t="s">
        <v>187</v>
      </c>
      <c r="D17" s="165" t="s">
        <v>170</v>
      </c>
      <c r="E17" s="166">
        <v>1</v>
      </c>
      <c r="F17" s="167"/>
      <c r="G17" s="168">
        <f>ROUND(E17*F17,2)</f>
        <v>0</v>
      </c>
      <c r="H17" s="167">
        <v>0</v>
      </c>
      <c r="I17" s="168">
        <f>ROUND(E17*H17,2)</f>
        <v>0</v>
      </c>
      <c r="J17" s="167">
        <v>27880</v>
      </c>
      <c r="K17" s="168">
        <f>ROUND(E17*J17,2)</f>
        <v>27880</v>
      </c>
      <c r="L17" s="168">
        <v>21</v>
      </c>
      <c r="M17" s="168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68"/>
      <c r="S17" s="168" t="s">
        <v>171</v>
      </c>
      <c r="T17" s="169" t="s">
        <v>172</v>
      </c>
      <c r="U17" s="155">
        <v>0</v>
      </c>
      <c r="V17" s="155">
        <f>ROUND(E17*U17,2)</f>
        <v>0</v>
      </c>
      <c r="W17" s="155"/>
      <c r="X17" s="155" t="s">
        <v>173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174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3"/>
      <c r="B18" s="154"/>
      <c r="C18" s="790" t="s">
        <v>188</v>
      </c>
      <c r="D18" s="791"/>
      <c r="E18" s="791"/>
      <c r="F18" s="791"/>
      <c r="G18" s="791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176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71">
        <v>6</v>
      </c>
      <c r="B19" s="172" t="s">
        <v>189</v>
      </c>
      <c r="C19" s="181" t="s">
        <v>190</v>
      </c>
      <c r="D19" s="173" t="s">
        <v>170</v>
      </c>
      <c r="E19" s="174">
        <v>1</v>
      </c>
      <c r="F19" s="175"/>
      <c r="G19" s="176">
        <f>ROUND(E19*F19,2)</f>
        <v>0</v>
      </c>
      <c r="H19" s="175">
        <v>0</v>
      </c>
      <c r="I19" s="176">
        <f>ROUND(E19*H19,2)</f>
        <v>0</v>
      </c>
      <c r="J19" s="175">
        <v>6690</v>
      </c>
      <c r="K19" s="176">
        <f>ROUND(E19*J19,2)</f>
        <v>6690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171</v>
      </c>
      <c r="T19" s="177" t="s">
        <v>172</v>
      </c>
      <c r="U19" s="155">
        <v>0</v>
      </c>
      <c r="V19" s="155">
        <f>ROUND(E19*U19,2)</f>
        <v>0</v>
      </c>
      <c r="W19" s="155"/>
      <c r="X19" s="155" t="s">
        <v>173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174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71">
        <v>7</v>
      </c>
      <c r="B20" s="172" t="s">
        <v>191</v>
      </c>
      <c r="C20" s="181" t="s">
        <v>192</v>
      </c>
      <c r="D20" s="173" t="s">
        <v>170</v>
      </c>
      <c r="E20" s="174">
        <v>1</v>
      </c>
      <c r="F20" s="175"/>
      <c r="G20" s="176">
        <f>ROUND(E20*F20,2)</f>
        <v>0</v>
      </c>
      <c r="H20" s="175">
        <v>0</v>
      </c>
      <c r="I20" s="176">
        <f>ROUND(E20*H20,2)</f>
        <v>0</v>
      </c>
      <c r="J20" s="175">
        <v>8365</v>
      </c>
      <c r="K20" s="176">
        <f>ROUND(E20*J20,2)</f>
        <v>8365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/>
      <c r="S20" s="176" t="s">
        <v>171</v>
      </c>
      <c r="T20" s="177" t="s">
        <v>172</v>
      </c>
      <c r="U20" s="155">
        <v>0</v>
      </c>
      <c r="V20" s="155">
        <f>ROUND(E20*U20,2)</f>
        <v>0</v>
      </c>
      <c r="W20" s="155"/>
      <c r="X20" s="155" t="s">
        <v>173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174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>
      <c r="A21" s="157" t="s">
        <v>166</v>
      </c>
      <c r="B21" s="158" t="s">
        <v>137</v>
      </c>
      <c r="C21" s="179" t="s">
        <v>28</v>
      </c>
      <c r="D21" s="159"/>
      <c r="E21" s="160"/>
      <c r="F21" s="161"/>
      <c r="G21" s="161">
        <f>SUM(G22:G37)</f>
        <v>0</v>
      </c>
      <c r="H21" s="161"/>
      <c r="I21" s="161">
        <f>SUM(I22:I35)</f>
        <v>0</v>
      </c>
      <c r="J21" s="161"/>
      <c r="K21" s="161">
        <f>SUM(K22:K35)</f>
        <v>171720</v>
      </c>
      <c r="L21" s="161"/>
      <c r="M21" s="161">
        <f>SUM(M22:M35)</f>
        <v>0</v>
      </c>
      <c r="N21" s="161"/>
      <c r="O21" s="161">
        <f>SUM(O22:O35)</f>
        <v>0</v>
      </c>
      <c r="P21" s="161"/>
      <c r="Q21" s="161">
        <f>SUM(Q22:Q35)</f>
        <v>0</v>
      </c>
      <c r="R21" s="161"/>
      <c r="S21" s="161"/>
      <c r="T21" s="162"/>
      <c r="U21" s="156"/>
      <c r="V21" s="156">
        <f>SUM(V22:V35)</f>
        <v>0</v>
      </c>
      <c r="W21" s="156"/>
      <c r="X21" s="156"/>
      <c r="AG21" t="s">
        <v>167</v>
      </c>
    </row>
    <row r="22" spans="1:60" outlineLevel="1">
      <c r="A22" s="163">
        <v>8</v>
      </c>
      <c r="B22" s="164" t="s">
        <v>193</v>
      </c>
      <c r="C22" s="180" t="s">
        <v>194</v>
      </c>
      <c r="D22" s="165" t="s">
        <v>170</v>
      </c>
      <c r="E22" s="166">
        <v>1</v>
      </c>
      <c r="F22" s="167"/>
      <c r="G22" s="168">
        <f>ROUND(E22*F22,2)</f>
        <v>0</v>
      </c>
      <c r="H22" s="167">
        <v>0</v>
      </c>
      <c r="I22" s="168">
        <f>ROUND(E22*H22,2)</f>
        <v>0</v>
      </c>
      <c r="J22" s="167">
        <v>5020</v>
      </c>
      <c r="K22" s="168">
        <f>ROUND(E22*J22,2)</f>
        <v>5020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/>
      <c r="S22" s="168" t="s">
        <v>171</v>
      </c>
      <c r="T22" s="169" t="s">
        <v>172</v>
      </c>
      <c r="U22" s="155">
        <v>0</v>
      </c>
      <c r="V22" s="155">
        <f>ROUND(E22*U22,2)</f>
        <v>0</v>
      </c>
      <c r="W22" s="155"/>
      <c r="X22" s="155" t="s">
        <v>173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174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53"/>
      <c r="B23" s="154"/>
      <c r="C23" s="790" t="s">
        <v>195</v>
      </c>
      <c r="D23" s="791"/>
      <c r="E23" s="791"/>
      <c r="F23" s="791"/>
      <c r="G23" s="791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176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63">
        <v>9</v>
      </c>
      <c r="B24" s="164" t="s">
        <v>196</v>
      </c>
      <c r="C24" s="180" t="s">
        <v>3085</v>
      </c>
      <c r="D24" s="165" t="s">
        <v>170</v>
      </c>
      <c r="E24" s="166">
        <v>1</v>
      </c>
      <c r="F24" s="167"/>
      <c r="G24" s="168">
        <f>ROUND(E24*F24,2)</f>
        <v>0</v>
      </c>
      <c r="H24" s="167">
        <v>0</v>
      </c>
      <c r="I24" s="168">
        <f>ROUND(E24*H24,2)</f>
        <v>0</v>
      </c>
      <c r="J24" s="167">
        <v>41810</v>
      </c>
      <c r="K24" s="168">
        <f>ROUND(E24*J24,2)</f>
        <v>41810</v>
      </c>
      <c r="L24" s="168">
        <v>21</v>
      </c>
      <c r="M24" s="168">
        <f>G24*(1+L24/100)</f>
        <v>0</v>
      </c>
      <c r="N24" s="168">
        <v>0</v>
      </c>
      <c r="O24" s="168">
        <f>ROUND(E24*N24,2)</f>
        <v>0</v>
      </c>
      <c r="P24" s="168">
        <v>0</v>
      </c>
      <c r="Q24" s="168">
        <f>ROUND(E24*P24,2)</f>
        <v>0</v>
      </c>
      <c r="R24" s="168"/>
      <c r="S24" s="168" t="s">
        <v>171</v>
      </c>
      <c r="T24" s="169" t="s">
        <v>172</v>
      </c>
      <c r="U24" s="155">
        <v>0</v>
      </c>
      <c r="V24" s="155">
        <f>ROUND(E24*U24,2)</f>
        <v>0</v>
      </c>
      <c r="W24" s="155"/>
      <c r="X24" s="155" t="s">
        <v>173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174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32.25" customHeight="1" outlineLevel="1">
      <c r="A25" s="722"/>
      <c r="B25" s="723"/>
      <c r="C25" s="799" t="s">
        <v>3086</v>
      </c>
      <c r="D25" s="800"/>
      <c r="E25" s="800"/>
      <c r="F25" s="800"/>
      <c r="G25" s="800"/>
      <c r="H25" s="724"/>
      <c r="I25" s="724"/>
      <c r="J25" s="724"/>
      <c r="K25" s="724"/>
      <c r="L25" s="724"/>
      <c r="M25" s="724"/>
      <c r="N25" s="724"/>
      <c r="O25" s="724"/>
      <c r="P25" s="724"/>
      <c r="Q25" s="724"/>
      <c r="R25" s="724"/>
      <c r="S25" s="724"/>
      <c r="T25" s="724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176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70" t="str">
        <f>C25</f>
        <v>Náklady na vyhotovení dokumentace skutečného provedení stavby a výrobní (dílenské) dokumentace a jejich předání objednateli v požadované formě a požadovaném počtu.</v>
      </c>
      <c r="BB25" s="146"/>
      <c r="BC25" s="146"/>
      <c r="BD25" s="146"/>
      <c r="BE25" s="146"/>
      <c r="BF25" s="146"/>
      <c r="BG25" s="146"/>
      <c r="BH25" s="146"/>
    </row>
    <row r="26" spans="1:60" outlineLevel="1">
      <c r="A26" s="163">
        <v>10</v>
      </c>
      <c r="B26" s="164" t="s">
        <v>197</v>
      </c>
      <c r="C26" s="180" t="s">
        <v>198</v>
      </c>
      <c r="D26" s="165" t="s">
        <v>170</v>
      </c>
      <c r="E26" s="166">
        <v>1</v>
      </c>
      <c r="F26" s="167"/>
      <c r="G26" s="168">
        <f>ROUND(E26*F26,2)</f>
        <v>0</v>
      </c>
      <c r="H26" s="167">
        <v>0</v>
      </c>
      <c r="I26" s="168">
        <f>ROUND(E26*H26,2)</f>
        <v>0</v>
      </c>
      <c r="J26" s="167">
        <v>5020</v>
      </c>
      <c r="K26" s="168">
        <f>ROUND(E26*J26,2)</f>
        <v>5020</v>
      </c>
      <c r="L26" s="168">
        <v>21</v>
      </c>
      <c r="M26" s="168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68"/>
      <c r="S26" s="168" t="s">
        <v>171</v>
      </c>
      <c r="T26" s="169" t="s">
        <v>172</v>
      </c>
      <c r="U26" s="155">
        <v>0</v>
      </c>
      <c r="V26" s="155">
        <f>ROUND(E26*U26,2)</f>
        <v>0</v>
      </c>
      <c r="W26" s="155"/>
      <c r="X26" s="155" t="s">
        <v>173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174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53"/>
      <c r="B27" s="154"/>
      <c r="C27" s="790" t="s">
        <v>199</v>
      </c>
      <c r="D27" s="791"/>
      <c r="E27" s="791"/>
      <c r="F27" s="791"/>
      <c r="G27" s="791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176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70" t="str">
        <f>C27</f>
        <v>Náklady zhotovitele, které vzniknou v souvislosti s povinnostmi zhotovitele při předání a převzetí díla.</v>
      </c>
      <c r="BB27" s="146"/>
      <c r="BC27" s="146"/>
      <c r="BD27" s="146"/>
      <c r="BE27" s="146"/>
      <c r="BF27" s="146"/>
      <c r="BG27" s="146"/>
      <c r="BH27" s="146"/>
    </row>
    <row r="28" spans="1:60" outlineLevel="1">
      <c r="A28" s="171">
        <v>11</v>
      </c>
      <c r="B28" s="172" t="s">
        <v>200</v>
      </c>
      <c r="C28" s="181" t="s">
        <v>201</v>
      </c>
      <c r="D28" s="173" t="s">
        <v>170</v>
      </c>
      <c r="E28" s="174">
        <v>1</v>
      </c>
      <c r="F28" s="175"/>
      <c r="G28" s="176">
        <f t="shared" ref="G28:G35" si="0">ROUND(E28*F28,2)</f>
        <v>0</v>
      </c>
      <c r="H28" s="175">
        <v>0</v>
      </c>
      <c r="I28" s="176">
        <f t="shared" ref="I28:I35" si="1">ROUND(E28*H28,2)</f>
        <v>0</v>
      </c>
      <c r="J28" s="175">
        <v>8365</v>
      </c>
      <c r="K28" s="176">
        <f t="shared" ref="K28:K35" si="2">ROUND(E28*J28,2)</f>
        <v>8365</v>
      </c>
      <c r="L28" s="176">
        <v>21</v>
      </c>
      <c r="M28" s="176">
        <f t="shared" ref="M28:M35" si="3">G28*(1+L28/100)</f>
        <v>0</v>
      </c>
      <c r="N28" s="176">
        <v>0</v>
      </c>
      <c r="O28" s="176">
        <f t="shared" ref="O28:O35" si="4">ROUND(E28*N28,2)</f>
        <v>0</v>
      </c>
      <c r="P28" s="176">
        <v>0</v>
      </c>
      <c r="Q28" s="176">
        <f t="shared" ref="Q28:Q35" si="5">ROUND(E28*P28,2)</f>
        <v>0</v>
      </c>
      <c r="R28" s="176"/>
      <c r="S28" s="176" t="s">
        <v>171</v>
      </c>
      <c r="T28" s="177" t="s">
        <v>172</v>
      </c>
      <c r="U28" s="155">
        <v>0</v>
      </c>
      <c r="V28" s="155">
        <f t="shared" ref="V28:V35" si="6">ROUND(E28*U28,2)</f>
        <v>0</v>
      </c>
      <c r="W28" s="155"/>
      <c r="X28" s="155" t="s">
        <v>173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174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71">
        <v>12</v>
      </c>
      <c r="B29" s="172" t="s">
        <v>202</v>
      </c>
      <c r="C29" s="181" t="s">
        <v>203</v>
      </c>
      <c r="D29" s="173" t="s">
        <v>170</v>
      </c>
      <c r="E29" s="174">
        <v>1</v>
      </c>
      <c r="F29" s="175"/>
      <c r="G29" s="176">
        <f t="shared" si="0"/>
        <v>0</v>
      </c>
      <c r="H29" s="175">
        <v>0</v>
      </c>
      <c r="I29" s="176">
        <f t="shared" si="1"/>
        <v>0</v>
      </c>
      <c r="J29" s="175">
        <v>11150</v>
      </c>
      <c r="K29" s="176">
        <f t="shared" si="2"/>
        <v>11150</v>
      </c>
      <c r="L29" s="176">
        <v>21</v>
      </c>
      <c r="M29" s="176">
        <f t="shared" si="3"/>
        <v>0</v>
      </c>
      <c r="N29" s="176">
        <v>0</v>
      </c>
      <c r="O29" s="176">
        <f t="shared" si="4"/>
        <v>0</v>
      </c>
      <c r="P29" s="176">
        <v>0</v>
      </c>
      <c r="Q29" s="176">
        <f t="shared" si="5"/>
        <v>0</v>
      </c>
      <c r="R29" s="176"/>
      <c r="S29" s="176" t="s">
        <v>171</v>
      </c>
      <c r="T29" s="177" t="s">
        <v>172</v>
      </c>
      <c r="U29" s="155">
        <v>0</v>
      </c>
      <c r="V29" s="155">
        <f t="shared" si="6"/>
        <v>0</v>
      </c>
      <c r="W29" s="155"/>
      <c r="X29" s="155" t="s">
        <v>173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174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71">
        <v>13</v>
      </c>
      <c r="B30" s="172" t="s">
        <v>204</v>
      </c>
      <c r="C30" s="181" t="s">
        <v>205</v>
      </c>
      <c r="D30" s="173" t="s">
        <v>170</v>
      </c>
      <c r="E30" s="174">
        <v>1</v>
      </c>
      <c r="F30" s="175"/>
      <c r="G30" s="176">
        <f t="shared" si="0"/>
        <v>0</v>
      </c>
      <c r="H30" s="175">
        <v>0</v>
      </c>
      <c r="I30" s="176">
        <f t="shared" si="1"/>
        <v>0</v>
      </c>
      <c r="J30" s="175">
        <v>18960</v>
      </c>
      <c r="K30" s="176">
        <f t="shared" si="2"/>
        <v>18960</v>
      </c>
      <c r="L30" s="176">
        <v>21</v>
      </c>
      <c r="M30" s="176">
        <f t="shared" si="3"/>
        <v>0</v>
      </c>
      <c r="N30" s="176">
        <v>0</v>
      </c>
      <c r="O30" s="176">
        <f t="shared" si="4"/>
        <v>0</v>
      </c>
      <c r="P30" s="176">
        <v>0</v>
      </c>
      <c r="Q30" s="176">
        <f t="shared" si="5"/>
        <v>0</v>
      </c>
      <c r="R30" s="176"/>
      <c r="S30" s="176" t="s">
        <v>171</v>
      </c>
      <c r="T30" s="177" t="s">
        <v>172</v>
      </c>
      <c r="U30" s="155">
        <v>0</v>
      </c>
      <c r="V30" s="155">
        <f t="shared" si="6"/>
        <v>0</v>
      </c>
      <c r="W30" s="155"/>
      <c r="X30" s="155" t="s">
        <v>173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174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71">
        <v>14</v>
      </c>
      <c r="B31" s="172" t="s">
        <v>206</v>
      </c>
      <c r="C31" s="181" t="s">
        <v>207</v>
      </c>
      <c r="D31" s="173" t="s">
        <v>170</v>
      </c>
      <c r="E31" s="174">
        <v>1</v>
      </c>
      <c r="F31" s="175"/>
      <c r="G31" s="176">
        <f t="shared" si="0"/>
        <v>0</v>
      </c>
      <c r="H31" s="175">
        <v>0</v>
      </c>
      <c r="I31" s="176">
        <f t="shared" si="1"/>
        <v>0</v>
      </c>
      <c r="J31" s="175">
        <v>33450</v>
      </c>
      <c r="K31" s="176">
        <f t="shared" si="2"/>
        <v>33450</v>
      </c>
      <c r="L31" s="176">
        <v>21</v>
      </c>
      <c r="M31" s="176">
        <f t="shared" si="3"/>
        <v>0</v>
      </c>
      <c r="N31" s="176">
        <v>0</v>
      </c>
      <c r="O31" s="176">
        <f t="shared" si="4"/>
        <v>0</v>
      </c>
      <c r="P31" s="176">
        <v>0</v>
      </c>
      <c r="Q31" s="176">
        <f t="shared" si="5"/>
        <v>0</v>
      </c>
      <c r="R31" s="176"/>
      <c r="S31" s="176" t="s">
        <v>171</v>
      </c>
      <c r="T31" s="177" t="s">
        <v>172</v>
      </c>
      <c r="U31" s="155">
        <v>0</v>
      </c>
      <c r="V31" s="155">
        <f t="shared" si="6"/>
        <v>0</v>
      </c>
      <c r="W31" s="155"/>
      <c r="X31" s="155" t="s">
        <v>173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174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>
      <c r="A32" s="171">
        <v>15</v>
      </c>
      <c r="B32" s="172" t="s">
        <v>208</v>
      </c>
      <c r="C32" s="181" t="s">
        <v>209</v>
      </c>
      <c r="D32" s="173" t="s">
        <v>170</v>
      </c>
      <c r="E32" s="174">
        <v>1</v>
      </c>
      <c r="F32" s="175"/>
      <c r="G32" s="176">
        <f t="shared" si="0"/>
        <v>0</v>
      </c>
      <c r="H32" s="175">
        <v>0</v>
      </c>
      <c r="I32" s="176">
        <f t="shared" si="1"/>
        <v>0</v>
      </c>
      <c r="J32" s="175">
        <v>5575</v>
      </c>
      <c r="K32" s="176">
        <f t="shared" si="2"/>
        <v>5575</v>
      </c>
      <c r="L32" s="176">
        <v>21</v>
      </c>
      <c r="M32" s="176">
        <f t="shared" si="3"/>
        <v>0</v>
      </c>
      <c r="N32" s="176">
        <v>0</v>
      </c>
      <c r="O32" s="176">
        <f t="shared" si="4"/>
        <v>0</v>
      </c>
      <c r="P32" s="176">
        <v>0</v>
      </c>
      <c r="Q32" s="176">
        <f t="shared" si="5"/>
        <v>0</v>
      </c>
      <c r="R32" s="176"/>
      <c r="S32" s="176" t="s">
        <v>171</v>
      </c>
      <c r="T32" s="177" t="s">
        <v>172</v>
      </c>
      <c r="U32" s="155">
        <v>0</v>
      </c>
      <c r="V32" s="155">
        <f t="shared" si="6"/>
        <v>0</v>
      </c>
      <c r="W32" s="155"/>
      <c r="X32" s="155" t="s">
        <v>173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174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171">
        <v>16</v>
      </c>
      <c r="B33" s="172" t="s">
        <v>210</v>
      </c>
      <c r="C33" s="181" t="s">
        <v>211</v>
      </c>
      <c r="D33" s="173" t="s">
        <v>170</v>
      </c>
      <c r="E33" s="174">
        <v>1</v>
      </c>
      <c r="F33" s="175"/>
      <c r="G33" s="176">
        <f t="shared" si="0"/>
        <v>0</v>
      </c>
      <c r="H33" s="175">
        <v>0</v>
      </c>
      <c r="I33" s="176">
        <f t="shared" si="1"/>
        <v>0</v>
      </c>
      <c r="J33" s="175">
        <v>6690</v>
      </c>
      <c r="K33" s="176">
        <f t="shared" si="2"/>
        <v>6690</v>
      </c>
      <c r="L33" s="176">
        <v>21</v>
      </c>
      <c r="M33" s="176">
        <f t="shared" si="3"/>
        <v>0</v>
      </c>
      <c r="N33" s="176">
        <v>0</v>
      </c>
      <c r="O33" s="176">
        <f t="shared" si="4"/>
        <v>0</v>
      </c>
      <c r="P33" s="176">
        <v>0</v>
      </c>
      <c r="Q33" s="176">
        <f t="shared" si="5"/>
        <v>0</v>
      </c>
      <c r="R33" s="176"/>
      <c r="S33" s="176" t="s">
        <v>171</v>
      </c>
      <c r="T33" s="177" t="s">
        <v>172</v>
      </c>
      <c r="U33" s="155">
        <v>0</v>
      </c>
      <c r="V33" s="155">
        <f t="shared" si="6"/>
        <v>0</v>
      </c>
      <c r="W33" s="155"/>
      <c r="X33" s="155" t="s">
        <v>173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174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71">
        <v>17</v>
      </c>
      <c r="B34" s="172" t="s">
        <v>212</v>
      </c>
      <c r="C34" s="181" t="s">
        <v>213</v>
      </c>
      <c r="D34" s="173" t="s">
        <v>170</v>
      </c>
      <c r="E34" s="174">
        <v>1</v>
      </c>
      <c r="F34" s="175"/>
      <c r="G34" s="176">
        <f t="shared" si="0"/>
        <v>0</v>
      </c>
      <c r="H34" s="175">
        <v>0</v>
      </c>
      <c r="I34" s="176">
        <f t="shared" si="1"/>
        <v>0</v>
      </c>
      <c r="J34" s="175">
        <v>13380</v>
      </c>
      <c r="K34" s="176">
        <f t="shared" si="2"/>
        <v>13380</v>
      </c>
      <c r="L34" s="176">
        <v>21</v>
      </c>
      <c r="M34" s="176">
        <f t="shared" si="3"/>
        <v>0</v>
      </c>
      <c r="N34" s="176">
        <v>0</v>
      </c>
      <c r="O34" s="176">
        <f t="shared" si="4"/>
        <v>0</v>
      </c>
      <c r="P34" s="176">
        <v>0</v>
      </c>
      <c r="Q34" s="176">
        <f t="shared" si="5"/>
        <v>0</v>
      </c>
      <c r="R34" s="176"/>
      <c r="S34" s="176" t="s">
        <v>171</v>
      </c>
      <c r="T34" s="177" t="s">
        <v>172</v>
      </c>
      <c r="U34" s="155">
        <v>0</v>
      </c>
      <c r="V34" s="155">
        <f t="shared" si="6"/>
        <v>0</v>
      </c>
      <c r="W34" s="155"/>
      <c r="X34" s="155" t="s">
        <v>173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174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63">
        <v>18</v>
      </c>
      <c r="B35" s="164" t="s">
        <v>214</v>
      </c>
      <c r="C35" s="180" t="s">
        <v>215</v>
      </c>
      <c r="D35" s="165" t="s">
        <v>170</v>
      </c>
      <c r="E35" s="166">
        <v>1</v>
      </c>
      <c r="F35" s="167"/>
      <c r="G35" s="168">
        <f t="shared" si="0"/>
        <v>0</v>
      </c>
      <c r="H35" s="167">
        <v>0</v>
      </c>
      <c r="I35" s="168">
        <f t="shared" si="1"/>
        <v>0</v>
      </c>
      <c r="J35" s="167">
        <v>22300</v>
      </c>
      <c r="K35" s="168">
        <f t="shared" si="2"/>
        <v>22300</v>
      </c>
      <c r="L35" s="168">
        <v>21</v>
      </c>
      <c r="M35" s="168">
        <f t="shared" si="3"/>
        <v>0</v>
      </c>
      <c r="N35" s="168">
        <v>0</v>
      </c>
      <c r="O35" s="168">
        <f t="shared" si="4"/>
        <v>0</v>
      </c>
      <c r="P35" s="168">
        <v>0</v>
      </c>
      <c r="Q35" s="168">
        <f t="shared" si="5"/>
        <v>0</v>
      </c>
      <c r="R35" s="168"/>
      <c r="S35" s="168" t="s">
        <v>171</v>
      </c>
      <c r="T35" s="169" t="s">
        <v>172</v>
      </c>
      <c r="U35" s="155">
        <v>0</v>
      </c>
      <c r="V35" s="155">
        <f t="shared" si="6"/>
        <v>0</v>
      </c>
      <c r="W35" s="155"/>
      <c r="X35" s="155" t="s">
        <v>173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174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53"/>
      <c r="B36" s="154"/>
      <c r="C36" s="790" t="s">
        <v>1331</v>
      </c>
      <c r="D36" s="791"/>
      <c r="E36" s="791"/>
      <c r="F36" s="791"/>
      <c r="G36" s="791"/>
      <c r="H36" s="201"/>
      <c r="I36" s="155"/>
      <c r="J36" s="201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63">
        <v>19</v>
      </c>
      <c r="B37" s="164" t="s">
        <v>1330</v>
      </c>
      <c r="C37" s="180" t="s">
        <v>215</v>
      </c>
      <c r="D37" s="165" t="s">
        <v>170</v>
      </c>
      <c r="E37" s="166">
        <v>1</v>
      </c>
      <c r="F37" s="167"/>
      <c r="G37" s="168">
        <f t="shared" ref="G37" si="7">ROUND(E37*F37,2)</f>
        <v>0</v>
      </c>
      <c r="H37" s="167">
        <v>0</v>
      </c>
      <c r="I37" s="168">
        <f t="shared" ref="I37" si="8">ROUND(E37*H37,2)</f>
        <v>0</v>
      </c>
      <c r="J37" s="167">
        <v>22300</v>
      </c>
      <c r="K37" s="168">
        <f t="shared" ref="K37" si="9">ROUND(E37*J37,2)</f>
        <v>22300</v>
      </c>
      <c r="L37" s="168">
        <v>21</v>
      </c>
      <c r="M37" s="168">
        <f t="shared" ref="M37" si="10">G37*(1+L37/100)</f>
        <v>0</v>
      </c>
      <c r="N37" s="168">
        <v>0</v>
      </c>
      <c r="O37" s="168">
        <f t="shared" ref="O37" si="11">ROUND(E37*N37,2)</f>
        <v>0</v>
      </c>
      <c r="P37" s="168">
        <v>0</v>
      </c>
      <c r="Q37" s="168">
        <f t="shared" ref="Q37" si="12">ROUND(E37*P37,2)</f>
        <v>0</v>
      </c>
      <c r="R37" s="168"/>
      <c r="S37" s="168" t="s">
        <v>171</v>
      </c>
      <c r="T37" s="169" t="s">
        <v>172</v>
      </c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12.75" customHeight="1" outlineLevel="1">
      <c r="A38" s="153"/>
      <c r="B38" s="154"/>
      <c r="C38" s="790" t="s">
        <v>1332</v>
      </c>
      <c r="D38" s="791"/>
      <c r="E38" s="791"/>
      <c r="F38" s="791"/>
      <c r="G38" s="791"/>
      <c r="H38" s="201"/>
      <c r="I38" s="155"/>
      <c r="J38" s="201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>
      <c r="A39" s="149"/>
      <c r="B39" s="150" t="s">
        <v>29</v>
      </c>
      <c r="C39" s="183"/>
      <c r="D39" s="151"/>
      <c r="E39" s="152"/>
      <c r="F39" s="152"/>
      <c r="G39" s="178">
        <f>G8+G21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SUMIF(L7:L35,#REF!,G7:G35)</f>
        <v>0</v>
      </c>
      <c r="AF39">
        <f>SUMIF(L7:L35,#REF!,G7:G35)</f>
        <v>0</v>
      </c>
      <c r="AG39" t="s">
        <v>216</v>
      </c>
    </row>
    <row r="40" spans="1:60">
      <c r="C40" s="184"/>
      <c r="D40" s="10"/>
      <c r="AG40" t="s">
        <v>217</v>
      </c>
    </row>
    <row r="41" spans="1:60">
      <c r="D41" s="10"/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</sheetData>
  <sheetProtection sheet="1" selectLockedCells="1"/>
  <mergeCells count="14">
    <mergeCell ref="C36:G36"/>
    <mergeCell ref="C38:G38"/>
    <mergeCell ref="C27:G27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00769-FD7C-4C23-99E7-72223B595666}">
  <sheetPr>
    <outlinePr summaryBelow="0"/>
  </sheetPr>
  <dimension ref="A1:BH5006"/>
  <sheetViews>
    <sheetView tabSelected="1" workbookViewId="0">
      <pane ySplit="7" topLeftCell="A238" activePane="bottomLeft" state="frozen"/>
      <selection pane="bottomLeft" activeCell="G251" sqref="G251"/>
    </sheetView>
  </sheetViews>
  <sheetFormatPr defaultRowHeight="12.75" outlineLevelRow="1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792" t="s">
        <v>218</v>
      </c>
      <c r="B1" s="792"/>
      <c r="C1" s="792"/>
      <c r="D1" s="792"/>
      <c r="E1" s="792"/>
      <c r="F1" s="792"/>
      <c r="G1" s="792"/>
      <c r="AG1" t="s">
        <v>139</v>
      </c>
    </row>
    <row r="2" spans="1:60" ht="24.95" customHeight="1">
      <c r="A2" s="138" t="s">
        <v>7</v>
      </c>
      <c r="B2" s="48" t="s">
        <v>43</v>
      </c>
      <c r="C2" s="793" t="s">
        <v>44</v>
      </c>
      <c r="D2" s="794"/>
      <c r="E2" s="794"/>
      <c r="F2" s="794"/>
      <c r="G2" s="795"/>
      <c r="AG2" t="s">
        <v>140</v>
      </c>
    </row>
    <row r="3" spans="1:60" ht="24.95" customHeight="1">
      <c r="A3" s="138" t="s">
        <v>8</v>
      </c>
      <c r="B3" s="48" t="s">
        <v>61</v>
      </c>
      <c r="C3" s="793" t="s">
        <v>62</v>
      </c>
      <c r="D3" s="794"/>
      <c r="E3" s="794"/>
      <c r="F3" s="794"/>
      <c r="G3" s="795"/>
      <c r="AC3" s="120" t="s">
        <v>140</v>
      </c>
      <c r="AG3" t="s">
        <v>143</v>
      </c>
    </row>
    <row r="4" spans="1:60" ht="24.95" customHeight="1">
      <c r="A4" s="139" t="s">
        <v>9</v>
      </c>
      <c r="B4" s="140" t="s">
        <v>59</v>
      </c>
      <c r="C4" s="796" t="s">
        <v>63</v>
      </c>
      <c r="D4" s="797"/>
      <c r="E4" s="797"/>
      <c r="F4" s="797"/>
      <c r="G4" s="798"/>
      <c r="AG4" t="s">
        <v>144</v>
      </c>
    </row>
    <row r="5" spans="1:60">
      <c r="D5" s="10"/>
    </row>
    <row r="6" spans="1:60" ht="38.25">
      <c r="A6" s="142" t="s">
        <v>145</v>
      </c>
      <c r="B6" s="144" t="s">
        <v>146</v>
      </c>
      <c r="C6" s="144" t="s">
        <v>147</v>
      </c>
      <c r="D6" s="143" t="s">
        <v>148</v>
      </c>
      <c r="E6" s="142" t="s">
        <v>149</v>
      </c>
      <c r="F6" s="141" t="s">
        <v>150</v>
      </c>
      <c r="G6" s="142" t="s">
        <v>29</v>
      </c>
      <c r="H6" s="145" t="s">
        <v>30</v>
      </c>
      <c r="I6" s="145" t="s">
        <v>151</v>
      </c>
      <c r="J6" s="145" t="s">
        <v>31</v>
      </c>
      <c r="K6" s="145" t="s">
        <v>152</v>
      </c>
      <c r="L6" s="145" t="s">
        <v>153</v>
      </c>
      <c r="M6" s="145" t="s">
        <v>154</v>
      </c>
      <c r="N6" s="145" t="s">
        <v>155</v>
      </c>
      <c r="O6" s="145" t="s">
        <v>156</v>
      </c>
      <c r="P6" s="145" t="s">
        <v>157</v>
      </c>
      <c r="Q6" s="145" t="s">
        <v>158</v>
      </c>
      <c r="R6" s="145" t="s">
        <v>159</v>
      </c>
      <c r="S6" s="145" t="s">
        <v>160</v>
      </c>
      <c r="T6" s="145" t="s">
        <v>161</v>
      </c>
      <c r="U6" s="145" t="s">
        <v>162</v>
      </c>
      <c r="V6" s="145" t="s">
        <v>163</v>
      </c>
      <c r="W6" s="145" t="s">
        <v>164</v>
      </c>
      <c r="X6" s="145" t="s">
        <v>165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57" t="s">
        <v>166</v>
      </c>
      <c r="B8" s="158" t="s">
        <v>59</v>
      </c>
      <c r="C8" s="179" t="s">
        <v>76</v>
      </c>
      <c r="D8" s="159"/>
      <c r="E8" s="160"/>
      <c r="F8" s="161"/>
      <c r="G8" s="161">
        <f>SUMIF(AG9:AG66,"&lt;&gt;NOR",G9:G66)</f>
        <v>0</v>
      </c>
      <c r="H8" s="161"/>
      <c r="I8" s="161">
        <f>SUM(I9:I66)</f>
        <v>2505.19</v>
      </c>
      <c r="J8" s="161"/>
      <c r="K8" s="161">
        <f>SUM(K9:K66)</f>
        <v>146405.33000000002</v>
      </c>
      <c r="L8" s="161"/>
      <c r="M8" s="161">
        <f>SUM(M9:M66)</f>
        <v>0</v>
      </c>
      <c r="N8" s="161"/>
      <c r="O8" s="161">
        <f>SUM(O9:O66)</f>
        <v>0.15</v>
      </c>
      <c r="P8" s="161"/>
      <c r="Q8" s="161">
        <f>SUM(Q9:Q66)</f>
        <v>5.66</v>
      </c>
      <c r="R8" s="161"/>
      <c r="S8" s="161"/>
      <c r="T8" s="162"/>
      <c r="U8" s="156"/>
      <c r="V8" s="156">
        <f>SUM(V9:V66)</f>
        <v>303.83999999999997</v>
      </c>
      <c r="W8" s="156"/>
      <c r="X8" s="156"/>
      <c r="AG8" t="s">
        <v>167</v>
      </c>
    </row>
    <row r="9" spans="1:60" outlineLevel="1">
      <c r="A9" s="163">
        <v>1</v>
      </c>
      <c r="B9" s="164" t="s">
        <v>219</v>
      </c>
      <c r="C9" s="180" t="s">
        <v>220</v>
      </c>
      <c r="D9" s="165" t="s">
        <v>221</v>
      </c>
      <c r="E9" s="166">
        <v>0.8</v>
      </c>
      <c r="F9" s="167"/>
      <c r="G9" s="168">
        <f>ROUND(E9*F9,2)</f>
        <v>0</v>
      </c>
      <c r="H9" s="167">
        <v>0</v>
      </c>
      <c r="I9" s="168">
        <f>ROUND(E9*H9,2)</f>
        <v>0</v>
      </c>
      <c r="J9" s="167">
        <v>74.099999999999994</v>
      </c>
      <c r="K9" s="168">
        <f>ROUND(E9*J9,2)</f>
        <v>59.28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 t="s">
        <v>222</v>
      </c>
      <c r="S9" s="168" t="s">
        <v>171</v>
      </c>
      <c r="T9" s="169" t="s">
        <v>171</v>
      </c>
      <c r="U9" s="155">
        <v>9.7000000000000003E-2</v>
      </c>
      <c r="V9" s="155">
        <f>ROUND(E9*U9,2)</f>
        <v>0.08</v>
      </c>
      <c r="W9" s="155"/>
      <c r="X9" s="155" t="s">
        <v>223</v>
      </c>
      <c r="Y9" s="146"/>
      <c r="Z9" s="146"/>
      <c r="AA9" s="146"/>
      <c r="AB9" s="146"/>
      <c r="AC9" s="146"/>
      <c r="AD9" s="146"/>
      <c r="AE9" s="146"/>
      <c r="AF9" s="146"/>
      <c r="AG9" s="146" t="s">
        <v>224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801" t="s">
        <v>225</v>
      </c>
      <c r="D10" s="802"/>
      <c r="E10" s="802"/>
      <c r="F10" s="802"/>
      <c r="G10" s="802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226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0" t="str">
        <f>C10</f>
        <v>nebo lesní půdy, s vodorovným přemístěním na hromady v místě upotřebení nebo na dočasné či trvalé skládky se složením</v>
      </c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195" t="s">
        <v>227</v>
      </c>
      <c r="D11" s="185"/>
      <c r="E11" s="186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228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53"/>
      <c r="B12" s="154"/>
      <c r="C12" s="195" t="s">
        <v>229</v>
      </c>
      <c r="D12" s="185"/>
      <c r="E12" s="186">
        <v>0.8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228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>
      <c r="A13" s="163">
        <v>2</v>
      </c>
      <c r="B13" s="164" t="s">
        <v>230</v>
      </c>
      <c r="C13" s="180" t="s">
        <v>231</v>
      </c>
      <c r="D13" s="165" t="s">
        <v>221</v>
      </c>
      <c r="E13" s="166">
        <v>2.359</v>
      </c>
      <c r="F13" s="167"/>
      <c r="G13" s="168">
        <f>ROUND(E13*F13,2)</f>
        <v>0</v>
      </c>
      <c r="H13" s="167">
        <v>0</v>
      </c>
      <c r="I13" s="168">
        <f>ROUND(E13*H13,2)</f>
        <v>0</v>
      </c>
      <c r="J13" s="167">
        <v>12190</v>
      </c>
      <c r="K13" s="168">
        <f>ROUND(E13*J13,2)</f>
        <v>28756.21</v>
      </c>
      <c r="L13" s="168">
        <v>21</v>
      </c>
      <c r="M13" s="168">
        <f>G13*(1+L13/100)</f>
        <v>0</v>
      </c>
      <c r="N13" s="168">
        <v>0</v>
      </c>
      <c r="O13" s="168">
        <f>ROUND(E13*N13,2)</f>
        <v>0</v>
      </c>
      <c r="P13" s="168">
        <v>2.4</v>
      </c>
      <c r="Q13" s="168">
        <f>ROUND(E13*P13,2)</f>
        <v>5.66</v>
      </c>
      <c r="R13" s="168" t="s">
        <v>222</v>
      </c>
      <c r="S13" s="168" t="s">
        <v>171</v>
      </c>
      <c r="T13" s="169" t="s">
        <v>171</v>
      </c>
      <c r="U13" s="155">
        <v>30.439</v>
      </c>
      <c r="V13" s="155">
        <f>ROUND(E13*U13,2)</f>
        <v>71.81</v>
      </c>
      <c r="W13" s="155"/>
      <c r="X13" s="155" t="s">
        <v>223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224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801" t="s">
        <v>232</v>
      </c>
      <c r="D14" s="802"/>
      <c r="E14" s="802"/>
      <c r="F14" s="802"/>
      <c r="G14" s="802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226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195" t="s">
        <v>227</v>
      </c>
      <c r="D15" s="185"/>
      <c r="E15" s="186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228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53"/>
      <c r="B16" s="154"/>
      <c r="C16" s="195" t="s">
        <v>233</v>
      </c>
      <c r="D16" s="185"/>
      <c r="E16" s="186">
        <v>1.0149999999999999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228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53"/>
      <c r="B17" s="154"/>
      <c r="C17" s="195" t="s">
        <v>234</v>
      </c>
      <c r="D17" s="185"/>
      <c r="E17" s="186">
        <v>1.3440000000000001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228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63">
        <v>3</v>
      </c>
      <c r="B18" s="164" t="s">
        <v>235</v>
      </c>
      <c r="C18" s="180" t="s">
        <v>236</v>
      </c>
      <c r="D18" s="165" t="s">
        <v>221</v>
      </c>
      <c r="E18" s="166">
        <v>7.8631700000000002</v>
      </c>
      <c r="F18" s="167"/>
      <c r="G18" s="168">
        <f>ROUND(E18*F18,2)</f>
        <v>0</v>
      </c>
      <c r="H18" s="167">
        <v>0</v>
      </c>
      <c r="I18" s="168">
        <f>ROUND(E18*H18,2)</f>
        <v>0</v>
      </c>
      <c r="J18" s="167">
        <v>1220</v>
      </c>
      <c r="K18" s="168">
        <f>ROUND(E18*J18,2)</f>
        <v>9593.07</v>
      </c>
      <c r="L18" s="168">
        <v>21</v>
      </c>
      <c r="M18" s="168">
        <f>G18*(1+L18/100)</f>
        <v>0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68" t="s">
        <v>222</v>
      </c>
      <c r="S18" s="168" t="s">
        <v>171</v>
      </c>
      <c r="T18" s="169" t="s">
        <v>171</v>
      </c>
      <c r="U18" s="155">
        <v>3.5329999999999999</v>
      </c>
      <c r="V18" s="155">
        <f>ROUND(E18*U18,2)</f>
        <v>27.78</v>
      </c>
      <c r="W18" s="155"/>
      <c r="X18" s="155" t="s">
        <v>223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224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53"/>
      <c r="B19" s="154"/>
      <c r="C19" s="801" t="s">
        <v>237</v>
      </c>
      <c r="D19" s="802"/>
      <c r="E19" s="802"/>
      <c r="F19" s="802"/>
      <c r="G19" s="802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226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53"/>
      <c r="B20" s="154"/>
      <c r="C20" s="195" t="s">
        <v>227</v>
      </c>
      <c r="D20" s="185"/>
      <c r="E20" s="186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6"/>
      <c r="Z20" s="146"/>
      <c r="AA20" s="146"/>
      <c r="AB20" s="146"/>
      <c r="AC20" s="146"/>
      <c r="AD20" s="146"/>
      <c r="AE20" s="146"/>
      <c r="AF20" s="146"/>
      <c r="AG20" s="146" t="s">
        <v>228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195" t="s">
        <v>238</v>
      </c>
      <c r="D21" s="185"/>
      <c r="E21" s="186">
        <v>1.1519999999999999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228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53"/>
      <c r="B22" s="154"/>
      <c r="C22" s="195" t="s">
        <v>239</v>
      </c>
      <c r="D22" s="185"/>
      <c r="E22" s="186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228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53"/>
      <c r="B23" s="154"/>
      <c r="C23" s="195" t="s">
        <v>240</v>
      </c>
      <c r="D23" s="185"/>
      <c r="E23" s="186">
        <v>0.11583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228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53"/>
      <c r="B24" s="154"/>
      <c r="C24" s="195" t="s">
        <v>241</v>
      </c>
      <c r="D24" s="185"/>
      <c r="E24" s="186">
        <v>0.21060000000000001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228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53"/>
      <c r="B25" s="154"/>
      <c r="C25" s="195" t="s">
        <v>242</v>
      </c>
      <c r="D25" s="185"/>
      <c r="E25" s="186">
        <v>0.19439999999999999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228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153"/>
      <c r="B26" s="154"/>
      <c r="C26" s="195" t="s">
        <v>243</v>
      </c>
      <c r="D26" s="185"/>
      <c r="E26" s="186">
        <v>0.3024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228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53"/>
      <c r="B27" s="154"/>
      <c r="C27" s="195" t="s">
        <v>244</v>
      </c>
      <c r="D27" s="185"/>
      <c r="E27" s="186">
        <v>5.9200000000000003E-2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228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53"/>
      <c r="B28" s="154"/>
      <c r="C28" s="195" t="s">
        <v>245</v>
      </c>
      <c r="D28" s="185"/>
      <c r="E28" s="186">
        <v>5.4862000000000002</v>
      </c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228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53"/>
      <c r="B29" s="154"/>
      <c r="C29" s="195" t="s">
        <v>246</v>
      </c>
      <c r="D29" s="185"/>
      <c r="E29" s="186">
        <v>0.34254000000000001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228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63">
        <v>4</v>
      </c>
      <c r="B30" s="164" t="s">
        <v>247</v>
      </c>
      <c r="C30" s="180" t="s">
        <v>248</v>
      </c>
      <c r="D30" s="165" t="s">
        <v>221</v>
      </c>
      <c r="E30" s="166">
        <v>23.603100000000001</v>
      </c>
      <c r="F30" s="167"/>
      <c r="G30" s="168">
        <f>ROUND(E30*F30,2)</f>
        <v>0</v>
      </c>
      <c r="H30" s="167">
        <v>0</v>
      </c>
      <c r="I30" s="168">
        <f>ROUND(E30*H30,2)</f>
        <v>0</v>
      </c>
      <c r="J30" s="167">
        <v>2130</v>
      </c>
      <c r="K30" s="168">
        <f>ROUND(E30*J30,2)</f>
        <v>50274.6</v>
      </c>
      <c r="L30" s="168">
        <v>21</v>
      </c>
      <c r="M30" s="168">
        <f>G30*(1+L30/100)</f>
        <v>0</v>
      </c>
      <c r="N30" s="168">
        <v>0</v>
      </c>
      <c r="O30" s="168">
        <f>ROUND(E30*N30,2)</f>
        <v>0</v>
      </c>
      <c r="P30" s="168">
        <v>0</v>
      </c>
      <c r="Q30" s="168">
        <f>ROUND(E30*P30,2)</f>
        <v>0</v>
      </c>
      <c r="R30" s="168" t="s">
        <v>222</v>
      </c>
      <c r="S30" s="168" t="s">
        <v>171</v>
      </c>
      <c r="T30" s="169" t="s">
        <v>171</v>
      </c>
      <c r="U30" s="155">
        <v>6.298</v>
      </c>
      <c r="V30" s="155">
        <f>ROUND(E30*U30,2)</f>
        <v>148.65</v>
      </c>
      <c r="W30" s="155"/>
      <c r="X30" s="155" t="s">
        <v>223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224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53"/>
      <c r="B31" s="154"/>
      <c r="C31" s="801" t="s">
        <v>249</v>
      </c>
      <c r="D31" s="802"/>
      <c r="E31" s="802"/>
      <c r="F31" s="802"/>
      <c r="G31" s="802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226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>
      <c r="A32" s="153"/>
      <c r="B32" s="154"/>
      <c r="C32" s="195" t="s">
        <v>239</v>
      </c>
      <c r="D32" s="185"/>
      <c r="E32" s="186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228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153"/>
      <c r="B33" s="154"/>
      <c r="C33" s="195" t="s">
        <v>250</v>
      </c>
      <c r="D33" s="185"/>
      <c r="E33" s="186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228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53"/>
      <c r="B34" s="154"/>
      <c r="C34" s="195" t="s">
        <v>251</v>
      </c>
      <c r="D34" s="185"/>
      <c r="E34" s="186">
        <v>23.603100000000001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228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63">
        <v>5</v>
      </c>
      <c r="B35" s="164" t="s">
        <v>252</v>
      </c>
      <c r="C35" s="180" t="s">
        <v>253</v>
      </c>
      <c r="D35" s="165" t="s">
        <v>254</v>
      </c>
      <c r="E35" s="166">
        <v>62.22</v>
      </c>
      <c r="F35" s="167"/>
      <c r="G35" s="168">
        <f>ROUND(E35*F35,2)</f>
        <v>0</v>
      </c>
      <c r="H35" s="167">
        <v>36.380000000000003</v>
      </c>
      <c r="I35" s="168">
        <f>ROUND(E35*H35,2)</f>
        <v>2263.56</v>
      </c>
      <c r="J35" s="167">
        <v>177.12</v>
      </c>
      <c r="K35" s="168">
        <f>ROUND(E35*J35,2)</f>
        <v>11020.41</v>
      </c>
      <c r="L35" s="168">
        <v>21</v>
      </c>
      <c r="M35" s="168">
        <f>G35*(1+L35/100)</f>
        <v>0</v>
      </c>
      <c r="N35" s="168">
        <v>1.49E-3</v>
      </c>
      <c r="O35" s="168">
        <f>ROUND(E35*N35,2)</f>
        <v>0.09</v>
      </c>
      <c r="P35" s="168">
        <v>0</v>
      </c>
      <c r="Q35" s="168">
        <f>ROUND(E35*P35,2)</f>
        <v>0</v>
      </c>
      <c r="R35" s="168" t="s">
        <v>222</v>
      </c>
      <c r="S35" s="168" t="s">
        <v>171</v>
      </c>
      <c r="T35" s="169" t="s">
        <v>171</v>
      </c>
      <c r="U35" s="155">
        <v>0.32300000000000001</v>
      </c>
      <c r="V35" s="155">
        <f>ROUND(E35*U35,2)</f>
        <v>20.100000000000001</v>
      </c>
      <c r="W35" s="155"/>
      <c r="X35" s="155" t="s">
        <v>223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224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53"/>
      <c r="B36" s="154"/>
      <c r="C36" s="195" t="s">
        <v>227</v>
      </c>
      <c r="D36" s="185"/>
      <c r="E36" s="186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 t="s">
        <v>228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53"/>
      <c r="B37" s="154"/>
      <c r="C37" s="195" t="s">
        <v>255</v>
      </c>
      <c r="D37" s="185"/>
      <c r="E37" s="186">
        <v>62.22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228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63">
        <v>6</v>
      </c>
      <c r="B38" s="164" t="s">
        <v>256</v>
      </c>
      <c r="C38" s="180" t="s">
        <v>257</v>
      </c>
      <c r="D38" s="165" t="s">
        <v>254</v>
      </c>
      <c r="E38" s="166">
        <v>62.22</v>
      </c>
      <c r="F38" s="167"/>
      <c r="G38" s="168">
        <f>ROUND(E38*F38,2)</f>
        <v>0</v>
      </c>
      <c r="H38" s="167">
        <v>0</v>
      </c>
      <c r="I38" s="168">
        <f>ROUND(E38*H38,2)</f>
        <v>0</v>
      </c>
      <c r="J38" s="167">
        <v>77.2</v>
      </c>
      <c r="K38" s="168">
        <f>ROUND(E38*J38,2)</f>
        <v>4803.38</v>
      </c>
      <c r="L38" s="168">
        <v>21</v>
      </c>
      <c r="M38" s="168">
        <f>G38*(1+L38/100)</f>
        <v>0</v>
      </c>
      <c r="N38" s="168">
        <v>0</v>
      </c>
      <c r="O38" s="168">
        <f>ROUND(E38*N38,2)</f>
        <v>0</v>
      </c>
      <c r="P38" s="168">
        <v>0</v>
      </c>
      <c r="Q38" s="168">
        <f>ROUND(E38*P38,2)</f>
        <v>0</v>
      </c>
      <c r="R38" s="168" t="s">
        <v>222</v>
      </c>
      <c r="S38" s="168" t="s">
        <v>171</v>
      </c>
      <c r="T38" s="169" t="s">
        <v>171</v>
      </c>
      <c r="U38" s="155">
        <v>0.17100000000000001</v>
      </c>
      <c r="V38" s="155">
        <f>ROUND(E38*U38,2)</f>
        <v>10.64</v>
      </c>
      <c r="W38" s="155"/>
      <c r="X38" s="155" t="s">
        <v>223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224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>
      <c r="A39" s="153"/>
      <c r="B39" s="154"/>
      <c r="C39" s="801" t="s">
        <v>258</v>
      </c>
      <c r="D39" s="802"/>
      <c r="E39" s="802"/>
      <c r="F39" s="802"/>
      <c r="G39" s="802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46"/>
      <c r="Z39" s="146"/>
      <c r="AA39" s="146"/>
      <c r="AB39" s="146"/>
      <c r="AC39" s="146"/>
      <c r="AD39" s="146"/>
      <c r="AE39" s="146"/>
      <c r="AF39" s="146"/>
      <c r="AG39" s="146" t="s">
        <v>226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53"/>
      <c r="B40" s="154"/>
      <c r="C40" s="195" t="s">
        <v>259</v>
      </c>
      <c r="D40" s="185"/>
      <c r="E40" s="186">
        <v>62.22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228</v>
      </c>
      <c r="AH40" s="146">
        <v>5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63">
        <v>7</v>
      </c>
      <c r="B41" s="164" t="s">
        <v>260</v>
      </c>
      <c r="C41" s="180" t="s">
        <v>261</v>
      </c>
      <c r="D41" s="165" t="s">
        <v>221</v>
      </c>
      <c r="E41" s="166">
        <v>42.392000000000003</v>
      </c>
      <c r="F41" s="167"/>
      <c r="G41" s="168">
        <f>ROUND(E41*F41,2)</f>
        <v>0</v>
      </c>
      <c r="H41" s="167">
        <v>5.7</v>
      </c>
      <c r="I41" s="168">
        <f>ROUND(E41*H41,2)</f>
        <v>241.63</v>
      </c>
      <c r="J41" s="167">
        <v>80.3</v>
      </c>
      <c r="K41" s="168">
        <f>ROUND(E41*J41,2)</f>
        <v>3404.08</v>
      </c>
      <c r="L41" s="168">
        <v>21</v>
      </c>
      <c r="M41" s="168">
        <f>G41*(1+L41/100)</f>
        <v>0</v>
      </c>
      <c r="N41" s="168">
        <v>1.3699999999999999E-3</v>
      </c>
      <c r="O41" s="168">
        <f>ROUND(E41*N41,2)</f>
        <v>0.06</v>
      </c>
      <c r="P41" s="168">
        <v>0</v>
      </c>
      <c r="Q41" s="168">
        <f>ROUND(E41*P41,2)</f>
        <v>0</v>
      </c>
      <c r="R41" s="168" t="s">
        <v>222</v>
      </c>
      <c r="S41" s="168" t="s">
        <v>171</v>
      </c>
      <c r="T41" s="169" t="s">
        <v>171</v>
      </c>
      <c r="U41" s="155">
        <v>0.16400000000000001</v>
      </c>
      <c r="V41" s="155">
        <f>ROUND(E41*U41,2)</f>
        <v>6.95</v>
      </c>
      <c r="W41" s="155"/>
      <c r="X41" s="155" t="s">
        <v>223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224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53"/>
      <c r="B42" s="154"/>
      <c r="C42" s="801" t="s">
        <v>262</v>
      </c>
      <c r="D42" s="802"/>
      <c r="E42" s="802"/>
      <c r="F42" s="802"/>
      <c r="G42" s="802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226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53"/>
      <c r="B43" s="154"/>
      <c r="C43" s="195" t="s">
        <v>227</v>
      </c>
      <c r="D43" s="185"/>
      <c r="E43" s="186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46"/>
      <c r="Z43" s="146"/>
      <c r="AA43" s="146"/>
      <c r="AB43" s="146"/>
      <c r="AC43" s="146"/>
      <c r="AD43" s="146"/>
      <c r="AE43" s="146"/>
      <c r="AF43" s="146"/>
      <c r="AG43" s="146" t="s">
        <v>228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53"/>
      <c r="B44" s="154"/>
      <c r="C44" s="195" t="s">
        <v>263</v>
      </c>
      <c r="D44" s="185"/>
      <c r="E44" s="186">
        <v>42.392000000000003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228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163">
        <v>8</v>
      </c>
      <c r="B45" s="164" t="s">
        <v>264</v>
      </c>
      <c r="C45" s="180" t="s">
        <v>265</v>
      </c>
      <c r="D45" s="165" t="s">
        <v>221</v>
      </c>
      <c r="E45" s="166">
        <v>42.392000000000003</v>
      </c>
      <c r="F45" s="167"/>
      <c r="G45" s="168">
        <f>ROUND(E45*F45,2)</f>
        <v>0</v>
      </c>
      <c r="H45" s="167">
        <v>0</v>
      </c>
      <c r="I45" s="168">
        <f>ROUND(E45*H45,2)</f>
        <v>0</v>
      </c>
      <c r="J45" s="167">
        <v>21</v>
      </c>
      <c r="K45" s="168">
        <f>ROUND(E45*J45,2)</f>
        <v>890.23</v>
      </c>
      <c r="L45" s="168">
        <v>21</v>
      </c>
      <c r="M45" s="168">
        <f>G45*(1+L45/100)</f>
        <v>0</v>
      </c>
      <c r="N45" s="168">
        <v>0</v>
      </c>
      <c r="O45" s="168">
        <f>ROUND(E45*N45,2)</f>
        <v>0</v>
      </c>
      <c r="P45" s="168">
        <v>0</v>
      </c>
      <c r="Q45" s="168">
        <f>ROUND(E45*P45,2)</f>
        <v>0</v>
      </c>
      <c r="R45" s="168" t="s">
        <v>222</v>
      </c>
      <c r="S45" s="168" t="s">
        <v>171</v>
      </c>
      <c r="T45" s="169" t="s">
        <v>171</v>
      </c>
      <c r="U45" s="155">
        <v>4.8000000000000001E-2</v>
      </c>
      <c r="V45" s="155">
        <f>ROUND(E45*U45,2)</f>
        <v>2.0299999999999998</v>
      </c>
      <c r="W45" s="155"/>
      <c r="X45" s="155" t="s">
        <v>223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224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53"/>
      <c r="B46" s="154"/>
      <c r="C46" s="801" t="s">
        <v>266</v>
      </c>
      <c r="D46" s="802"/>
      <c r="E46" s="802"/>
      <c r="F46" s="802"/>
      <c r="G46" s="802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226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53"/>
      <c r="B47" s="154"/>
      <c r="C47" s="195" t="s">
        <v>267</v>
      </c>
      <c r="D47" s="185"/>
      <c r="E47" s="186">
        <v>42.392000000000003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46"/>
      <c r="Z47" s="146"/>
      <c r="AA47" s="146"/>
      <c r="AB47" s="146"/>
      <c r="AC47" s="146"/>
      <c r="AD47" s="146"/>
      <c r="AE47" s="146"/>
      <c r="AF47" s="146"/>
      <c r="AG47" s="146" t="s">
        <v>228</v>
      </c>
      <c r="AH47" s="146">
        <v>5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63">
        <v>9</v>
      </c>
      <c r="B48" s="164" t="s">
        <v>268</v>
      </c>
      <c r="C48" s="180" t="s">
        <v>269</v>
      </c>
      <c r="D48" s="165" t="s">
        <v>221</v>
      </c>
      <c r="E48" s="166">
        <v>23.603100000000001</v>
      </c>
      <c r="F48" s="167"/>
      <c r="G48" s="168">
        <f>ROUND(E48*F48,2)</f>
        <v>0</v>
      </c>
      <c r="H48" s="167">
        <v>0</v>
      </c>
      <c r="I48" s="168">
        <f>ROUND(E48*H48,2)</f>
        <v>0</v>
      </c>
      <c r="J48" s="167">
        <v>123.5</v>
      </c>
      <c r="K48" s="168">
        <f>ROUND(E48*J48,2)</f>
        <v>2914.98</v>
      </c>
      <c r="L48" s="168">
        <v>21</v>
      </c>
      <c r="M48" s="168">
        <f>G48*(1+L48/100)</f>
        <v>0</v>
      </c>
      <c r="N48" s="168">
        <v>0</v>
      </c>
      <c r="O48" s="168">
        <f>ROUND(E48*N48,2)</f>
        <v>0</v>
      </c>
      <c r="P48" s="168">
        <v>0</v>
      </c>
      <c r="Q48" s="168">
        <f>ROUND(E48*P48,2)</f>
        <v>0</v>
      </c>
      <c r="R48" s="168" t="s">
        <v>222</v>
      </c>
      <c r="S48" s="168" t="s">
        <v>171</v>
      </c>
      <c r="T48" s="169" t="s">
        <v>171</v>
      </c>
      <c r="U48" s="155">
        <v>0.34499999999999997</v>
      </c>
      <c r="V48" s="155">
        <f>ROUND(E48*U48,2)</f>
        <v>8.14</v>
      </c>
      <c r="W48" s="155"/>
      <c r="X48" s="155" t="s">
        <v>223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224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153"/>
      <c r="B49" s="154"/>
      <c r="C49" s="801" t="s">
        <v>270</v>
      </c>
      <c r="D49" s="802"/>
      <c r="E49" s="802"/>
      <c r="F49" s="802"/>
      <c r="G49" s="802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46"/>
      <c r="Z49" s="146"/>
      <c r="AA49" s="146"/>
      <c r="AB49" s="146"/>
      <c r="AC49" s="146"/>
      <c r="AD49" s="146"/>
      <c r="AE49" s="146"/>
      <c r="AF49" s="146"/>
      <c r="AG49" s="146" t="s">
        <v>226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70" t="str">
        <f>C49</f>
        <v>bez naložení do dopravní nádoby, ale s vyprázdněním dopravní nádoby na hromadu nebo na dopravní prostředek,</v>
      </c>
      <c r="BB49" s="146"/>
      <c r="BC49" s="146"/>
      <c r="BD49" s="146"/>
      <c r="BE49" s="146"/>
      <c r="BF49" s="146"/>
      <c r="BG49" s="146"/>
      <c r="BH49" s="146"/>
    </row>
    <row r="50" spans="1:60" outlineLevel="1">
      <c r="A50" s="153"/>
      <c r="B50" s="154"/>
      <c r="C50" s="195" t="s">
        <v>271</v>
      </c>
      <c r="D50" s="185"/>
      <c r="E50" s="186">
        <v>23.603100000000001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46"/>
      <c r="Z50" s="146"/>
      <c r="AA50" s="146"/>
      <c r="AB50" s="146"/>
      <c r="AC50" s="146"/>
      <c r="AD50" s="146"/>
      <c r="AE50" s="146"/>
      <c r="AF50" s="146"/>
      <c r="AG50" s="146" t="s">
        <v>228</v>
      </c>
      <c r="AH50" s="146">
        <v>5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>
      <c r="A51" s="726">
        <v>10</v>
      </c>
      <c r="B51" s="164" t="s">
        <v>272</v>
      </c>
      <c r="C51" s="180" t="s">
        <v>273</v>
      </c>
      <c r="D51" s="165" t="s">
        <v>221</v>
      </c>
      <c r="E51" s="725">
        <v>32.908000000000001</v>
      </c>
      <c r="F51" s="167"/>
      <c r="G51" s="168">
        <f>ROUND(E51*F51,2)</f>
        <v>0</v>
      </c>
      <c r="H51" s="167">
        <v>0</v>
      </c>
      <c r="I51" s="168">
        <f>ROUND(E51*H51,2)</f>
        <v>0</v>
      </c>
      <c r="J51" s="167">
        <v>264.5</v>
      </c>
      <c r="K51" s="168">
        <f>ROUND(E51*J51,2)</f>
        <v>8704.17</v>
      </c>
      <c r="L51" s="168">
        <v>21</v>
      </c>
      <c r="M51" s="168">
        <f>G51*(1+L51/100)</f>
        <v>0</v>
      </c>
      <c r="N51" s="168">
        <v>0</v>
      </c>
      <c r="O51" s="168">
        <f>ROUND(E51*N51,2)</f>
        <v>0</v>
      </c>
      <c r="P51" s="168">
        <v>0</v>
      </c>
      <c r="Q51" s="168">
        <f>ROUND(E51*P51,2)</f>
        <v>0</v>
      </c>
      <c r="R51" s="168" t="s">
        <v>222</v>
      </c>
      <c r="S51" s="168" t="s">
        <v>171</v>
      </c>
      <c r="T51" s="169" t="s">
        <v>171</v>
      </c>
      <c r="U51" s="155">
        <v>1.0999999999999999E-2</v>
      </c>
      <c r="V51" s="155">
        <f>ROUND(E51*U51,2)</f>
        <v>0.36</v>
      </c>
      <c r="W51" s="155"/>
      <c r="X51" s="155" t="s">
        <v>223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224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153"/>
      <c r="B52" s="154"/>
      <c r="C52" s="801" t="s">
        <v>274</v>
      </c>
      <c r="D52" s="802"/>
      <c r="E52" s="802"/>
      <c r="F52" s="802"/>
      <c r="G52" s="802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6"/>
      <c r="Z52" s="146"/>
      <c r="AA52" s="146"/>
      <c r="AB52" s="146"/>
      <c r="AC52" s="146"/>
      <c r="AD52" s="146"/>
      <c r="AE52" s="146"/>
      <c r="AF52" s="146"/>
      <c r="AG52" s="146" t="s">
        <v>226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153"/>
      <c r="B53" s="154"/>
      <c r="C53" s="195" t="s">
        <v>275</v>
      </c>
      <c r="D53" s="185"/>
      <c r="E53" s="186">
        <v>7.8631700000000002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46"/>
      <c r="Z53" s="146"/>
      <c r="AA53" s="146"/>
      <c r="AB53" s="146"/>
      <c r="AC53" s="146"/>
      <c r="AD53" s="146"/>
      <c r="AE53" s="146"/>
      <c r="AF53" s="146"/>
      <c r="AG53" s="146" t="s">
        <v>228</v>
      </c>
      <c r="AH53" s="146">
        <v>5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153"/>
      <c r="B54" s="154"/>
      <c r="C54" s="195" t="s">
        <v>271</v>
      </c>
      <c r="D54" s="185"/>
      <c r="E54" s="186">
        <v>23.603100000000001</v>
      </c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46"/>
      <c r="Z54" s="146"/>
      <c r="AA54" s="146"/>
      <c r="AB54" s="146"/>
      <c r="AC54" s="146"/>
      <c r="AD54" s="146"/>
      <c r="AE54" s="146"/>
      <c r="AF54" s="146"/>
      <c r="AG54" s="146" t="s">
        <v>228</v>
      </c>
      <c r="AH54" s="146">
        <v>5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>
      <c r="A55" s="153"/>
      <c r="B55" s="154"/>
      <c r="C55" s="729" t="s">
        <v>3093</v>
      </c>
      <c r="D55" s="730"/>
      <c r="E55" s="731">
        <v>1.4419999999999999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33.75" outlineLevel="1">
      <c r="A56" s="726">
        <v>11</v>
      </c>
      <c r="B56" s="164" t="s">
        <v>276</v>
      </c>
      <c r="C56" s="180" t="s">
        <v>277</v>
      </c>
      <c r="D56" s="165" t="s">
        <v>221</v>
      </c>
      <c r="E56" s="725">
        <v>164.54</v>
      </c>
      <c r="F56" s="167"/>
      <c r="G56" s="168">
        <f>ROUND(E56*F56,2)</f>
        <v>0</v>
      </c>
      <c r="H56" s="167">
        <v>0</v>
      </c>
      <c r="I56" s="168">
        <f>ROUND(E56*H56,2)</f>
        <v>0</v>
      </c>
      <c r="J56" s="167">
        <v>20.8</v>
      </c>
      <c r="K56" s="168">
        <f>ROUND(E56*J56,2)</f>
        <v>3422.43</v>
      </c>
      <c r="L56" s="168">
        <v>21</v>
      </c>
      <c r="M56" s="168">
        <f>G56*(1+L56/100)</f>
        <v>0</v>
      </c>
      <c r="N56" s="168">
        <v>0</v>
      </c>
      <c r="O56" s="168">
        <f>ROUND(E56*N56,2)</f>
        <v>0</v>
      </c>
      <c r="P56" s="168">
        <v>0</v>
      </c>
      <c r="Q56" s="168">
        <f>ROUND(E56*P56,2)</f>
        <v>0</v>
      </c>
      <c r="R56" s="168" t="s">
        <v>222</v>
      </c>
      <c r="S56" s="168" t="s">
        <v>171</v>
      </c>
      <c r="T56" s="169" t="s">
        <v>171</v>
      </c>
      <c r="U56" s="155">
        <v>0</v>
      </c>
      <c r="V56" s="155">
        <f>ROUND(E56*U56,2)</f>
        <v>0</v>
      </c>
      <c r="W56" s="155"/>
      <c r="X56" s="155" t="s">
        <v>223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224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>
      <c r="A57" s="153"/>
      <c r="B57" s="154"/>
      <c r="C57" s="801" t="s">
        <v>274</v>
      </c>
      <c r="D57" s="802"/>
      <c r="E57" s="802"/>
      <c r="F57" s="802"/>
      <c r="G57" s="802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46"/>
      <c r="Z57" s="146"/>
      <c r="AA57" s="146"/>
      <c r="AB57" s="146"/>
      <c r="AC57" s="146"/>
      <c r="AD57" s="146"/>
      <c r="AE57" s="146"/>
      <c r="AF57" s="146"/>
      <c r="AG57" s="146" t="s">
        <v>226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153"/>
      <c r="B58" s="154"/>
      <c r="C58" s="195" t="s">
        <v>278</v>
      </c>
      <c r="D58" s="185"/>
      <c r="E58" s="186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6"/>
      <c r="Z58" s="146"/>
      <c r="AA58" s="146"/>
      <c r="AB58" s="146"/>
      <c r="AC58" s="146"/>
      <c r="AD58" s="146"/>
      <c r="AE58" s="146"/>
      <c r="AF58" s="146"/>
      <c r="AG58" s="146" t="s">
        <v>228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153"/>
      <c r="B59" s="154"/>
      <c r="C59" s="729" t="s">
        <v>3094</v>
      </c>
      <c r="D59" s="730"/>
      <c r="E59" s="731">
        <v>164.54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46"/>
      <c r="Z59" s="146"/>
      <c r="AA59" s="146"/>
      <c r="AB59" s="146"/>
      <c r="AC59" s="146"/>
      <c r="AD59" s="146"/>
      <c r="AE59" s="146"/>
      <c r="AF59" s="146"/>
      <c r="AG59" s="146" t="s">
        <v>228</v>
      </c>
      <c r="AH59" s="146">
        <v>5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163">
        <v>12</v>
      </c>
      <c r="B60" s="164" t="s">
        <v>279</v>
      </c>
      <c r="C60" s="180" t="s">
        <v>280</v>
      </c>
      <c r="D60" s="165" t="s">
        <v>254</v>
      </c>
      <c r="E60" s="166">
        <v>76.058000000000007</v>
      </c>
      <c r="F60" s="167"/>
      <c r="G60" s="168">
        <f>ROUND(E60*F60,2)</f>
        <v>0</v>
      </c>
      <c r="H60" s="167">
        <v>0</v>
      </c>
      <c r="I60" s="168">
        <f>ROUND(E60*H60,2)</f>
        <v>0</v>
      </c>
      <c r="J60" s="167">
        <v>45.7</v>
      </c>
      <c r="K60" s="168">
        <f>ROUND(E60*J60,2)</f>
        <v>3475.85</v>
      </c>
      <c r="L60" s="168">
        <v>21</v>
      </c>
      <c r="M60" s="168">
        <f>G60*(1+L60/100)</f>
        <v>0</v>
      </c>
      <c r="N60" s="168">
        <v>0</v>
      </c>
      <c r="O60" s="168">
        <f>ROUND(E60*N60,2)</f>
        <v>0</v>
      </c>
      <c r="P60" s="168">
        <v>0</v>
      </c>
      <c r="Q60" s="168">
        <f>ROUND(E60*P60,2)</f>
        <v>0</v>
      </c>
      <c r="R60" s="168" t="s">
        <v>222</v>
      </c>
      <c r="S60" s="168" t="s">
        <v>171</v>
      </c>
      <c r="T60" s="169" t="s">
        <v>171</v>
      </c>
      <c r="U60" s="155">
        <v>9.6000000000000002E-2</v>
      </c>
      <c r="V60" s="155">
        <f>ROUND(E60*U60,2)</f>
        <v>7.3</v>
      </c>
      <c r="W60" s="155"/>
      <c r="X60" s="155" t="s">
        <v>223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224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153"/>
      <c r="B61" s="154"/>
      <c r="C61" s="801" t="s">
        <v>281</v>
      </c>
      <c r="D61" s="802"/>
      <c r="E61" s="802"/>
      <c r="F61" s="802"/>
      <c r="G61" s="802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46"/>
      <c r="Z61" s="146"/>
      <c r="AA61" s="146"/>
      <c r="AB61" s="146"/>
      <c r="AC61" s="146"/>
      <c r="AD61" s="146"/>
      <c r="AE61" s="146"/>
      <c r="AF61" s="146"/>
      <c r="AG61" s="146" t="s">
        <v>226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>
      <c r="A62" s="153"/>
      <c r="B62" s="154"/>
      <c r="C62" s="195" t="s">
        <v>239</v>
      </c>
      <c r="D62" s="185"/>
      <c r="E62" s="186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46"/>
      <c r="Z62" s="146"/>
      <c r="AA62" s="146"/>
      <c r="AB62" s="146"/>
      <c r="AC62" s="146"/>
      <c r="AD62" s="146"/>
      <c r="AE62" s="146"/>
      <c r="AF62" s="146"/>
      <c r="AG62" s="146" t="s">
        <v>228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>
      <c r="A63" s="153"/>
      <c r="B63" s="154"/>
      <c r="C63" s="195" t="s">
        <v>282</v>
      </c>
      <c r="D63" s="185"/>
      <c r="E63" s="186">
        <v>21.196000000000002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46"/>
      <c r="Z63" s="146"/>
      <c r="AA63" s="146"/>
      <c r="AB63" s="146"/>
      <c r="AC63" s="146"/>
      <c r="AD63" s="146"/>
      <c r="AE63" s="146"/>
      <c r="AF63" s="146"/>
      <c r="AG63" s="146" t="s">
        <v>228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>
      <c r="A64" s="153"/>
      <c r="B64" s="154"/>
      <c r="C64" s="195" t="s">
        <v>283</v>
      </c>
      <c r="D64" s="185"/>
      <c r="E64" s="186">
        <v>54.862000000000002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46"/>
      <c r="Z64" s="146"/>
      <c r="AA64" s="146"/>
      <c r="AB64" s="146"/>
      <c r="AC64" s="146"/>
      <c r="AD64" s="146"/>
      <c r="AE64" s="146"/>
      <c r="AF64" s="146"/>
      <c r="AG64" s="146" t="s">
        <v>228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>
      <c r="A65" s="726">
        <v>13</v>
      </c>
      <c r="B65" s="164" t="s">
        <v>284</v>
      </c>
      <c r="C65" s="180" t="s">
        <v>285</v>
      </c>
      <c r="D65" s="165" t="s">
        <v>221</v>
      </c>
      <c r="E65" s="725">
        <v>32.908000000000001</v>
      </c>
      <c r="F65" s="167"/>
      <c r="G65" s="168">
        <f>ROUND(E65*F65,2)</f>
        <v>0</v>
      </c>
      <c r="H65" s="167">
        <v>0</v>
      </c>
      <c r="I65" s="168">
        <f>ROUND(E65*H65,2)</f>
        <v>0</v>
      </c>
      <c r="J65" s="167">
        <v>580</v>
      </c>
      <c r="K65" s="168">
        <f>ROUND(E65*J65,2)</f>
        <v>19086.64</v>
      </c>
      <c r="L65" s="168">
        <v>21</v>
      </c>
      <c r="M65" s="168">
        <f>G65*(1+L65/100)</f>
        <v>0</v>
      </c>
      <c r="N65" s="168">
        <v>0</v>
      </c>
      <c r="O65" s="168">
        <f>ROUND(E65*N65,2)</f>
        <v>0</v>
      </c>
      <c r="P65" s="168">
        <v>0</v>
      </c>
      <c r="Q65" s="168">
        <f>ROUND(E65*P65,2)</f>
        <v>0</v>
      </c>
      <c r="R65" s="168" t="s">
        <v>222</v>
      </c>
      <c r="S65" s="168" t="s">
        <v>171</v>
      </c>
      <c r="T65" s="169" t="s">
        <v>172</v>
      </c>
      <c r="U65" s="155">
        <v>0</v>
      </c>
      <c r="V65" s="155">
        <f>ROUND(E65*U65,2)</f>
        <v>0</v>
      </c>
      <c r="W65" s="155"/>
      <c r="X65" s="155" t="s">
        <v>223</v>
      </c>
      <c r="Y65" s="146"/>
      <c r="Z65" s="146"/>
      <c r="AA65" s="146"/>
      <c r="AB65" s="146"/>
      <c r="AC65" s="146"/>
      <c r="AD65" s="146"/>
      <c r="AE65" s="146"/>
      <c r="AF65" s="146"/>
      <c r="AG65" s="146" t="s">
        <v>224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153"/>
      <c r="B66" s="154"/>
      <c r="C66" s="729" t="s">
        <v>3095</v>
      </c>
      <c r="D66" s="730"/>
      <c r="E66" s="731">
        <v>32.908000000000001</v>
      </c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46"/>
      <c r="Z66" s="146"/>
      <c r="AA66" s="146"/>
      <c r="AB66" s="146"/>
      <c r="AC66" s="146"/>
      <c r="AD66" s="146"/>
      <c r="AE66" s="146"/>
      <c r="AF66" s="146"/>
      <c r="AG66" s="146" t="s">
        <v>228</v>
      </c>
      <c r="AH66" s="146">
        <v>5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>
      <c r="A67" s="157" t="s">
        <v>166</v>
      </c>
      <c r="B67" s="158" t="s">
        <v>77</v>
      </c>
      <c r="C67" s="179" t="s">
        <v>78</v>
      </c>
      <c r="D67" s="159"/>
      <c r="E67" s="160"/>
      <c r="F67" s="161"/>
      <c r="G67" s="161">
        <f>SUMIF(AG68:AG129,"&lt;&gt;NOR",G68:G129)</f>
        <v>0</v>
      </c>
      <c r="H67" s="161"/>
      <c r="I67" s="161">
        <f>SUM(I68:I129)</f>
        <v>726126.22</v>
      </c>
      <c r="J67" s="161"/>
      <c r="K67" s="161">
        <f>SUM(K68:K129)</f>
        <v>466811.8</v>
      </c>
      <c r="L67" s="161"/>
      <c r="M67" s="161">
        <f>SUM(M68:M129)</f>
        <v>0</v>
      </c>
      <c r="N67" s="161"/>
      <c r="O67" s="161">
        <f>SUM(O68:O129)</f>
        <v>183.31</v>
      </c>
      <c r="P67" s="161"/>
      <c r="Q67" s="161">
        <f>SUM(Q68:Q129)</f>
        <v>0</v>
      </c>
      <c r="R67" s="161"/>
      <c r="S67" s="161"/>
      <c r="T67" s="162"/>
      <c r="U67" s="156"/>
      <c r="V67" s="156">
        <f>SUM(V68:V129)</f>
        <v>271.87</v>
      </c>
      <c r="W67" s="156"/>
      <c r="X67" s="156"/>
      <c r="AG67" t="s">
        <v>167</v>
      </c>
    </row>
    <row r="68" spans="1:60" outlineLevel="1">
      <c r="A68" s="163">
        <v>14</v>
      </c>
      <c r="B68" s="164" t="s">
        <v>286</v>
      </c>
      <c r="C68" s="180" t="s">
        <v>287</v>
      </c>
      <c r="D68" s="165" t="s">
        <v>221</v>
      </c>
      <c r="E68" s="166">
        <v>18.10446</v>
      </c>
      <c r="F68" s="167"/>
      <c r="G68" s="168">
        <f>ROUND(E68*F68,2)</f>
        <v>0</v>
      </c>
      <c r="H68" s="167">
        <v>2527.44</v>
      </c>
      <c r="I68" s="168">
        <f>ROUND(E68*H68,2)</f>
        <v>45757.94</v>
      </c>
      <c r="J68" s="167">
        <v>277.56</v>
      </c>
      <c r="K68" s="168">
        <f>ROUND(E68*J68,2)</f>
        <v>5025.07</v>
      </c>
      <c r="L68" s="168">
        <v>21</v>
      </c>
      <c r="M68" s="168">
        <f>G68*(1+L68/100)</f>
        <v>0</v>
      </c>
      <c r="N68" s="168">
        <v>2.5249999999999999</v>
      </c>
      <c r="O68" s="168">
        <f>ROUND(E68*N68,2)</f>
        <v>45.71</v>
      </c>
      <c r="P68" s="168">
        <v>0</v>
      </c>
      <c r="Q68" s="168">
        <f>ROUND(E68*P68,2)</f>
        <v>0</v>
      </c>
      <c r="R68" s="168" t="s">
        <v>288</v>
      </c>
      <c r="S68" s="168" t="s">
        <v>171</v>
      </c>
      <c r="T68" s="169" t="s">
        <v>171</v>
      </c>
      <c r="U68" s="155">
        <v>0.48</v>
      </c>
      <c r="V68" s="155">
        <f>ROUND(E68*U68,2)</f>
        <v>8.69</v>
      </c>
      <c r="W68" s="155"/>
      <c r="X68" s="155" t="s">
        <v>223</v>
      </c>
      <c r="Y68" s="146"/>
      <c r="Z68" s="146"/>
      <c r="AA68" s="146"/>
      <c r="AB68" s="146"/>
      <c r="AC68" s="146"/>
      <c r="AD68" s="146"/>
      <c r="AE68" s="146"/>
      <c r="AF68" s="146"/>
      <c r="AG68" s="146" t="s">
        <v>224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>
      <c r="A69" s="153"/>
      <c r="B69" s="154"/>
      <c r="C69" s="801" t="s">
        <v>289</v>
      </c>
      <c r="D69" s="802"/>
      <c r="E69" s="802"/>
      <c r="F69" s="802"/>
      <c r="G69" s="802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46"/>
      <c r="Z69" s="146"/>
      <c r="AA69" s="146"/>
      <c r="AB69" s="146"/>
      <c r="AC69" s="146"/>
      <c r="AD69" s="146"/>
      <c r="AE69" s="146"/>
      <c r="AF69" s="146"/>
      <c r="AG69" s="146" t="s">
        <v>226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>
      <c r="A70" s="153"/>
      <c r="B70" s="154"/>
      <c r="C70" s="195" t="s">
        <v>239</v>
      </c>
      <c r="D70" s="185"/>
      <c r="E70" s="186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46"/>
      <c r="Z70" s="146"/>
      <c r="AA70" s="146"/>
      <c r="AB70" s="146"/>
      <c r="AC70" s="146"/>
      <c r="AD70" s="146"/>
      <c r="AE70" s="146"/>
      <c r="AF70" s="146"/>
      <c r="AG70" s="146" t="s">
        <v>228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>
      <c r="A71" s="153"/>
      <c r="B71" s="154"/>
      <c r="C71" s="195" t="s">
        <v>290</v>
      </c>
      <c r="D71" s="185"/>
      <c r="E71" s="186">
        <v>18.10446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46"/>
      <c r="Z71" s="146"/>
      <c r="AA71" s="146"/>
      <c r="AB71" s="146"/>
      <c r="AC71" s="146"/>
      <c r="AD71" s="146"/>
      <c r="AE71" s="146"/>
      <c r="AF71" s="146"/>
      <c r="AG71" s="146" t="s">
        <v>228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>
      <c r="A72" s="163">
        <v>15</v>
      </c>
      <c r="B72" s="164" t="s">
        <v>291</v>
      </c>
      <c r="C72" s="180" t="s">
        <v>292</v>
      </c>
      <c r="D72" s="165" t="s">
        <v>221</v>
      </c>
      <c r="E72" s="166">
        <v>5.2954999999999997</v>
      </c>
      <c r="F72" s="167"/>
      <c r="G72" s="168">
        <f>ROUND(E72*F72,2)</f>
        <v>0</v>
      </c>
      <c r="H72" s="167">
        <v>2852.44</v>
      </c>
      <c r="I72" s="168">
        <f>ROUND(E72*H72,2)</f>
        <v>15105.1</v>
      </c>
      <c r="J72" s="167">
        <v>277.56</v>
      </c>
      <c r="K72" s="168">
        <f>ROUND(E72*J72,2)</f>
        <v>1469.82</v>
      </c>
      <c r="L72" s="168">
        <v>21</v>
      </c>
      <c r="M72" s="168">
        <f>G72*(1+L72/100)</f>
        <v>0</v>
      </c>
      <c r="N72" s="168">
        <v>2.3936999999999999</v>
      </c>
      <c r="O72" s="168">
        <f>ROUND(E72*N72,2)</f>
        <v>12.68</v>
      </c>
      <c r="P72" s="168">
        <v>0</v>
      </c>
      <c r="Q72" s="168">
        <f>ROUND(E72*P72,2)</f>
        <v>0</v>
      </c>
      <c r="R72" s="168" t="s">
        <v>288</v>
      </c>
      <c r="S72" s="168" t="s">
        <v>171</v>
      </c>
      <c r="T72" s="169" t="s">
        <v>171</v>
      </c>
      <c r="U72" s="155">
        <v>0.48</v>
      </c>
      <c r="V72" s="155">
        <f>ROUND(E72*U72,2)</f>
        <v>2.54</v>
      </c>
      <c r="W72" s="155"/>
      <c r="X72" s="155" t="s">
        <v>223</v>
      </c>
      <c r="Y72" s="146"/>
      <c r="Z72" s="146"/>
      <c r="AA72" s="146"/>
      <c r="AB72" s="146"/>
      <c r="AC72" s="146"/>
      <c r="AD72" s="146"/>
      <c r="AE72" s="146"/>
      <c r="AF72" s="146"/>
      <c r="AG72" s="146" t="s">
        <v>224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>
      <c r="A73" s="153"/>
      <c r="B73" s="154"/>
      <c r="C73" s="801" t="s">
        <v>289</v>
      </c>
      <c r="D73" s="802"/>
      <c r="E73" s="802"/>
      <c r="F73" s="802"/>
      <c r="G73" s="802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46"/>
      <c r="Z73" s="146"/>
      <c r="AA73" s="146"/>
      <c r="AB73" s="146"/>
      <c r="AC73" s="146"/>
      <c r="AD73" s="146"/>
      <c r="AE73" s="146"/>
      <c r="AF73" s="146"/>
      <c r="AG73" s="146" t="s">
        <v>226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>
      <c r="A74" s="153"/>
      <c r="B74" s="154"/>
      <c r="C74" s="195" t="s">
        <v>227</v>
      </c>
      <c r="D74" s="185"/>
      <c r="E74" s="186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46"/>
      <c r="Z74" s="146"/>
      <c r="AA74" s="146"/>
      <c r="AB74" s="146"/>
      <c r="AC74" s="146"/>
      <c r="AD74" s="146"/>
      <c r="AE74" s="146"/>
      <c r="AF74" s="146"/>
      <c r="AG74" s="146" t="s">
        <v>228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>
      <c r="A75" s="153"/>
      <c r="B75" s="154"/>
      <c r="C75" s="195" t="s">
        <v>293</v>
      </c>
      <c r="D75" s="185"/>
      <c r="E75" s="186">
        <v>5.2954999999999997</v>
      </c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46"/>
      <c r="Z75" s="146"/>
      <c r="AA75" s="146"/>
      <c r="AB75" s="146"/>
      <c r="AC75" s="146"/>
      <c r="AD75" s="146"/>
      <c r="AE75" s="146"/>
      <c r="AF75" s="146"/>
      <c r="AG75" s="146" t="s">
        <v>228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163">
        <v>16</v>
      </c>
      <c r="B76" s="164" t="s">
        <v>294</v>
      </c>
      <c r="C76" s="180" t="s">
        <v>295</v>
      </c>
      <c r="D76" s="165" t="s">
        <v>296</v>
      </c>
      <c r="E76" s="166">
        <v>0.63546000000000002</v>
      </c>
      <c r="F76" s="167"/>
      <c r="G76" s="168">
        <f>ROUND(E76*F76,2)</f>
        <v>0</v>
      </c>
      <c r="H76" s="167">
        <v>29529.53</v>
      </c>
      <c r="I76" s="168">
        <f>ROUND(E76*H76,2)</f>
        <v>18764.84</v>
      </c>
      <c r="J76" s="167">
        <v>12100.47</v>
      </c>
      <c r="K76" s="168">
        <f>ROUND(E76*J76,2)</f>
        <v>7689.36</v>
      </c>
      <c r="L76" s="168">
        <v>21</v>
      </c>
      <c r="M76" s="168">
        <f>G76*(1+L76/100)</f>
        <v>0</v>
      </c>
      <c r="N76" s="168">
        <v>1.0217400000000001</v>
      </c>
      <c r="O76" s="168">
        <f>ROUND(E76*N76,2)</f>
        <v>0.65</v>
      </c>
      <c r="P76" s="168">
        <v>0</v>
      </c>
      <c r="Q76" s="168">
        <f>ROUND(E76*P76,2)</f>
        <v>0</v>
      </c>
      <c r="R76" s="168" t="s">
        <v>288</v>
      </c>
      <c r="S76" s="168" t="s">
        <v>171</v>
      </c>
      <c r="T76" s="169" t="s">
        <v>171</v>
      </c>
      <c r="U76" s="155">
        <v>23.530999999999999</v>
      </c>
      <c r="V76" s="155">
        <f>ROUND(E76*U76,2)</f>
        <v>14.95</v>
      </c>
      <c r="W76" s="155"/>
      <c r="X76" s="155" t="s">
        <v>223</v>
      </c>
      <c r="Y76" s="146"/>
      <c r="Z76" s="146"/>
      <c r="AA76" s="146"/>
      <c r="AB76" s="146"/>
      <c r="AC76" s="146"/>
      <c r="AD76" s="146"/>
      <c r="AE76" s="146"/>
      <c r="AF76" s="146"/>
      <c r="AG76" s="146" t="s">
        <v>224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>
      <c r="A77" s="153"/>
      <c r="B77" s="154"/>
      <c r="C77" s="801" t="s">
        <v>297</v>
      </c>
      <c r="D77" s="802"/>
      <c r="E77" s="802"/>
      <c r="F77" s="802"/>
      <c r="G77" s="802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46"/>
      <c r="Z77" s="146"/>
      <c r="AA77" s="146"/>
      <c r="AB77" s="146"/>
      <c r="AC77" s="146"/>
      <c r="AD77" s="146"/>
      <c r="AE77" s="146"/>
      <c r="AF77" s="146"/>
      <c r="AG77" s="146" t="s">
        <v>226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>
      <c r="A78" s="153"/>
      <c r="B78" s="154"/>
      <c r="C78" s="195" t="s">
        <v>298</v>
      </c>
      <c r="D78" s="185"/>
      <c r="E78" s="186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46"/>
      <c r="Z78" s="146"/>
      <c r="AA78" s="146"/>
      <c r="AB78" s="146"/>
      <c r="AC78" s="146"/>
      <c r="AD78" s="146"/>
      <c r="AE78" s="146"/>
      <c r="AF78" s="146"/>
      <c r="AG78" s="146" t="s">
        <v>228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>
      <c r="A79" s="153"/>
      <c r="B79" s="154"/>
      <c r="C79" s="195" t="s">
        <v>299</v>
      </c>
      <c r="D79" s="185"/>
      <c r="E79" s="186">
        <v>0.63546000000000002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46"/>
      <c r="Z79" s="146"/>
      <c r="AA79" s="146"/>
      <c r="AB79" s="146"/>
      <c r="AC79" s="146"/>
      <c r="AD79" s="146"/>
      <c r="AE79" s="146"/>
      <c r="AF79" s="146"/>
      <c r="AG79" s="146" t="s">
        <v>228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>
      <c r="A80" s="163">
        <v>17</v>
      </c>
      <c r="B80" s="164" t="s">
        <v>300</v>
      </c>
      <c r="C80" s="180" t="s">
        <v>301</v>
      </c>
      <c r="D80" s="165" t="s">
        <v>221</v>
      </c>
      <c r="E80" s="166">
        <v>4.1268700000000003</v>
      </c>
      <c r="F80" s="167"/>
      <c r="G80" s="168">
        <f>ROUND(E80*F80,2)</f>
        <v>0</v>
      </c>
      <c r="H80" s="167">
        <v>2527.44</v>
      </c>
      <c r="I80" s="168">
        <f>ROUND(E80*H80,2)</f>
        <v>10430.42</v>
      </c>
      <c r="J80" s="167">
        <v>277.56</v>
      </c>
      <c r="K80" s="168">
        <f>ROUND(E80*J80,2)</f>
        <v>1145.45</v>
      </c>
      <c r="L80" s="168">
        <v>21</v>
      </c>
      <c r="M80" s="168">
        <f>G80*(1+L80/100)</f>
        <v>0</v>
      </c>
      <c r="N80" s="168">
        <v>2.5249999999999999</v>
      </c>
      <c r="O80" s="168">
        <f>ROUND(E80*N80,2)</f>
        <v>10.42</v>
      </c>
      <c r="P80" s="168">
        <v>0</v>
      </c>
      <c r="Q80" s="168">
        <f>ROUND(E80*P80,2)</f>
        <v>0</v>
      </c>
      <c r="R80" s="168" t="s">
        <v>288</v>
      </c>
      <c r="S80" s="168" t="s">
        <v>171</v>
      </c>
      <c r="T80" s="169" t="s">
        <v>171</v>
      </c>
      <c r="U80" s="155">
        <v>0.48</v>
      </c>
      <c r="V80" s="155">
        <f>ROUND(E80*U80,2)</f>
        <v>1.98</v>
      </c>
      <c r="W80" s="155"/>
      <c r="X80" s="155" t="s">
        <v>223</v>
      </c>
      <c r="Y80" s="146"/>
      <c r="Z80" s="146"/>
      <c r="AA80" s="146"/>
      <c r="AB80" s="146"/>
      <c r="AC80" s="146"/>
      <c r="AD80" s="146"/>
      <c r="AE80" s="146"/>
      <c r="AF80" s="146"/>
      <c r="AG80" s="146" t="s">
        <v>224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>
      <c r="A81" s="153"/>
      <c r="B81" s="154"/>
      <c r="C81" s="801" t="s">
        <v>289</v>
      </c>
      <c r="D81" s="802"/>
      <c r="E81" s="802"/>
      <c r="F81" s="802"/>
      <c r="G81" s="802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46"/>
      <c r="Z81" s="146"/>
      <c r="AA81" s="146"/>
      <c r="AB81" s="146"/>
      <c r="AC81" s="146"/>
      <c r="AD81" s="146"/>
      <c r="AE81" s="146"/>
      <c r="AF81" s="146"/>
      <c r="AG81" s="146" t="s">
        <v>226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>
      <c r="A82" s="153"/>
      <c r="B82" s="154"/>
      <c r="C82" s="195" t="s">
        <v>227</v>
      </c>
      <c r="D82" s="185"/>
      <c r="E82" s="186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46"/>
      <c r="Z82" s="146"/>
      <c r="AA82" s="146"/>
      <c r="AB82" s="146"/>
      <c r="AC82" s="146"/>
      <c r="AD82" s="146"/>
      <c r="AE82" s="146"/>
      <c r="AF82" s="146"/>
      <c r="AG82" s="146" t="s">
        <v>228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>
      <c r="A83" s="153"/>
      <c r="B83" s="154"/>
      <c r="C83" s="195" t="s">
        <v>302</v>
      </c>
      <c r="D83" s="185"/>
      <c r="E83" s="186">
        <v>0.89424000000000003</v>
      </c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46"/>
      <c r="Z83" s="146"/>
      <c r="AA83" s="146"/>
      <c r="AB83" s="146"/>
      <c r="AC83" s="146"/>
      <c r="AD83" s="146"/>
      <c r="AE83" s="146"/>
      <c r="AF83" s="146"/>
      <c r="AG83" s="146" t="s">
        <v>228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>
      <c r="A84" s="153"/>
      <c r="B84" s="154"/>
      <c r="C84" s="195" t="s">
        <v>303</v>
      </c>
      <c r="D84" s="185"/>
      <c r="E84" s="186">
        <v>0.14438000000000001</v>
      </c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46"/>
      <c r="Z84" s="146"/>
      <c r="AA84" s="146"/>
      <c r="AB84" s="146"/>
      <c r="AC84" s="146"/>
      <c r="AD84" s="146"/>
      <c r="AE84" s="146"/>
      <c r="AF84" s="146"/>
      <c r="AG84" s="146" t="s">
        <v>228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>
      <c r="A85" s="153"/>
      <c r="B85" s="154"/>
      <c r="C85" s="195" t="s">
        <v>304</v>
      </c>
      <c r="D85" s="185"/>
      <c r="E85" s="186">
        <v>0.11899999999999999</v>
      </c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46"/>
      <c r="Z85" s="146"/>
      <c r="AA85" s="146"/>
      <c r="AB85" s="146"/>
      <c r="AC85" s="146"/>
      <c r="AD85" s="146"/>
      <c r="AE85" s="146"/>
      <c r="AF85" s="146"/>
      <c r="AG85" s="146" t="s">
        <v>228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>
      <c r="A86" s="153"/>
      <c r="B86" s="154"/>
      <c r="C86" s="195" t="s">
        <v>305</v>
      </c>
      <c r="D86" s="185"/>
      <c r="E86" s="186">
        <v>8.9249999999999996E-2</v>
      </c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46"/>
      <c r="Z86" s="146"/>
      <c r="AA86" s="146"/>
      <c r="AB86" s="146"/>
      <c r="AC86" s="146"/>
      <c r="AD86" s="146"/>
      <c r="AE86" s="146"/>
      <c r="AF86" s="146"/>
      <c r="AG86" s="146" t="s">
        <v>228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>
      <c r="A87" s="153"/>
      <c r="B87" s="154"/>
      <c r="C87" s="195" t="s">
        <v>306</v>
      </c>
      <c r="D87" s="185"/>
      <c r="E87" s="186">
        <v>0.64800000000000002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46"/>
      <c r="Z87" s="146"/>
      <c r="AA87" s="146"/>
      <c r="AB87" s="146"/>
      <c r="AC87" s="146"/>
      <c r="AD87" s="146"/>
      <c r="AE87" s="146"/>
      <c r="AF87" s="146"/>
      <c r="AG87" s="146" t="s">
        <v>228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>
      <c r="A88" s="153"/>
      <c r="B88" s="154"/>
      <c r="C88" s="195" t="s">
        <v>307</v>
      </c>
      <c r="D88" s="185"/>
      <c r="E88" s="186">
        <v>0.81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46"/>
      <c r="Z88" s="146"/>
      <c r="AA88" s="146"/>
      <c r="AB88" s="146"/>
      <c r="AC88" s="146"/>
      <c r="AD88" s="146"/>
      <c r="AE88" s="146"/>
      <c r="AF88" s="146"/>
      <c r="AG88" s="146" t="s">
        <v>228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>
      <c r="A89" s="153"/>
      <c r="B89" s="154"/>
      <c r="C89" s="195" t="s">
        <v>308</v>
      </c>
      <c r="D89" s="185"/>
      <c r="E89" s="186">
        <v>0.432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46"/>
      <c r="Z89" s="146"/>
      <c r="AA89" s="146"/>
      <c r="AB89" s="146"/>
      <c r="AC89" s="146"/>
      <c r="AD89" s="146"/>
      <c r="AE89" s="146"/>
      <c r="AF89" s="146"/>
      <c r="AG89" s="146" t="s">
        <v>228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153"/>
      <c r="B90" s="154"/>
      <c r="C90" s="195" t="s">
        <v>309</v>
      </c>
      <c r="D90" s="185"/>
      <c r="E90" s="186">
        <v>0.27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46"/>
      <c r="Z90" s="146"/>
      <c r="AA90" s="146"/>
      <c r="AB90" s="146"/>
      <c r="AC90" s="146"/>
      <c r="AD90" s="146"/>
      <c r="AE90" s="146"/>
      <c r="AF90" s="146"/>
      <c r="AG90" s="146" t="s">
        <v>228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153"/>
      <c r="B91" s="154"/>
      <c r="C91" s="195" t="s">
        <v>310</v>
      </c>
      <c r="D91" s="185"/>
      <c r="E91" s="186">
        <v>0.72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46"/>
      <c r="Z91" s="146"/>
      <c r="AA91" s="146"/>
      <c r="AB91" s="146"/>
      <c r="AC91" s="146"/>
      <c r="AD91" s="146"/>
      <c r="AE91" s="146"/>
      <c r="AF91" s="146"/>
      <c r="AG91" s="146" t="s">
        <v>228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>
      <c r="A92" s="163">
        <v>18</v>
      </c>
      <c r="B92" s="164" t="s">
        <v>311</v>
      </c>
      <c r="C92" s="180" t="s">
        <v>312</v>
      </c>
      <c r="D92" s="165" t="s">
        <v>254</v>
      </c>
      <c r="E92" s="166">
        <v>23.547499999999999</v>
      </c>
      <c r="F92" s="167"/>
      <c r="G92" s="168">
        <f>ROUND(E92*F92,2)</f>
        <v>0</v>
      </c>
      <c r="H92" s="167">
        <v>161.61000000000001</v>
      </c>
      <c r="I92" s="168">
        <f>ROUND(E92*H92,2)</f>
        <v>3805.51</v>
      </c>
      <c r="J92" s="167">
        <v>401.39</v>
      </c>
      <c r="K92" s="168">
        <f>ROUND(E92*J92,2)</f>
        <v>9451.73</v>
      </c>
      <c r="L92" s="168">
        <v>21</v>
      </c>
      <c r="M92" s="168">
        <f>G92*(1+L92/100)</f>
        <v>0</v>
      </c>
      <c r="N92" s="168">
        <v>3.9199999999999999E-2</v>
      </c>
      <c r="O92" s="168">
        <f>ROUND(E92*N92,2)</f>
        <v>0.92</v>
      </c>
      <c r="P92" s="168">
        <v>0</v>
      </c>
      <c r="Q92" s="168">
        <f>ROUND(E92*P92,2)</f>
        <v>0</v>
      </c>
      <c r="R92" s="168" t="s">
        <v>288</v>
      </c>
      <c r="S92" s="168" t="s">
        <v>171</v>
      </c>
      <c r="T92" s="169" t="s">
        <v>171</v>
      </c>
      <c r="U92" s="155">
        <v>1.05</v>
      </c>
      <c r="V92" s="155">
        <f>ROUND(E92*U92,2)</f>
        <v>24.72</v>
      </c>
      <c r="W92" s="155"/>
      <c r="X92" s="155" t="s">
        <v>223</v>
      </c>
      <c r="Y92" s="146"/>
      <c r="Z92" s="146"/>
      <c r="AA92" s="146"/>
      <c r="AB92" s="146"/>
      <c r="AC92" s="146"/>
      <c r="AD92" s="146"/>
      <c r="AE92" s="146"/>
      <c r="AF92" s="146"/>
      <c r="AG92" s="146" t="s">
        <v>224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>
      <c r="A93" s="153"/>
      <c r="B93" s="154"/>
      <c r="C93" s="801" t="s">
        <v>313</v>
      </c>
      <c r="D93" s="802"/>
      <c r="E93" s="802"/>
      <c r="F93" s="802"/>
      <c r="G93" s="802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46"/>
      <c r="Z93" s="146"/>
      <c r="AA93" s="146"/>
      <c r="AB93" s="146"/>
      <c r="AC93" s="146"/>
      <c r="AD93" s="146"/>
      <c r="AE93" s="146"/>
      <c r="AF93" s="146"/>
      <c r="AG93" s="146" t="s">
        <v>226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70" t="str">
        <f>C93</f>
        <v>bednění svislé nebo šikmé (odkloněné), půdorysně přímé nebo zalomené, stěn základových patek ve volných nebo zapažených jámách, rýhách, šachtách, včetně případných vzpěr,</v>
      </c>
      <c r="BB93" s="146"/>
      <c r="BC93" s="146"/>
      <c r="BD93" s="146"/>
      <c r="BE93" s="146"/>
      <c r="BF93" s="146"/>
      <c r="BG93" s="146"/>
      <c r="BH93" s="146"/>
    </row>
    <row r="94" spans="1:60" outlineLevel="1">
      <c r="A94" s="153"/>
      <c r="B94" s="154"/>
      <c r="C94" s="195" t="s">
        <v>227</v>
      </c>
      <c r="D94" s="185"/>
      <c r="E94" s="186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46"/>
      <c r="Z94" s="146"/>
      <c r="AA94" s="146"/>
      <c r="AB94" s="146"/>
      <c r="AC94" s="146"/>
      <c r="AD94" s="146"/>
      <c r="AE94" s="146"/>
      <c r="AF94" s="146"/>
      <c r="AG94" s="146" t="s">
        <v>228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>
      <c r="A95" s="153"/>
      <c r="B95" s="154"/>
      <c r="C95" s="195" t="s">
        <v>314</v>
      </c>
      <c r="D95" s="185"/>
      <c r="E95" s="186">
        <v>1.7875000000000001</v>
      </c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46"/>
      <c r="Z95" s="146"/>
      <c r="AA95" s="146"/>
      <c r="AB95" s="146"/>
      <c r="AC95" s="146"/>
      <c r="AD95" s="146"/>
      <c r="AE95" s="146"/>
      <c r="AF95" s="146"/>
      <c r="AG95" s="146" t="s">
        <v>228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>
      <c r="A96" s="153"/>
      <c r="B96" s="154"/>
      <c r="C96" s="195" t="s">
        <v>315</v>
      </c>
      <c r="D96" s="185"/>
      <c r="E96" s="186">
        <v>1.2749999999999999</v>
      </c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46"/>
      <c r="Z96" s="146"/>
      <c r="AA96" s="146"/>
      <c r="AB96" s="146"/>
      <c r="AC96" s="146"/>
      <c r="AD96" s="146"/>
      <c r="AE96" s="146"/>
      <c r="AF96" s="146"/>
      <c r="AG96" s="146" t="s">
        <v>228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>
      <c r="A97" s="153"/>
      <c r="B97" s="154"/>
      <c r="C97" s="195" t="s">
        <v>316</v>
      </c>
      <c r="D97" s="185"/>
      <c r="E97" s="186">
        <v>1.105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46"/>
      <c r="Z97" s="146"/>
      <c r="AA97" s="146"/>
      <c r="AB97" s="146"/>
      <c r="AC97" s="146"/>
      <c r="AD97" s="146"/>
      <c r="AE97" s="146"/>
      <c r="AF97" s="146"/>
      <c r="AG97" s="146" t="s">
        <v>228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>
      <c r="A98" s="153"/>
      <c r="B98" s="154"/>
      <c r="C98" s="195" t="s">
        <v>317</v>
      </c>
      <c r="D98" s="185"/>
      <c r="E98" s="186">
        <v>4.32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46"/>
      <c r="Z98" s="146"/>
      <c r="AA98" s="146"/>
      <c r="AB98" s="146"/>
      <c r="AC98" s="146"/>
      <c r="AD98" s="146"/>
      <c r="AE98" s="146"/>
      <c r="AF98" s="146"/>
      <c r="AG98" s="146" t="s">
        <v>228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>
      <c r="A99" s="153"/>
      <c r="B99" s="154"/>
      <c r="C99" s="195" t="s">
        <v>318</v>
      </c>
      <c r="D99" s="185"/>
      <c r="E99" s="186">
        <v>5.4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46"/>
      <c r="Z99" s="146"/>
      <c r="AA99" s="146"/>
      <c r="AB99" s="146"/>
      <c r="AC99" s="146"/>
      <c r="AD99" s="146"/>
      <c r="AE99" s="146"/>
      <c r="AF99" s="146"/>
      <c r="AG99" s="146" t="s">
        <v>228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>
      <c r="A100" s="153"/>
      <c r="B100" s="154"/>
      <c r="C100" s="195" t="s">
        <v>319</v>
      </c>
      <c r="D100" s="185"/>
      <c r="E100" s="186">
        <v>2.88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46"/>
      <c r="Z100" s="146"/>
      <c r="AA100" s="146"/>
      <c r="AB100" s="146"/>
      <c r="AC100" s="146"/>
      <c r="AD100" s="146"/>
      <c r="AE100" s="146"/>
      <c r="AF100" s="146"/>
      <c r="AG100" s="146" t="s">
        <v>228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>
      <c r="A101" s="153"/>
      <c r="B101" s="154"/>
      <c r="C101" s="195" t="s">
        <v>320</v>
      </c>
      <c r="D101" s="185"/>
      <c r="E101" s="186">
        <v>2.7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46"/>
      <c r="Z101" s="146"/>
      <c r="AA101" s="146"/>
      <c r="AB101" s="146"/>
      <c r="AC101" s="146"/>
      <c r="AD101" s="146"/>
      <c r="AE101" s="146"/>
      <c r="AF101" s="146"/>
      <c r="AG101" s="146" t="s">
        <v>228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>
      <c r="A102" s="153"/>
      <c r="B102" s="154"/>
      <c r="C102" s="195" t="s">
        <v>321</v>
      </c>
      <c r="D102" s="185"/>
      <c r="E102" s="186">
        <v>4.08</v>
      </c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46"/>
      <c r="Z102" s="146"/>
      <c r="AA102" s="146"/>
      <c r="AB102" s="146"/>
      <c r="AC102" s="146"/>
      <c r="AD102" s="146"/>
      <c r="AE102" s="146"/>
      <c r="AF102" s="146"/>
      <c r="AG102" s="146" t="s">
        <v>228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>
      <c r="A103" s="163">
        <v>19</v>
      </c>
      <c r="B103" s="164" t="s">
        <v>322</v>
      </c>
      <c r="C103" s="180" t="s">
        <v>323</v>
      </c>
      <c r="D103" s="165" t="s">
        <v>254</v>
      </c>
      <c r="E103" s="166">
        <v>23.547499999999999</v>
      </c>
      <c r="F103" s="167"/>
      <c r="G103" s="168">
        <f>ROUND(E103*F103,2)</f>
        <v>0</v>
      </c>
      <c r="H103" s="167">
        <v>0</v>
      </c>
      <c r="I103" s="168">
        <f>ROUND(E103*H103,2)</f>
        <v>0</v>
      </c>
      <c r="J103" s="167">
        <v>123.5</v>
      </c>
      <c r="K103" s="168">
        <f>ROUND(E103*J103,2)</f>
        <v>2908.12</v>
      </c>
      <c r="L103" s="168">
        <v>21</v>
      </c>
      <c r="M103" s="168">
        <f>G103*(1+L103/100)</f>
        <v>0</v>
      </c>
      <c r="N103" s="168">
        <v>0</v>
      </c>
      <c r="O103" s="168">
        <f>ROUND(E103*N103,2)</f>
        <v>0</v>
      </c>
      <c r="P103" s="168">
        <v>0</v>
      </c>
      <c r="Q103" s="168">
        <f>ROUND(E103*P103,2)</f>
        <v>0</v>
      </c>
      <c r="R103" s="168" t="s">
        <v>288</v>
      </c>
      <c r="S103" s="168" t="s">
        <v>171</v>
      </c>
      <c r="T103" s="169" t="s">
        <v>171</v>
      </c>
      <c r="U103" s="155">
        <v>0.32</v>
      </c>
      <c r="V103" s="155">
        <f>ROUND(E103*U103,2)</f>
        <v>7.54</v>
      </c>
      <c r="W103" s="155"/>
      <c r="X103" s="155" t="s">
        <v>223</v>
      </c>
      <c r="Y103" s="146"/>
      <c r="Z103" s="146"/>
      <c r="AA103" s="146"/>
      <c r="AB103" s="146"/>
      <c r="AC103" s="146"/>
      <c r="AD103" s="146"/>
      <c r="AE103" s="146"/>
      <c r="AF103" s="146"/>
      <c r="AG103" s="146" t="s">
        <v>224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ht="22.5" outlineLevel="1">
      <c r="A104" s="153"/>
      <c r="B104" s="154"/>
      <c r="C104" s="801" t="s">
        <v>313</v>
      </c>
      <c r="D104" s="802"/>
      <c r="E104" s="802"/>
      <c r="F104" s="802"/>
      <c r="G104" s="802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46"/>
      <c r="Z104" s="146"/>
      <c r="AA104" s="146"/>
      <c r="AB104" s="146"/>
      <c r="AC104" s="146"/>
      <c r="AD104" s="146"/>
      <c r="AE104" s="146"/>
      <c r="AF104" s="146"/>
      <c r="AG104" s="146" t="s">
        <v>226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70" t="str">
        <f>C104</f>
        <v>bednění svislé nebo šikmé (odkloněné), půdorysně přímé nebo zalomené, stěn základových patek ve volných nebo zapažených jámách, rýhách, šachtách, včetně případných vzpěr,</v>
      </c>
      <c r="BB104" s="146"/>
      <c r="BC104" s="146"/>
      <c r="BD104" s="146"/>
      <c r="BE104" s="146"/>
      <c r="BF104" s="146"/>
      <c r="BG104" s="146"/>
      <c r="BH104" s="146"/>
    </row>
    <row r="105" spans="1:60" outlineLevel="1">
      <c r="A105" s="153"/>
      <c r="B105" s="154"/>
      <c r="C105" s="803" t="s">
        <v>324</v>
      </c>
      <c r="D105" s="804"/>
      <c r="E105" s="804"/>
      <c r="F105" s="804"/>
      <c r="G105" s="804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46"/>
      <c r="Z105" s="146"/>
      <c r="AA105" s="146"/>
      <c r="AB105" s="146"/>
      <c r="AC105" s="146"/>
      <c r="AD105" s="146"/>
      <c r="AE105" s="146"/>
      <c r="AF105" s="146"/>
      <c r="AG105" s="146" t="s">
        <v>176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>
      <c r="A106" s="153"/>
      <c r="B106" s="154"/>
      <c r="C106" s="195" t="s">
        <v>325</v>
      </c>
      <c r="D106" s="185"/>
      <c r="E106" s="186">
        <v>23.547499999999999</v>
      </c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46"/>
      <c r="Z106" s="146"/>
      <c r="AA106" s="146"/>
      <c r="AB106" s="146"/>
      <c r="AC106" s="146"/>
      <c r="AD106" s="146"/>
      <c r="AE106" s="146"/>
      <c r="AF106" s="146"/>
      <c r="AG106" s="146" t="s">
        <v>228</v>
      </c>
      <c r="AH106" s="146">
        <v>5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>
      <c r="A107" s="163">
        <v>20</v>
      </c>
      <c r="B107" s="164" t="s">
        <v>326</v>
      </c>
      <c r="C107" s="180" t="s">
        <v>327</v>
      </c>
      <c r="D107" s="165" t="s">
        <v>296</v>
      </c>
      <c r="E107" s="166">
        <v>0.49521999999999999</v>
      </c>
      <c r="F107" s="167"/>
      <c r="G107" s="168">
        <f>ROUND(E107*F107,2)</f>
        <v>0</v>
      </c>
      <c r="H107" s="167">
        <v>29409.53</v>
      </c>
      <c r="I107" s="168">
        <f>ROUND(E107*H107,2)</f>
        <v>14564.19</v>
      </c>
      <c r="J107" s="167">
        <v>12100.47</v>
      </c>
      <c r="K107" s="168">
        <f>ROUND(E107*J107,2)</f>
        <v>5992.39</v>
      </c>
      <c r="L107" s="168">
        <v>21</v>
      </c>
      <c r="M107" s="168">
        <f>G107*(1+L107/100)</f>
        <v>0</v>
      </c>
      <c r="N107" s="168">
        <v>1.0211600000000001</v>
      </c>
      <c r="O107" s="168">
        <f>ROUND(E107*N107,2)</f>
        <v>0.51</v>
      </c>
      <c r="P107" s="168">
        <v>0</v>
      </c>
      <c r="Q107" s="168">
        <f>ROUND(E107*P107,2)</f>
        <v>0</v>
      </c>
      <c r="R107" s="168" t="s">
        <v>288</v>
      </c>
      <c r="S107" s="168" t="s">
        <v>171</v>
      </c>
      <c r="T107" s="169" t="s">
        <v>171</v>
      </c>
      <c r="U107" s="155">
        <v>23.530999999999999</v>
      </c>
      <c r="V107" s="155">
        <f>ROUND(E107*U107,2)</f>
        <v>11.65</v>
      </c>
      <c r="W107" s="155"/>
      <c r="X107" s="155" t="s">
        <v>223</v>
      </c>
      <c r="Y107" s="146"/>
      <c r="Z107" s="146"/>
      <c r="AA107" s="146"/>
      <c r="AB107" s="146"/>
      <c r="AC107" s="146"/>
      <c r="AD107" s="146"/>
      <c r="AE107" s="146"/>
      <c r="AF107" s="146"/>
      <c r="AG107" s="146" t="s">
        <v>224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>
      <c r="A108" s="153"/>
      <c r="B108" s="154"/>
      <c r="C108" s="801" t="s">
        <v>297</v>
      </c>
      <c r="D108" s="802"/>
      <c r="E108" s="802"/>
      <c r="F108" s="802"/>
      <c r="G108" s="802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46"/>
      <c r="Z108" s="146"/>
      <c r="AA108" s="146"/>
      <c r="AB108" s="146"/>
      <c r="AC108" s="146"/>
      <c r="AD108" s="146"/>
      <c r="AE108" s="146"/>
      <c r="AF108" s="146"/>
      <c r="AG108" s="146" t="s">
        <v>226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>
      <c r="A109" s="153"/>
      <c r="B109" s="154"/>
      <c r="C109" s="195" t="s">
        <v>298</v>
      </c>
      <c r="D109" s="185"/>
      <c r="E109" s="186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46"/>
      <c r="Z109" s="146"/>
      <c r="AA109" s="146"/>
      <c r="AB109" s="146"/>
      <c r="AC109" s="146"/>
      <c r="AD109" s="146"/>
      <c r="AE109" s="146"/>
      <c r="AF109" s="146"/>
      <c r="AG109" s="146" t="s">
        <v>228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>
      <c r="A110" s="153"/>
      <c r="B110" s="154"/>
      <c r="C110" s="195" t="s">
        <v>328</v>
      </c>
      <c r="D110" s="185"/>
      <c r="E110" s="186">
        <v>0.49521999999999999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46"/>
      <c r="Z110" s="146"/>
      <c r="AA110" s="146"/>
      <c r="AB110" s="146"/>
      <c r="AC110" s="146"/>
      <c r="AD110" s="146"/>
      <c r="AE110" s="146"/>
      <c r="AF110" s="146"/>
      <c r="AG110" s="146" t="s">
        <v>228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>
      <c r="A111" s="163">
        <v>21</v>
      </c>
      <c r="B111" s="164" t="s">
        <v>329</v>
      </c>
      <c r="C111" s="180" t="s">
        <v>330</v>
      </c>
      <c r="D111" s="165" t="s">
        <v>221</v>
      </c>
      <c r="E111" s="166">
        <v>38.986069999999998</v>
      </c>
      <c r="F111" s="167"/>
      <c r="G111" s="168">
        <f>ROUND(E111*F111,2)</f>
        <v>0</v>
      </c>
      <c r="H111" s="167">
        <v>2853.7</v>
      </c>
      <c r="I111" s="168">
        <f>ROUND(E111*H111,2)</f>
        <v>111254.55</v>
      </c>
      <c r="J111" s="167">
        <v>326.3</v>
      </c>
      <c r="K111" s="168">
        <f>ROUND(E111*J111,2)</f>
        <v>12721.15</v>
      </c>
      <c r="L111" s="168">
        <v>21</v>
      </c>
      <c r="M111" s="168">
        <f>G111*(1+L111/100)</f>
        <v>0</v>
      </c>
      <c r="N111" s="168">
        <v>2.3936999999999999</v>
      </c>
      <c r="O111" s="168">
        <f>ROUND(E111*N111,2)</f>
        <v>93.32</v>
      </c>
      <c r="P111" s="168">
        <v>0</v>
      </c>
      <c r="Q111" s="168">
        <f>ROUND(E111*P111,2)</f>
        <v>0</v>
      </c>
      <c r="R111" s="168" t="s">
        <v>288</v>
      </c>
      <c r="S111" s="168" t="s">
        <v>171</v>
      </c>
      <c r="T111" s="169" t="s">
        <v>171</v>
      </c>
      <c r="U111" s="155">
        <v>0.59899999999999998</v>
      </c>
      <c r="V111" s="155">
        <f>ROUND(E111*U111,2)</f>
        <v>23.35</v>
      </c>
      <c r="W111" s="155"/>
      <c r="X111" s="155" t="s">
        <v>223</v>
      </c>
      <c r="Y111" s="146"/>
      <c r="Z111" s="146"/>
      <c r="AA111" s="146"/>
      <c r="AB111" s="146"/>
      <c r="AC111" s="146"/>
      <c r="AD111" s="146"/>
      <c r="AE111" s="146"/>
      <c r="AF111" s="146"/>
      <c r="AG111" s="146" t="s">
        <v>224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>
      <c r="A112" s="153"/>
      <c r="B112" s="154"/>
      <c r="C112" s="195" t="s">
        <v>227</v>
      </c>
      <c r="D112" s="185"/>
      <c r="E112" s="186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46"/>
      <c r="Z112" s="146"/>
      <c r="AA112" s="146"/>
      <c r="AB112" s="146"/>
      <c r="AC112" s="146"/>
      <c r="AD112" s="146"/>
      <c r="AE112" s="146"/>
      <c r="AF112" s="146"/>
      <c r="AG112" s="146" t="s">
        <v>228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>
      <c r="A113" s="153"/>
      <c r="B113" s="154"/>
      <c r="C113" s="195" t="s">
        <v>331</v>
      </c>
      <c r="D113" s="185"/>
      <c r="E113" s="186">
        <v>37.667700000000004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46"/>
      <c r="Z113" s="146"/>
      <c r="AA113" s="146"/>
      <c r="AB113" s="146"/>
      <c r="AC113" s="146"/>
      <c r="AD113" s="146"/>
      <c r="AE113" s="146"/>
      <c r="AF113" s="146"/>
      <c r="AG113" s="146" t="s">
        <v>228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>
      <c r="A114" s="153"/>
      <c r="B114" s="154"/>
      <c r="C114" s="196" t="s">
        <v>332</v>
      </c>
      <c r="D114" s="187"/>
      <c r="E114" s="188">
        <v>1.31837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46"/>
      <c r="Z114" s="146"/>
      <c r="AA114" s="146"/>
      <c r="AB114" s="146"/>
      <c r="AC114" s="146"/>
      <c r="AD114" s="146"/>
      <c r="AE114" s="146"/>
      <c r="AF114" s="146"/>
      <c r="AG114" s="146" t="s">
        <v>228</v>
      </c>
      <c r="AH114" s="146">
        <v>4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>
      <c r="A115" s="163">
        <v>22</v>
      </c>
      <c r="B115" s="164" t="s">
        <v>333</v>
      </c>
      <c r="C115" s="180" t="s">
        <v>334</v>
      </c>
      <c r="D115" s="165" t="s">
        <v>254</v>
      </c>
      <c r="E115" s="166">
        <v>36.155700000000003</v>
      </c>
      <c r="F115" s="167"/>
      <c r="G115" s="168">
        <f>ROUND(E115*F115,2)</f>
        <v>0</v>
      </c>
      <c r="H115" s="167">
        <v>182.43</v>
      </c>
      <c r="I115" s="168">
        <f>ROUND(E115*H115,2)</f>
        <v>6595.88</v>
      </c>
      <c r="J115" s="167">
        <v>410.57</v>
      </c>
      <c r="K115" s="168">
        <f>ROUND(E115*J115,2)</f>
        <v>14844.45</v>
      </c>
      <c r="L115" s="168">
        <v>21</v>
      </c>
      <c r="M115" s="168">
        <f>G115*(1+L115/100)</f>
        <v>0</v>
      </c>
      <c r="N115" s="168">
        <v>3.5249999999999997E-2</v>
      </c>
      <c r="O115" s="168">
        <f>ROUND(E115*N115,2)</f>
        <v>1.27</v>
      </c>
      <c r="P115" s="168">
        <v>0</v>
      </c>
      <c r="Q115" s="168">
        <f>ROUND(E115*P115,2)</f>
        <v>0</v>
      </c>
      <c r="R115" s="168" t="s">
        <v>288</v>
      </c>
      <c r="S115" s="168" t="s">
        <v>171</v>
      </c>
      <c r="T115" s="169" t="s">
        <v>171</v>
      </c>
      <c r="U115" s="155">
        <v>0.74</v>
      </c>
      <c r="V115" s="155">
        <f>ROUND(E115*U115,2)</f>
        <v>26.76</v>
      </c>
      <c r="W115" s="155"/>
      <c r="X115" s="155" t="s">
        <v>223</v>
      </c>
      <c r="Y115" s="146"/>
      <c r="Z115" s="146"/>
      <c r="AA115" s="146"/>
      <c r="AB115" s="146"/>
      <c r="AC115" s="146"/>
      <c r="AD115" s="146"/>
      <c r="AE115" s="146"/>
      <c r="AF115" s="146"/>
      <c r="AG115" s="146" t="s">
        <v>224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2.5" outlineLevel="1">
      <c r="A116" s="153"/>
      <c r="B116" s="154"/>
      <c r="C116" s="801" t="s">
        <v>335</v>
      </c>
      <c r="D116" s="802"/>
      <c r="E116" s="802"/>
      <c r="F116" s="802"/>
      <c r="G116" s="802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46"/>
      <c r="Z116" s="146"/>
      <c r="AA116" s="146"/>
      <c r="AB116" s="146"/>
      <c r="AC116" s="146"/>
      <c r="AD116" s="146"/>
      <c r="AE116" s="146"/>
      <c r="AF116" s="146"/>
      <c r="AG116" s="146" t="s">
        <v>226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70" t="str">
        <f>C116</f>
        <v>bednění svislé nebo šikmé (odkloněné), půdorysně přímé nebo zalomené základových zdí ve volných nebo zapažených jámách, rýhách, šachtách, včetně případných vzpěr,</v>
      </c>
      <c r="BB116" s="146"/>
      <c r="BC116" s="146"/>
      <c r="BD116" s="146"/>
      <c r="BE116" s="146"/>
      <c r="BF116" s="146"/>
      <c r="BG116" s="146"/>
      <c r="BH116" s="146"/>
    </row>
    <row r="117" spans="1:60" outlineLevel="1">
      <c r="A117" s="153"/>
      <c r="B117" s="154"/>
      <c r="C117" s="195" t="s">
        <v>227</v>
      </c>
      <c r="D117" s="185"/>
      <c r="E117" s="186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46"/>
      <c r="Z117" s="146"/>
      <c r="AA117" s="146"/>
      <c r="AB117" s="146"/>
      <c r="AC117" s="146"/>
      <c r="AD117" s="146"/>
      <c r="AE117" s="146"/>
      <c r="AF117" s="146"/>
      <c r="AG117" s="146" t="s">
        <v>228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>
      <c r="A118" s="153"/>
      <c r="B118" s="154"/>
      <c r="C118" s="195" t="s">
        <v>336</v>
      </c>
      <c r="D118" s="185"/>
      <c r="E118" s="186">
        <v>36.155700000000003</v>
      </c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46"/>
      <c r="Z118" s="146"/>
      <c r="AA118" s="146"/>
      <c r="AB118" s="146"/>
      <c r="AC118" s="146"/>
      <c r="AD118" s="146"/>
      <c r="AE118" s="146"/>
      <c r="AF118" s="146"/>
      <c r="AG118" s="146" t="s">
        <v>228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>
      <c r="A119" s="163">
        <v>23</v>
      </c>
      <c r="B119" s="164" t="s">
        <v>337</v>
      </c>
      <c r="C119" s="180" t="s">
        <v>338</v>
      </c>
      <c r="D119" s="165" t="s">
        <v>254</v>
      </c>
      <c r="E119" s="166">
        <v>36.155700000000003</v>
      </c>
      <c r="F119" s="167"/>
      <c r="G119" s="168">
        <f>ROUND(E119*F119,2)</f>
        <v>0</v>
      </c>
      <c r="H119" s="167">
        <v>0</v>
      </c>
      <c r="I119" s="168">
        <f>ROUND(E119*H119,2)</f>
        <v>0</v>
      </c>
      <c r="J119" s="167">
        <v>224</v>
      </c>
      <c r="K119" s="168">
        <f>ROUND(E119*J119,2)</f>
        <v>8098.88</v>
      </c>
      <c r="L119" s="168">
        <v>21</v>
      </c>
      <c r="M119" s="168">
        <f>G119*(1+L119/100)</f>
        <v>0</v>
      </c>
      <c r="N119" s="168">
        <v>0</v>
      </c>
      <c r="O119" s="168">
        <f>ROUND(E119*N119,2)</f>
        <v>0</v>
      </c>
      <c r="P119" s="168">
        <v>0</v>
      </c>
      <c r="Q119" s="168">
        <f>ROUND(E119*P119,2)</f>
        <v>0</v>
      </c>
      <c r="R119" s="168" t="s">
        <v>288</v>
      </c>
      <c r="S119" s="168" t="s">
        <v>171</v>
      </c>
      <c r="T119" s="169" t="s">
        <v>171</v>
      </c>
      <c r="U119" s="155">
        <v>0.35</v>
      </c>
      <c r="V119" s="155">
        <f>ROUND(E119*U119,2)</f>
        <v>12.65</v>
      </c>
      <c r="W119" s="155"/>
      <c r="X119" s="155" t="s">
        <v>223</v>
      </c>
      <c r="Y119" s="146"/>
      <c r="Z119" s="146"/>
      <c r="AA119" s="146"/>
      <c r="AB119" s="146"/>
      <c r="AC119" s="146"/>
      <c r="AD119" s="146"/>
      <c r="AE119" s="146"/>
      <c r="AF119" s="146"/>
      <c r="AG119" s="146" t="s">
        <v>224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>
      <c r="A120" s="153"/>
      <c r="B120" s="154"/>
      <c r="C120" s="801" t="s">
        <v>335</v>
      </c>
      <c r="D120" s="802"/>
      <c r="E120" s="802"/>
      <c r="F120" s="802"/>
      <c r="G120" s="802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46"/>
      <c r="Z120" s="146"/>
      <c r="AA120" s="146"/>
      <c r="AB120" s="146"/>
      <c r="AC120" s="146"/>
      <c r="AD120" s="146"/>
      <c r="AE120" s="146"/>
      <c r="AF120" s="146"/>
      <c r="AG120" s="146" t="s">
        <v>226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70" t="str">
        <f>C120</f>
        <v>bednění svislé nebo šikmé (odkloněné), půdorysně přímé nebo zalomené základových zdí ve volných nebo zapažených jámách, rýhách, šachtách, včetně případných vzpěr,</v>
      </c>
      <c r="BB120" s="146"/>
      <c r="BC120" s="146"/>
      <c r="BD120" s="146"/>
      <c r="BE120" s="146"/>
      <c r="BF120" s="146"/>
      <c r="BG120" s="146"/>
      <c r="BH120" s="146"/>
    </row>
    <row r="121" spans="1:60" outlineLevel="1">
      <c r="A121" s="153"/>
      <c r="B121" s="154"/>
      <c r="C121" s="195" t="s">
        <v>339</v>
      </c>
      <c r="D121" s="185"/>
      <c r="E121" s="186">
        <v>36.155700000000003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46"/>
      <c r="Z121" s="146"/>
      <c r="AA121" s="146"/>
      <c r="AB121" s="146"/>
      <c r="AC121" s="146"/>
      <c r="AD121" s="146"/>
      <c r="AE121" s="146"/>
      <c r="AF121" s="146"/>
      <c r="AG121" s="146" t="s">
        <v>228</v>
      </c>
      <c r="AH121" s="146">
        <v>5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>
      <c r="A122" s="163">
        <v>24</v>
      </c>
      <c r="B122" s="164" t="s">
        <v>340</v>
      </c>
      <c r="C122" s="180" t="s">
        <v>341</v>
      </c>
      <c r="D122" s="165" t="s">
        <v>296</v>
      </c>
      <c r="E122" s="166">
        <v>4.6783299999999999</v>
      </c>
      <c r="F122" s="167"/>
      <c r="G122" s="168">
        <f>ROUND(E122*F122,2)</f>
        <v>0</v>
      </c>
      <c r="H122" s="167">
        <v>29936.62</v>
      </c>
      <c r="I122" s="168">
        <f>ROUND(E122*H122,2)</f>
        <v>140053.39000000001</v>
      </c>
      <c r="J122" s="167">
        <v>14633.38</v>
      </c>
      <c r="K122" s="168">
        <f>ROUND(E122*J122,2)</f>
        <v>68459.78</v>
      </c>
      <c r="L122" s="168">
        <v>21</v>
      </c>
      <c r="M122" s="168">
        <f>G122*(1+L122/100)</f>
        <v>0</v>
      </c>
      <c r="N122" s="168">
        <v>1.0210999999999999</v>
      </c>
      <c r="O122" s="168">
        <f>ROUND(E122*N122,2)</f>
        <v>4.78</v>
      </c>
      <c r="P122" s="168">
        <v>0</v>
      </c>
      <c r="Q122" s="168">
        <f>ROUND(E122*P122,2)</f>
        <v>0</v>
      </c>
      <c r="R122" s="168" t="s">
        <v>288</v>
      </c>
      <c r="S122" s="168" t="s">
        <v>171</v>
      </c>
      <c r="T122" s="169" t="s">
        <v>171</v>
      </c>
      <c r="U122" s="155">
        <v>29.292000000000002</v>
      </c>
      <c r="V122" s="155">
        <f>ROUND(E122*U122,2)</f>
        <v>137.04</v>
      </c>
      <c r="W122" s="155"/>
      <c r="X122" s="155" t="s">
        <v>223</v>
      </c>
      <c r="Y122" s="146"/>
      <c r="Z122" s="146"/>
      <c r="AA122" s="146"/>
      <c r="AB122" s="146"/>
      <c r="AC122" s="146"/>
      <c r="AD122" s="146"/>
      <c r="AE122" s="146"/>
      <c r="AF122" s="146"/>
      <c r="AG122" s="146" t="s">
        <v>224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>
      <c r="A123" s="153"/>
      <c r="B123" s="154"/>
      <c r="C123" s="801" t="s">
        <v>297</v>
      </c>
      <c r="D123" s="802"/>
      <c r="E123" s="802"/>
      <c r="F123" s="802"/>
      <c r="G123" s="802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46"/>
      <c r="Z123" s="146"/>
      <c r="AA123" s="146"/>
      <c r="AB123" s="146"/>
      <c r="AC123" s="146"/>
      <c r="AD123" s="146"/>
      <c r="AE123" s="146"/>
      <c r="AF123" s="146"/>
      <c r="AG123" s="146" t="s">
        <v>226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>
      <c r="A124" s="153"/>
      <c r="B124" s="154"/>
      <c r="C124" s="195" t="s">
        <v>298</v>
      </c>
      <c r="D124" s="185"/>
      <c r="E124" s="186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46"/>
      <c r="Z124" s="146"/>
      <c r="AA124" s="146"/>
      <c r="AB124" s="146"/>
      <c r="AC124" s="146"/>
      <c r="AD124" s="146"/>
      <c r="AE124" s="146"/>
      <c r="AF124" s="146"/>
      <c r="AG124" s="146" t="s">
        <v>228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>
      <c r="A125" s="153"/>
      <c r="B125" s="154"/>
      <c r="C125" s="195" t="s">
        <v>342</v>
      </c>
      <c r="D125" s="185"/>
      <c r="E125" s="186">
        <v>4.6783299999999999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46"/>
      <c r="Z125" s="146"/>
      <c r="AA125" s="146"/>
      <c r="AB125" s="146"/>
      <c r="AC125" s="146"/>
      <c r="AD125" s="146"/>
      <c r="AE125" s="146"/>
      <c r="AF125" s="146"/>
      <c r="AG125" s="146" t="s">
        <v>228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>
      <c r="A126" s="163">
        <v>25</v>
      </c>
      <c r="B126" s="164" t="s">
        <v>343</v>
      </c>
      <c r="C126" s="180" t="s">
        <v>344</v>
      </c>
      <c r="D126" s="165" t="s">
        <v>345</v>
      </c>
      <c r="E126" s="166">
        <v>140</v>
      </c>
      <c r="F126" s="167"/>
      <c r="G126" s="168">
        <f>ROUND(E126*F126,2)</f>
        <v>0</v>
      </c>
      <c r="H126" s="167">
        <v>2569.96</v>
      </c>
      <c r="I126" s="168">
        <f>ROUND(E126*H126,2)</f>
        <v>359794.4</v>
      </c>
      <c r="J126" s="167">
        <v>2350.04</v>
      </c>
      <c r="K126" s="168">
        <f>ROUND(E126*J126,2)</f>
        <v>329005.59999999998</v>
      </c>
      <c r="L126" s="168">
        <v>21</v>
      </c>
      <c r="M126" s="168">
        <f>G126*(1+L126/100)</f>
        <v>0</v>
      </c>
      <c r="N126" s="168">
        <v>9.3200000000000005E-2</v>
      </c>
      <c r="O126" s="168">
        <f>ROUND(E126*N126,2)</f>
        <v>13.05</v>
      </c>
      <c r="P126" s="168">
        <v>0</v>
      </c>
      <c r="Q126" s="168">
        <f>ROUND(E126*P126,2)</f>
        <v>0</v>
      </c>
      <c r="R126" s="168" t="s">
        <v>346</v>
      </c>
      <c r="S126" s="168" t="s">
        <v>171</v>
      </c>
      <c r="T126" s="169" t="s">
        <v>171</v>
      </c>
      <c r="U126" s="155">
        <v>0</v>
      </c>
      <c r="V126" s="155">
        <f>ROUND(E126*U126,2)</f>
        <v>0</v>
      </c>
      <c r="W126" s="155"/>
      <c r="X126" s="155" t="s">
        <v>347</v>
      </c>
      <c r="Y126" s="146"/>
      <c r="Z126" s="146"/>
      <c r="AA126" s="146"/>
      <c r="AB126" s="146"/>
      <c r="AC126" s="146"/>
      <c r="AD126" s="146"/>
      <c r="AE126" s="146"/>
      <c r="AF126" s="146"/>
      <c r="AG126" s="146" t="s">
        <v>348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ht="22.5" outlineLevel="1">
      <c r="A127" s="153"/>
      <c r="B127" s="154"/>
      <c r="C127" s="801" t="s">
        <v>349</v>
      </c>
      <c r="D127" s="802"/>
      <c r="E127" s="802"/>
      <c r="F127" s="802"/>
      <c r="G127" s="802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46"/>
      <c r="Z127" s="146"/>
      <c r="AA127" s="146"/>
      <c r="AB127" s="146"/>
      <c r="AC127" s="146"/>
      <c r="AD127" s="146"/>
      <c r="AE127" s="146"/>
      <c r="AF127" s="146"/>
      <c r="AG127" s="146" t="s">
        <v>226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70" t="str">
        <f>C127</f>
        <v>z oceli 11 523, hlava mikropiloty navařená nebo našroubovaná a zajištěná svarem, injektování s dvojitým obturátorem tlakem 0,60 MPa, zřízení a odstranění pomocné konstrukce ze dřeva.</v>
      </c>
      <c r="BB127" s="146"/>
      <c r="BC127" s="146"/>
      <c r="BD127" s="146"/>
      <c r="BE127" s="146"/>
      <c r="BF127" s="146"/>
      <c r="BG127" s="146"/>
      <c r="BH127" s="146"/>
    </row>
    <row r="128" spans="1:60" outlineLevel="1">
      <c r="A128" s="153"/>
      <c r="B128" s="154"/>
      <c r="C128" s="195" t="s">
        <v>227</v>
      </c>
      <c r="D128" s="185"/>
      <c r="E128" s="186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46"/>
      <c r="Z128" s="146"/>
      <c r="AA128" s="146"/>
      <c r="AB128" s="146"/>
      <c r="AC128" s="146"/>
      <c r="AD128" s="146"/>
      <c r="AE128" s="146"/>
      <c r="AF128" s="146"/>
      <c r="AG128" s="146" t="s">
        <v>228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>
      <c r="A129" s="153"/>
      <c r="B129" s="154"/>
      <c r="C129" s="195" t="s">
        <v>1313</v>
      </c>
      <c r="D129" s="185"/>
      <c r="E129" s="186">
        <v>140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46"/>
      <c r="Z129" s="146"/>
      <c r="AA129" s="146"/>
      <c r="AB129" s="146"/>
      <c r="AC129" s="146"/>
      <c r="AD129" s="146"/>
      <c r="AE129" s="146"/>
      <c r="AF129" s="146"/>
      <c r="AG129" s="146" t="s">
        <v>228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>
      <c r="A130" s="157" t="s">
        <v>166</v>
      </c>
      <c r="B130" s="158" t="s">
        <v>79</v>
      </c>
      <c r="C130" s="179" t="s">
        <v>80</v>
      </c>
      <c r="D130" s="159"/>
      <c r="E130" s="160"/>
      <c r="F130" s="161"/>
      <c r="G130" s="161">
        <f>SUM(G131:Q251)</f>
        <v>405043.35826999997</v>
      </c>
      <c r="H130" s="161"/>
      <c r="I130" s="161">
        <f>SUM(I131:I250)</f>
        <v>176937.1</v>
      </c>
      <c r="J130" s="161"/>
      <c r="K130" s="161">
        <f>SUM(K131:K250)</f>
        <v>147099.42000000001</v>
      </c>
      <c r="L130" s="161"/>
      <c r="M130" s="161">
        <f>SUM(M131:M250)</f>
        <v>0</v>
      </c>
      <c r="N130" s="161"/>
      <c r="O130" s="161">
        <f>SUM(O131:O250)</f>
        <v>9.1</v>
      </c>
      <c r="P130" s="161"/>
      <c r="Q130" s="161">
        <f>SUM(Q131:Q250)</f>
        <v>0</v>
      </c>
      <c r="R130" s="161"/>
      <c r="S130" s="161"/>
      <c r="T130" s="162"/>
      <c r="U130" s="156"/>
      <c r="V130" s="156">
        <f>SUM(V131:V250)</f>
        <v>247.51</v>
      </c>
      <c r="W130" s="156"/>
      <c r="X130" s="156"/>
      <c r="AG130" t="s">
        <v>167</v>
      </c>
    </row>
    <row r="131" spans="1:60" ht="22.5" outlineLevel="1">
      <c r="A131" s="163">
        <v>26</v>
      </c>
      <c r="B131" s="164" t="s">
        <v>350</v>
      </c>
      <c r="C131" s="180" t="s">
        <v>351</v>
      </c>
      <c r="D131" s="165" t="s">
        <v>221</v>
      </c>
      <c r="E131" s="166">
        <v>0.71099999999999997</v>
      </c>
      <c r="F131" s="167"/>
      <c r="G131" s="168">
        <f>ROUND(E131*F131,2)</f>
        <v>0</v>
      </c>
      <c r="H131" s="167">
        <v>3927.03</v>
      </c>
      <c r="I131" s="168">
        <f>ROUND(E131*H131,2)</f>
        <v>2792.12</v>
      </c>
      <c r="J131" s="167">
        <v>3057.97</v>
      </c>
      <c r="K131" s="168">
        <f>ROUND(E131*J131,2)</f>
        <v>2174.2199999999998</v>
      </c>
      <c r="L131" s="168">
        <v>21</v>
      </c>
      <c r="M131" s="168">
        <f>G131*(1+L131/100)</f>
        <v>0</v>
      </c>
      <c r="N131" s="168">
        <v>0.58179999999999998</v>
      </c>
      <c r="O131" s="168">
        <f>ROUND(E131*N131,2)</f>
        <v>0.41</v>
      </c>
      <c r="P131" s="168">
        <v>0</v>
      </c>
      <c r="Q131" s="168">
        <f>ROUND(E131*P131,2)</f>
        <v>0</v>
      </c>
      <c r="R131" s="168" t="s">
        <v>352</v>
      </c>
      <c r="S131" s="168" t="s">
        <v>171</v>
      </c>
      <c r="T131" s="169" t="s">
        <v>171</v>
      </c>
      <c r="U131" s="155">
        <v>7.3976800000000003</v>
      </c>
      <c r="V131" s="155">
        <f>ROUND(E131*U131,2)</f>
        <v>5.26</v>
      </c>
      <c r="W131" s="155"/>
      <c r="X131" s="155" t="s">
        <v>223</v>
      </c>
      <c r="Y131" s="146"/>
      <c r="Z131" s="146"/>
      <c r="AA131" s="146"/>
      <c r="AB131" s="146"/>
      <c r="AC131" s="146"/>
      <c r="AD131" s="146"/>
      <c r="AE131" s="146"/>
      <c r="AF131" s="146"/>
      <c r="AG131" s="146" t="s">
        <v>224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>
      <c r="A132" s="153"/>
      <c r="B132" s="154"/>
      <c r="C132" s="801" t="s">
        <v>353</v>
      </c>
      <c r="D132" s="802"/>
      <c r="E132" s="802"/>
      <c r="F132" s="802"/>
      <c r="G132" s="802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46"/>
      <c r="Z132" s="146"/>
      <c r="AA132" s="146"/>
      <c r="AB132" s="146"/>
      <c r="AC132" s="146"/>
      <c r="AD132" s="146"/>
      <c r="AE132" s="146"/>
      <c r="AF132" s="146"/>
      <c r="AG132" s="146" t="s">
        <v>226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>
      <c r="A133" s="153"/>
      <c r="B133" s="154"/>
      <c r="C133" s="195" t="s">
        <v>354</v>
      </c>
      <c r="D133" s="185"/>
      <c r="E133" s="186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46"/>
      <c r="Z133" s="146"/>
      <c r="AA133" s="146"/>
      <c r="AB133" s="146"/>
      <c r="AC133" s="146"/>
      <c r="AD133" s="146"/>
      <c r="AE133" s="146"/>
      <c r="AF133" s="146"/>
      <c r="AG133" s="146" t="s">
        <v>228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>
      <c r="A134" s="153"/>
      <c r="B134" s="154"/>
      <c r="C134" s="195" t="s">
        <v>355</v>
      </c>
      <c r="D134" s="185"/>
      <c r="E134" s="186">
        <v>0.108</v>
      </c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46"/>
      <c r="Z134" s="146"/>
      <c r="AA134" s="146"/>
      <c r="AB134" s="146"/>
      <c r="AC134" s="146"/>
      <c r="AD134" s="146"/>
      <c r="AE134" s="146"/>
      <c r="AF134" s="146"/>
      <c r="AG134" s="146" t="s">
        <v>228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>
      <c r="A135" s="153"/>
      <c r="B135" s="154"/>
      <c r="C135" s="195" t="s">
        <v>356</v>
      </c>
      <c r="D135" s="185"/>
      <c r="E135" s="186">
        <v>0.2475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46"/>
      <c r="Z135" s="146"/>
      <c r="AA135" s="146"/>
      <c r="AB135" s="146"/>
      <c r="AC135" s="146"/>
      <c r="AD135" s="146"/>
      <c r="AE135" s="146"/>
      <c r="AF135" s="146"/>
      <c r="AG135" s="146" t="s">
        <v>228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>
      <c r="A136" s="153"/>
      <c r="B136" s="154"/>
      <c r="C136" s="195" t="s">
        <v>357</v>
      </c>
      <c r="D136" s="185"/>
      <c r="E136" s="186">
        <v>0.35549999999999998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46"/>
      <c r="Z136" s="146"/>
      <c r="AA136" s="146"/>
      <c r="AB136" s="146"/>
      <c r="AC136" s="146"/>
      <c r="AD136" s="146"/>
      <c r="AE136" s="146"/>
      <c r="AF136" s="146"/>
      <c r="AG136" s="146" t="s">
        <v>228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ht="22.5" outlineLevel="1">
      <c r="A137" s="163">
        <v>27</v>
      </c>
      <c r="B137" s="164" t="s">
        <v>358</v>
      </c>
      <c r="C137" s="180" t="s">
        <v>359</v>
      </c>
      <c r="D137" s="165" t="s">
        <v>296</v>
      </c>
      <c r="E137" s="166">
        <v>0.307</v>
      </c>
      <c r="F137" s="167"/>
      <c r="G137" s="168">
        <f>ROUND(E137*F137,2)</f>
        <v>0</v>
      </c>
      <c r="H137" s="167">
        <v>22.93</v>
      </c>
      <c r="I137" s="168">
        <f>ROUND(E137*H137,2)</f>
        <v>7.04</v>
      </c>
      <c r="J137" s="167">
        <v>10637.07</v>
      </c>
      <c r="K137" s="168">
        <f>ROUND(E137*J137,2)</f>
        <v>3265.58</v>
      </c>
      <c r="L137" s="168">
        <v>21</v>
      </c>
      <c r="M137" s="168">
        <f>G137*(1+L137/100)</f>
        <v>0</v>
      </c>
      <c r="N137" s="168">
        <v>1.9539999999999998E-2</v>
      </c>
      <c r="O137" s="168">
        <f>ROUND(E137*N137,2)</f>
        <v>0.01</v>
      </c>
      <c r="P137" s="168">
        <v>0</v>
      </c>
      <c r="Q137" s="168">
        <f>ROUND(E137*P137,2)</f>
        <v>0</v>
      </c>
      <c r="R137" s="168" t="s">
        <v>288</v>
      </c>
      <c r="S137" s="168" t="s">
        <v>171</v>
      </c>
      <c r="T137" s="169" t="s">
        <v>171</v>
      </c>
      <c r="U137" s="155">
        <v>18.175000000000001</v>
      </c>
      <c r="V137" s="155">
        <f>ROUND(E137*U137,2)</f>
        <v>5.58</v>
      </c>
      <c r="W137" s="155"/>
      <c r="X137" s="155" t="s">
        <v>223</v>
      </c>
      <c r="Y137" s="146"/>
      <c r="Z137" s="146"/>
      <c r="AA137" s="146"/>
      <c r="AB137" s="146"/>
      <c r="AC137" s="146"/>
      <c r="AD137" s="146"/>
      <c r="AE137" s="146"/>
      <c r="AF137" s="146"/>
      <c r="AG137" s="146" t="s">
        <v>224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>
      <c r="A138" s="153"/>
      <c r="B138" s="154"/>
      <c r="C138" s="801" t="s">
        <v>360</v>
      </c>
      <c r="D138" s="802"/>
      <c r="E138" s="802"/>
      <c r="F138" s="802"/>
      <c r="G138" s="802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46"/>
      <c r="Z138" s="146"/>
      <c r="AA138" s="146"/>
      <c r="AB138" s="146"/>
      <c r="AC138" s="146"/>
      <c r="AD138" s="146"/>
      <c r="AE138" s="146"/>
      <c r="AF138" s="146"/>
      <c r="AG138" s="146" t="s">
        <v>226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>
      <c r="A139" s="153"/>
      <c r="B139" s="154"/>
      <c r="C139" s="195" t="s">
        <v>361</v>
      </c>
      <c r="D139" s="185"/>
      <c r="E139" s="186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46"/>
      <c r="Z139" s="146"/>
      <c r="AA139" s="146"/>
      <c r="AB139" s="146"/>
      <c r="AC139" s="146"/>
      <c r="AD139" s="146"/>
      <c r="AE139" s="146"/>
      <c r="AF139" s="146"/>
      <c r="AG139" s="146" t="s">
        <v>228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>
      <c r="A140" s="153"/>
      <c r="B140" s="154"/>
      <c r="C140" s="197" t="s">
        <v>362</v>
      </c>
      <c r="D140" s="189"/>
      <c r="E140" s="190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46"/>
      <c r="Z140" s="146"/>
      <c r="AA140" s="146"/>
      <c r="AB140" s="146"/>
      <c r="AC140" s="146"/>
      <c r="AD140" s="146"/>
      <c r="AE140" s="146"/>
      <c r="AF140" s="146"/>
      <c r="AG140" s="146" t="s">
        <v>228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>
      <c r="A141" s="153"/>
      <c r="B141" s="154"/>
      <c r="C141" s="198" t="s">
        <v>1314</v>
      </c>
      <c r="D141" s="189"/>
      <c r="E141" s="190">
        <v>20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46"/>
      <c r="Z141" s="146"/>
      <c r="AA141" s="146"/>
      <c r="AB141" s="146"/>
      <c r="AC141" s="146"/>
      <c r="AD141" s="146"/>
      <c r="AE141" s="146"/>
      <c r="AF141" s="146"/>
      <c r="AG141" s="146" t="s">
        <v>228</v>
      </c>
      <c r="AH141" s="146">
        <v>2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>
      <c r="A142" s="153"/>
      <c r="B142" s="154"/>
      <c r="C142" s="198" t="s">
        <v>363</v>
      </c>
      <c r="D142" s="189"/>
      <c r="E142" s="190">
        <v>4.8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46"/>
      <c r="Z142" s="146"/>
      <c r="AA142" s="146"/>
      <c r="AB142" s="146"/>
      <c r="AC142" s="146"/>
      <c r="AD142" s="146"/>
      <c r="AE142" s="146"/>
      <c r="AF142" s="146"/>
      <c r="AG142" s="146" t="s">
        <v>228</v>
      </c>
      <c r="AH142" s="146">
        <v>2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>
      <c r="A143" s="153"/>
      <c r="B143" s="154"/>
      <c r="C143" s="198" t="s">
        <v>364</v>
      </c>
      <c r="D143" s="189"/>
      <c r="E143" s="190">
        <v>8.4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46"/>
      <c r="Z143" s="146"/>
      <c r="AA143" s="146"/>
      <c r="AB143" s="146"/>
      <c r="AC143" s="146"/>
      <c r="AD143" s="146"/>
      <c r="AE143" s="146"/>
      <c r="AF143" s="146"/>
      <c r="AG143" s="146" t="s">
        <v>228</v>
      </c>
      <c r="AH143" s="146">
        <v>2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>
      <c r="A144" s="153"/>
      <c r="B144" s="154"/>
      <c r="C144" s="199" t="s">
        <v>365</v>
      </c>
      <c r="D144" s="191"/>
      <c r="E144" s="192">
        <v>33.200000000000003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46"/>
      <c r="Z144" s="146"/>
      <c r="AA144" s="146"/>
      <c r="AB144" s="146"/>
      <c r="AC144" s="146"/>
      <c r="AD144" s="146"/>
      <c r="AE144" s="146"/>
      <c r="AF144" s="146"/>
      <c r="AG144" s="146" t="s">
        <v>228</v>
      </c>
      <c r="AH144" s="146">
        <v>3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>
      <c r="A145" s="153"/>
      <c r="B145" s="154"/>
      <c r="C145" s="197" t="s">
        <v>366</v>
      </c>
      <c r="D145" s="189"/>
      <c r="E145" s="190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46"/>
      <c r="Z145" s="146"/>
      <c r="AA145" s="146"/>
      <c r="AB145" s="146"/>
      <c r="AC145" s="146"/>
      <c r="AD145" s="146"/>
      <c r="AE145" s="146"/>
      <c r="AF145" s="146"/>
      <c r="AG145" s="146" t="s">
        <v>228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>
      <c r="A146" s="153"/>
      <c r="B146" s="154"/>
      <c r="C146" s="195" t="s">
        <v>1315</v>
      </c>
      <c r="D146" s="185"/>
      <c r="E146" s="186">
        <v>0.307</v>
      </c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46"/>
      <c r="Z146" s="146"/>
      <c r="AA146" s="146"/>
      <c r="AB146" s="146"/>
      <c r="AC146" s="146"/>
      <c r="AD146" s="146"/>
      <c r="AE146" s="146"/>
      <c r="AF146" s="146"/>
      <c r="AG146" s="146" t="s">
        <v>228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>
      <c r="A147" s="163">
        <v>28</v>
      </c>
      <c r="B147" s="164" t="s">
        <v>367</v>
      </c>
      <c r="C147" s="180" t="s">
        <v>368</v>
      </c>
      <c r="D147" s="165" t="s">
        <v>296</v>
      </c>
      <c r="E147" s="166">
        <v>4.4400000000000002E-2</v>
      </c>
      <c r="F147" s="167"/>
      <c r="G147" s="168">
        <f>ROUND(E147*F147,2)</f>
        <v>0</v>
      </c>
      <c r="H147" s="167">
        <v>21704.45</v>
      </c>
      <c r="I147" s="168">
        <f>ROUND(E147*H147,2)</f>
        <v>963.68</v>
      </c>
      <c r="J147" s="167">
        <v>10635.55</v>
      </c>
      <c r="K147" s="168">
        <f>ROUND(E147*J147,2)</f>
        <v>472.22</v>
      </c>
      <c r="L147" s="168">
        <v>21</v>
      </c>
      <c r="M147" s="168">
        <f>G147*(1+L147/100)</f>
        <v>0</v>
      </c>
      <c r="N147" s="168">
        <v>1.09954</v>
      </c>
      <c r="O147" s="168">
        <f>ROUND(E147*N147,2)</f>
        <v>0.05</v>
      </c>
      <c r="P147" s="168">
        <v>0</v>
      </c>
      <c r="Q147" s="168">
        <f>ROUND(E147*P147,2)</f>
        <v>0</v>
      </c>
      <c r="R147" s="168" t="s">
        <v>288</v>
      </c>
      <c r="S147" s="168" t="s">
        <v>171</v>
      </c>
      <c r="T147" s="169" t="s">
        <v>171</v>
      </c>
      <c r="U147" s="155">
        <v>18.175000000000001</v>
      </c>
      <c r="V147" s="155">
        <f>ROUND(E147*U147,2)</f>
        <v>0.81</v>
      </c>
      <c r="W147" s="155"/>
      <c r="X147" s="155" t="s">
        <v>223</v>
      </c>
      <c r="Y147" s="146"/>
      <c r="Z147" s="146"/>
      <c r="AA147" s="146"/>
      <c r="AB147" s="146"/>
      <c r="AC147" s="146"/>
      <c r="AD147" s="146"/>
      <c r="AE147" s="146"/>
      <c r="AF147" s="146"/>
      <c r="AG147" s="146" t="s">
        <v>224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>
      <c r="A148" s="153"/>
      <c r="B148" s="154"/>
      <c r="C148" s="801" t="s">
        <v>360</v>
      </c>
      <c r="D148" s="802"/>
      <c r="E148" s="802"/>
      <c r="F148" s="802"/>
      <c r="G148" s="802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46"/>
      <c r="Z148" s="146"/>
      <c r="AA148" s="146"/>
      <c r="AB148" s="146"/>
      <c r="AC148" s="146"/>
      <c r="AD148" s="146"/>
      <c r="AE148" s="146"/>
      <c r="AF148" s="146"/>
      <c r="AG148" s="146" t="s">
        <v>226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>
      <c r="A149" s="153"/>
      <c r="B149" s="154"/>
      <c r="C149" s="195" t="s">
        <v>361</v>
      </c>
      <c r="D149" s="185"/>
      <c r="E149" s="186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46"/>
      <c r="Z149" s="146"/>
      <c r="AA149" s="146"/>
      <c r="AB149" s="146"/>
      <c r="AC149" s="146"/>
      <c r="AD149" s="146"/>
      <c r="AE149" s="146"/>
      <c r="AF149" s="146"/>
      <c r="AG149" s="146" t="s">
        <v>228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>
      <c r="A150" s="153"/>
      <c r="B150" s="154"/>
      <c r="C150" s="195" t="s">
        <v>369</v>
      </c>
      <c r="D150" s="185"/>
      <c r="E150" s="186">
        <v>4.4400000000000002E-2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46"/>
      <c r="Z150" s="146"/>
      <c r="AA150" s="146"/>
      <c r="AB150" s="146"/>
      <c r="AC150" s="146"/>
      <c r="AD150" s="146"/>
      <c r="AE150" s="146"/>
      <c r="AF150" s="146"/>
      <c r="AG150" s="146" t="s">
        <v>228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>
      <c r="A151" s="163">
        <v>29</v>
      </c>
      <c r="B151" s="164" t="s">
        <v>370</v>
      </c>
      <c r="C151" s="180" t="s">
        <v>371</v>
      </c>
      <c r="D151" s="165" t="s">
        <v>254</v>
      </c>
      <c r="E151" s="166">
        <v>3.8</v>
      </c>
      <c r="F151" s="167"/>
      <c r="G151" s="168">
        <f>ROUND(E151*F151,2)</f>
        <v>0</v>
      </c>
      <c r="H151" s="167">
        <v>364.5</v>
      </c>
      <c r="I151" s="168">
        <f>ROUND(E151*H151,2)</f>
        <v>1385.1</v>
      </c>
      <c r="J151" s="167">
        <v>551.5</v>
      </c>
      <c r="K151" s="168">
        <f>ROUND(E151*J151,2)</f>
        <v>2095.6999999999998</v>
      </c>
      <c r="L151" s="168">
        <v>21</v>
      </c>
      <c r="M151" s="168">
        <f>G151*(1+L151/100)</f>
        <v>0</v>
      </c>
      <c r="N151" s="168">
        <v>0.1656</v>
      </c>
      <c r="O151" s="168">
        <f>ROUND(E151*N151,2)</f>
        <v>0.63</v>
      </c>
      <c r="P151" s="168">
        <v>0</v>
      </c>
      <c r="Q151" s="168">
        <f>ROUND(E151*P151,2)</f>
        <v>0</v>
      </c>
      <c r="R151" s="168" t="s">
        <v>288</v>
      </c>
      <c r="S151" s="168" t="s">
        <v>171</v>
      </c>
      <c r="T151" s="169" t="s">
        <v>171</v>
      </c>
      <c r="U151" s="155">
        <v>1.2225999999999999</v>
      </c>
      <c r="V151" s="155">
        <f>ROUND(E151*U151,2)</f>
        <v>4.6500000000000004</v>
      </c>
      <c r="W151" s="155"/>
      <c r="X151" s="155" t="s">
        <v>223</v>
      </c>
      <c r="Y151" s="146"/>
      <c r="Z151" s="146"/>
      <c r="AA151" s="146"/>
      <c r="AB151" s="146"/>
      <c r="AC151" s="146"/>
      <c r="AD151" s="146"/>
      <c r="AE151" s="146"/>
      <c r="AF151" s="146"/>
      <c r="AG151" s="146" t="s">
        <v>224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>
      <c r="A152" s="153"/>
      <c r="B152" s="154"/>
      <c r="C152" s="801" t="s">
        <v>372</v>
      </c>
      <c r="D152" s="802"/>
      <c r="E152" s="802"/>
      <c r="F152" s="802"/>
      <c r="G152" s="802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46"/>
      <c r="Z152" s="146"/>
      <c r="AA152" s="146"/>
      <c r="AB152" s="146"/>
      <c r="AC152" s="146"/>
      <c r="AD152" s="146"/>
      <c r="AE152" s="146"/>
      <c r="AF152" s="146"/>
      <c r="AG152" s="146" t="s">
        <v>226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>
      <c r="A153" s="153"/>
      <c r="B153" s="154"/>
      <c r="C153" s="195" t="s">
        <v>361</v>
      </c>
      <c r="D153" s="185"/>
      <c r="E153" s="186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46"/>
      <c r="Z153" s="146"/>
      <c r="AA153" s="146"/>
      <c r="AB153" s="146"/>
      <c r="AC153" s="146"/>
      <c r="AD153" s="146"/>
      <c r="AE153" s="146"/>
      <c r="AF153" s="146"/>
      <c r="AG153" s="146" t="s">
        <v>228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>
      <c r="A154" s="153"/>
      <c r="B154" s="154"/>
      <c r="C154" s="195" t="s">
        <v>1316</v>
      </c>
      <c r="D154" s="185"/>
      <c r="E154" s="186">
        <v>2</v>
      </c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46"/>
      <c r="Z154" s="146"/>
      <c r="AA154" s="146"/>
      <c r="AB154" s="146"/>
      <c r="AC154" s="146"/>
      <c r="AD154" s="146"/>
      <c r="AE154" s="146"/>
      <c r="AF154" s="146"/>
      <c r="AG154" s="146" t="s">
        <v>228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>
      <c r="A155" s="153"/>
      <c r="B155" s="154"/>
      <c r="C155" s="195" t="s">
        <v>373</v>
      </c>
      <c r="D155" s="185"/>
      <c r="E155" s="186">
        <v>0.48</v>
      </c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46"/>
      <c r="Z155" s="146"/>
      <c r="AA155" s="146"/>
      <c r="AB155" s="146"/>
      <c r="AC155" s="146"/>
      <c r="AD155" s="146"/>
      <c r="AE155" s="146"/>
      <c r="AF155" s="146"/>
      <c r="AG155" s="146" t="s">
        <v>228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>
      <c r="A156" s="153"/>
      <c r="B156" s="154"/>
      <c r="C156" s="195" t="s">
        <v>374</v>
      </c>
      <c r="D156" s="185"/>
      <c r="E156" s="186">
        <v>0.84</v>
      </c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46"/>
      <c r="Z156" s="146"/>
      <c r="AA156" s="146"/>
      <c r="AB156" s="146"/>
      <c r="AC156" s="146"/>
      <c r="AD156" s="146"/>
      <c r="AE156" s="146"/>
      <c r="AF156" s="146"/>
      <c r="AG156" s="146" t="s">
        <v>228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>
      <c r="A157" s="153"/>
      <c r="B157" s="154"/>
      <c r="C157" s="195" t="s">
        <v>375</v>
      </c>
      <c r="D157" s="185"/>
      <c r="E157" s="186">
        <v>0.48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46"/>
      <c r="Z157" s="146"/>
      <c r="AA157" s="146"/>
      <c r="AB157" s="146"/>
      <c r="AC157" s="146"/>
      <c r="AD157" s="146"/>
      <c r="AE157" s="146"/>
      <c r="AF157" s="146"/>
      <c r="AG157" s="146" t="s">
        <v>228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22.5" outlineLevel="1">
      <c r="A158" s="163">
        <v>30</v>
      </c>
      <c r="B158" s="164" t="s">
        <v>376</v>
      </c>
      <c r="C158" s="180" t="s">
        <v>377</v>
      </c>
      <c r="D158" s="165" t="s">
        <v>254</v>
      </c>
      <c r="E158" s="166">
        <v>7.88</v>
      </c>
      <c r="F158" s="167"/>
      <c r="G158" s="168">
        <f>ROUND(E158*F158,2)</f>
        <v>0</v>
      </c>
      <c r="H158" s="167">
        <v>54.6</v>
      </c>
      <c r="I158" s="168">
        <f>ROUND(E158*H158,2)</f>
        <v>430.25</v>
      </c>
      <c r="J158" s="167">
        <v>368.4</v>
      </c>
      <c r="K158" s="168">
        <f>ROUND(E158*J158,2)</f>
        <v>2902.99</v>
      </c>
      <c r="L158" s="168">
        <v>21</v>
      </c>
      <c r="M158" s="168">
        <f>G158*(1+L158/100)</f>
        <v>0</v>
      </c>
      <c r="N158" s="168">
        <v>8.4600000000000005E-3</v>
      </c>
      <c r="O158" s="168">
        <f>ROUND(E158*N158,2)</f>
        <v>7.0000000000000007E-2</v>
      </c>
      <c r="P158" s="168">
        <v>0</v>
      </c>
      <c r="Q158" s="168">
        <f>ROUND(E158*P158,2)</f>
        <v>0</v>
      </c>
      <c r="R158" s="168" t="s">
        <v>288</v>
      </c>
      <c r="S158" s="168" t="s">
        <v>171</v>
      </c>
      <c r="T158" s="169" t="s">
        <v>171</v>
      </c>
      <c r="U158" s="155">
        <v>0.89100000000000001</v>
      </c>
      <c r="V158" s="155">
        <f>ROUND(E158*U158,2)</f>
        <v>7.02</v>
      </c>
      <c r="W158" s="155"/>
      <c r="X158" s="155" t="s">
        <v>223</v>
      </c>
      <c r="Y158" s="146"/>
      <c r="Z158" s="146"/>
      <c r="AA158" s="146"/>
      <c r="AB158" s="146"/>
      <c r="AC158" s="146"/>
      <c r="AD158" s="146"/>
      <c r="AE158" s="146"/>
      <c r="AF158" s="146"/>
      <c r="AG158" s="146" t="s">
        <v>224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ht="22.5" outlineLevel="1">
      <c r="A159" s="153"/>
      <c r="B159" s="154"/>
      <c r="C159" s="801" t="s">
        <v>378</v>
      </c>
      <c r="D159" s="802"/>
      <c r="E159" s="802"/>
      <c r="F159" s="802"/>
      <c r="G159" s="802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46"/>
      <c r="Z159" s="146"/>
      <c r="AA159" s="146"/>
      <c r="AB159" s="146"/>
      <c r="AC159" s="146"/>
      <c r="AD159" s="146"/>
      <c r="AE159" s="146"/>
      <c r="AF159" s="146"/>
      <c r="AG159" s="146" t="s">
        <v>226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70" t="str">
        <f>C159</f>
        <v>plentování potrubí, válcovaných nosníků, výklenků nebo nik, jakéhokoliv tvaru, na jakoukoliv maltu, s potřebným vypnutím pletiva, přetažením a zakotvením drátů a provedení postřiku maltou,</v>
      </c>
      <c r="BB159" s="146"/>
      <c r="BC159" s="146"/>
      <c r="BD159" s="146"/>
      <c r="BE159" s="146"/>
      <c r="BF159" s="146"/>
      <c r="BG159" s="146"/>
      <c r="BH159" s="146"/>
    </row>
    <row r="160" spans="1:60" outlineLevel="1">
      <c r="A160" s="153"/>
      <c r="B160" s="154"/>
      <c r="C160" s="195" t="s">
        <v>361</v>
      </c>
      <c r="D160" s="185"/>
      <c r="E160" s="186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46"/>
      <c r="Z160" s="146"/>
      <c r="AA160" s="146"/>
      <c r="AB160" s="146"/>
      <c r="AC160" s="146"/>
      <c r="AD160" s="146"/>
      <c r="AE160" s="146"/>
      <c r="AF160" s="146"/>
      <c r="AG160" s="146" t="s">
        <v>228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>
      <c r="A161" s="153"/>
      <c r="B161" s="154"/>
      <c r="C161" s="195" t="s">
        <v>1316</v>
      </c>
      <c r="D161" s="185"/>
      <c r="E161" s="186">
        <v>2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46"/>
      <c r="Z161" s="146"/>
      <c r="AA161" s="146"/>
      <c r="AB161" s="146"/>
      <c r="AC161" s="146"/>
      <c r="AD161" s="146"/>
      <c r="AE161" s="146"/>
      <c r="AF161" s="146"/>
      <c r="AG161" s="146" t="s">
        <v>228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>
      <c r="A162" s="153"/>
      <c r="B162" s="154"/>
      <c r="C162" s="195" t="s">
        <v>373</v>
      </c>
      <c r="D162" s="185"/>
      <c r="E162" s="186">
        <v>0.48</v>
      </c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46"/>
      <c r="Z162" s="146"/>
      <c r="AA162" s="146"/>
      <c r="AB162" s="146"/>
      <c r="AC162" s="146"/>
      <c r="AD162" s="146"/>
      <c r="AE162" s="146"/>
      <c r="AF162" s="146"/>
      <c r="AG162" s="146" t="s">
        <v>228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>
      <c r="A163" s="153"/>
      <c r="B163" s="154"/>
      <c r="C163" s="195" t="s">
        <v>374</v>
      </c>
      <c r="D163" s="185"/>
      <c r="E163" s="186">
        <v>0.84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46"/>
      <c r="Z163" s="146"/>
      <c r="AA163" s="146"/>
      <c r="AB163" s="146"/>
      <c r="AC163" s="146"/>
      <c r="AD163" s="146"/>
      <c r="AE163" s="146"/>
      <c r="AF163" s="146"/>
      <c r="AG163" s="146" t="s">
        <v>228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>
      <c r="A164" s="153"/>
      <c r="B164" s="154"/>
      <c r="C164" s="195" t="s">
        <v>375</v>
      </c>
      <c r="D164" s="185"/>
      <c r="E164" s="186">
        <v>0.48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46"/>
      <c r="Z164" s="146"/>
      <c r="AA164" s="146"/>
      <c r="AB164" s="146"/>
      <c r="AC164" s="146"/>
      <c r="AD164" s="146"/>
      <c r="AE164" s="146"/>
      <c r="AF164" s="146"/>
      <c r="AG164" s="146" t="s">
        <v>228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>
      <c r="A165" s="153"/>
      <c r="B165" s="154"/>
      <c r="C165" s="195" t="s">
        <v>379</v>
      </c>
      <c r="D165" s="185"/>
      <c r="E165" s="186">
        <v>4.08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46"/>
      <c r="Z165" s="146"/>
      <c r="AA165" s="146"/>
      <c r="AB165" s="146"/>
      <c r="AC165" s="146"/>
      <c r="AD165" s="146"/>
      <c r="AE165" s="146"/>
      <c r="AF165" s="146"/>
      <c r="AG165" s="146" t="s">
        <v>228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>
      <c r="A166" s="163">
        <v>31</v>
      </c>
      <c r="B166" s="164" t="s">
        <v>380</v>
      </c>
      <c r="C166" s="180" t="s">
        <v>381</v>
      </c>
      <c r="D166" s="165" t="s">
        <v>254</v>
      </c>
      <c r="E166" s="166">
        <v>1.08</v>
      </c>
      <c r="F166" s="167"/>
      <c r="G166" s="168">
        <f>ROUND(E166*F166,2)</f>
        <v>0</v>
      </c>
      <c r="H166" s="167">
        <v>751.02</v>
      </c>
      <c r="I166" s="168">
        <f>ROUND(E166*H166,2)</f>
        <v>811.1</v>
      </c>
      <c r="J166" s="167">
        <v>305.98</v>
      </c>
      <c r="K166" s="168">
        <f>ROUND(E166*J166,2)</f>
        <v>330.46</v>
      </c>
      <c r="L166" s="168">
        <v>21</v>
      </c>
      <c r="M166" s="168">
        <f>G166*(1+L166/100)</f>
        <v>0</v>
      </c>
      <c r="N166" s="168">
        <v>0.15931000000000001</v>
      </c>
      <c r="O166" s="168">
        <f>ROUND(E166*N166,2)</f>
        <v>0.17</v>
      </c>
      <c r="P166" s="168">
        <v>0</v>
      </c>
      <c r="Q166" s="168">
        <f>ROUND(E166*P166,2)</f>
        <v>0</v>
      </c>
      <c r="R166" s="168" t="s">
        <v>288</v>
      </c>
      <c r="S166" s="168" t="s">
        <v>171</v>
      </c>
      <c r="T166" s="169" t="s">
        <v>171</v>
      </c>
      <c r="U166" s="155">
        <v>0.70399999999999996</v>
      </c>
      <c r="V166" s="155">
        <f>ROUND(E166*U166,2)</f>
        <v>0.76</v>
      </c>
      <c r="W166" s="155"/>
      <c r="X166" s="155" t="s">
        <v>223</v>
      </c>
      <c r="Y166" s="146"/>
      <c r="Z166" s="146"/>
      <c r="AA166" s="146"/>
      <c r="AB166" s="146"/>
      <c r="AC166" s="146"/>
      <c r="AD166" s="146"/>
      <c r="AE166" s="146"/>
      <c r="AF166" s="146"/>
      <c r="AG166" s="146" t="s">
        <v>224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>
      <c r="A167" s="153"/>
      <c r="B167" s="154"/>
      <c r="C167" s="801" t="s">
        <v>382</v>
      </c>
      <c r="D167" s="802"/>
      <c r="E167" s="802"/>
      <c r="F167" s="802"/>
      <c r="G167" s="802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46"/>
      <c r="Z167" s="146"/>
      <c r="AA167" s="146"/>
      <c r="AB167" s="146"/>
      <c r="AC167" s="146"/>
      <c r="AD167" s="146"/>
      <c r="AE167" s="146"/>
      <c r="AF167" s="146"/>
      <c r="AG167" s="146" t="s">
        <v>226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>
      <c r="A168" s="153"/>
      <c r="B168" s="154"/>
      <c r="C168" s="195" t="s">
        <v>354</v>
      </c>
      <c r="D168" s="185"/>
      <c r="E168" s="186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46"/>
      <c r="Z168" s="146"/>
      <c r="AA168" s="146"/>
      <c r="AB168" s="146"/>
      <c r="AC168" s="146"/>
      <c r="AD168" s="146"/>
      <c r="AE168" s="146"/>
      <c r="AF168" s="146"/>
      <c r="AG168" s="146" t="s">
        <v>228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>
      <c r="A169" s="153"/>
      <c r="B169" s="154"/>
      <c r="C169" s="195" t="s">
        <v>383</v>
      </c>
      <c r="D169" s="185"/>
      <c r="E169" s="186">
        <v>1.08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46"/>
      <c r="Z169" s="146"/>
      <c r="AA169" s="146"/>
      <c r="AB169" s="146"/>
      <c r="AC169" s="146"/>
      <c r="AD169" s="146"/>
      <c r="AE169" s="146"/>
      <c r="AF169" s="146"/>
      <c r="AG169" s="146" t="s">
        <v>228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ht="22.5" outlineLevel="1">
      <c r="A170" s="163">
        <v>32</v>
      </c>
      <c r="B170" s="164" t="s">
        <v>384</v>
      </c>
      <c r="C170" s="728" t="s">
        <v>385</v>
      </c>
      <c r="D170" s="165" t="s">
        <v>254</v>
      </c>
      <c r="E170" s="166">
        <v>15.3315</v>
      </c>
      <c r="F170" s="167"/>
      <c r="G170" s="168">
        <f>ROUND(E170*F170,2)</f>
        <v>0</v>
      </c>
      <c r="H170" s="167">
        <v>739.29</v>
      </c>
      <c r="I170" s="168">
        <f>ROUND(E170*H170,2)</f>
        <v>11334.42</v>
      </c>
      <c r="J170" s="167">
        <v>636.71</v>
      </c>
      <c r="K170" s="168">
        <f>ROUND(E170*J170,2)</f>
        <v>9761.7199999999993</v>
      </c>
      <c r="L170" s="168">
        <v>21</v>
      </c>
      <c r="M170" s="168">
        <f>G170*(1+L170/100)</f>
        <v>0</v>
      </c>
      <c r="N170" s="168">
        <v>3.6020000000000003E-2</v>
      </c>
      <c r="O170" s="168">
        <f>ROUND(E170*N170,2)</f>
        <v>0.55000000000000004</v>
      </c>
      <c r="P170" s="168">
        <v>0</v>
      </c>
      <c r="Q170" s="168">
        <f>ROUND(E170*P170,2)</f>
        <v>0</v>
      </c>
      <c r="R170" s="168"/>
      <c r="S170" s="168" t="s">
        <v>386</v>
      </c>
      <c r="T170" s="169" t="s">
        <v>172</v>
      </c>
      <c r="U170" s="155">
        <v>1.0900000000000001</v>
      </c>
      <c r="V170" s="155">
        <f>ROUND(E170*U170,2)</f>
        <v>16.71</v>
      </c>
      <c r="W170" s="155"/>
      <c r="X170" s="155" t="s">
        <v>223</v>
      </c>
      <c r="Y170" s="146"/>
      <c r="Z170" s="146"/>
      <c r="AA170" s="146"/>
      <c r="AB170" s="146"/>
      <c r="AC170" s="146"/>
      <c r="AD170" s="146"/>
      <c r="AE170" s="146"/>
      <c r="AF170" s="146"/>
      <c r="AG170" s="146" t="s">
        <v>224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>
      <c r="A171" s="153"/>
      <c r="B171" s="154"/>
      <c r="C171" s="790" t="s">
        <v>387</v>
      </c>
      <c r="D171" s="791"/>
      <c r="E171" s="791"/>
      <c r="F171" s="791"/>
      <c r="G171" s="791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46"/>
      <c r="Z171" s="146"/>
      <c r="AA171" s="146"/>
      <c r="AB171" s="146"/>
      <c r="AC171" s="146"/>
      <c r="AD171" s="146"/>
      <c r="AE171" s="146"/>
      <c r="AF171" s="146"/>
      <c r="AG171" s="146" t="s">
        <v>176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>
      <c r="A172" s="153"/>
      <c r="B172" s="154"/>
      <c r="C172" s="803" t="s">
        <v>388</v>
      </c>
      <c r="D172" s="804"/>
      <c r="E172" s="804"/>
      <c r="F172" s="804"/>
      <c r="G172" s="804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46"/>
      <c r="Z172" s="146"/>
      <c r="AA172" s="146"/>
      <c r="AB172" s="146"/>
      <c r="AC172" s="146"/>
      <c r="AD172" s="146"/>
      <c r="AE172" s="146"/>
      <c r="AF172" s="146"/>
      <c r="AG172" s="146" t="s">
        <v>176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>
      <c r="A173" s="153"/>
      <c r="B173" s="154"/>
      <c r="C173" s="803" t="s">
        <v>389</v>
      </c>
      <c r="D173" s="804"/>
      <c r="E173" s="804"/>
      <c r="F173" s="804"/>
      <c r="G173" s="804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46"/>
      <c r="Z173" s="146"/>
      <c r="AA173" s="146"/>
      <c r="AB173" s="146"/>
      <c r="AC173" s="146"/>
      <c r="AD173" s="146"/>
      <c r="AE173" s="146"/>
      <c r="AF173" s="146"/>
      <c r="AG173" s="146" t="s">
        <v>176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>
      <c r="A174" s="153"/>
      <c r="B174" s="154"/>
      <c r="C174" s="803" t="s">
        <v>390</v>
      </c>
      <c r="D174" s="804"/>
      <c r="E174" s="804"/>
      <c r="F174" s="804"/>
      <c r="G174" s="804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46"/>
      <c r="Z174" s="146"/>
      <c r="AA174" s="146"/>
      <c r="AB174" s="146"/>
      <c r="AC174" s="146"/>
      <c r="AD174" s="146"/>
      <c r="AE174" s="146"/>
      <c r="AF174" s="146"/>
      <c r="AG174" s="146" t="s">
        <v>176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ht="22.5" outlineLevel="1">
      <c r="A175" s="153"/>
      <c r="B175" s="154"/>
      <c r="C175" s="803" t="s">
        <v>391</v>
      </c>
      <c r="D175" s="804"/>
      <c r="E175" s="804"/>
      <c r="F175" s="804"/>
      <c r="G175" s="804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46"/>
      <c r="Z175" s="146"/>
      <c r="AA175" s="146"/>
      <c r="AB175" s="146"/>
      <c r="AC175" s="146"/>
      <c r="AD175" s="146"/>
      <c r="AE175" s="146"/>
      <c r="AF175" s="146"/>
      <c r="AG175" s="146" t="s">
        <v>176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70" t="str">
        <f>C175</f>
        <v>- kovová nosná konstrukce –  1x profil CW75x0,6 po 625 mm s tepelnou izolací z minerální vlny tl. 60 mm, (minerální vlna min. obj. hmotnosti 30kg/m3) - tl. 75 mm</v>
      </c>
      <c r="BB175" s="146"/>
      <c r="BC175" s="146"/>
      <c r="BD175" s="146"/>
      <c r="BE175" s="146"/>
      <c r="BF175" s="146"/>
      <c r="BG175" s="146"/>
      <c r="BH175" s="146"/>
    </row>
    <row r="176" spans="1:60" outlineLevel="1">
      <c r="A176" s="153"/>
      <c r="B176" s="154"/>
      <c r="C176" s="803" t="s">
        <v>390</v>
      </c>
      <c r="D176" s="804"/>
      <c r="E176" s="804"/>
      <c r="F176" s="804"/>
      <c r="G176" s="804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46"/>
      <c r="Z176" s="146"/>
      <c r="AA176" s="146"/>
      <c r="AB176" s="146"/>
      <c r="AC176" s="146"/>
      <c r="AD176" s="146"/>
      <c r="AE176" s="146"/>
      <c r="AF176" s="146"/>
      <c r="AG176" s="146" t="s">
        <v>176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>
      <c r="A177" s="153"/>
      <c r="B177" s="154"/>
      <c r="C177" s="803" t="s">
        <v>392</v>
      </c>
      <c r="D177" s="804"/>
      <c r="E177" s="804"/>
      <c r="F177" s="804"/>
      <c r="G177" s="804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46"/>
      <c r="Z177" s="146"/>
      <c r="AA177" s="146"/>
      <c r="AB177" s="146"/>
      <c r="AC177" s="146"/>
      <c r="AD177" s="146"/>
      <c r="AE177" s="146"/>
      <c r="AF177" s="146"/>
      <c r="AG177" s="146" t="s">
        <v>176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>
      <c r="A178" s="153"/>
      <c r="B178" s="154"/>
      <c r="C178" s="195" t="s">
        <v>393</v>
      </c>
      <c r="D178" s="185"/>
      <c r="E178" s="186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46"/>
      <c r="Z178" s="146"/>
      <c r="AA178" s="146"/>
      <c r="AB178" s="146"/>
      <c r="AC178" s="146"/>
      <c r="AD178" s="146"/>
      <c r="AE178" s="146"/>
      <c r="AF178" s="146"/>
      <c r="AG178" s="146" t="s">
        <v>228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>
      <c r="A179" s="153"/>
      <c r="B179" s="154"/>
      <c r="C179" s="195" t="s">
        <v>354</v>
      </c>
      <c r="D179" s="185"/>
      <c r="E179" s="186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46"/>
      <c r="Z179" s="146"/>
      <c r="AA179" s="146"/>
      <c r="AB179" s="146"/>
      <c r="AC179" s="146"/>
      <c r="AD179" s="146"/>
      <c r="AE179" s="146"/>
      <c r="AF179" s="146"/>
      <c r="AG179" s="146" t="s">
        <v>228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>
      <c r="A180" s="153"/>
      <c r="B180" s="154"/>
      <c r="C180" s="195" t="s">
        <v>394</v>
      </c>
      <c r="D180" s="185"/>
      <c r="E180" s="186">
        <v>5.4249999999999998</v>
      </c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46"/>
      <c r="Z180" s="146"/>
      <c r="AA180" s="146"/>
      <c r="AB180" s="146"/>
      <c r="AC180" s="146"/>
      <c r="AD180" s="146"/>
      <c r="AE180" s="146"/>
      <c r="AF180" s="146"/>
      <c r="AG180" s="146" t="s">
        <v>228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>
      <c r="A181" s="153"/>
      <c r="B181" s="154"/>
      <c r="C181" s="195" t="s">
        <v>395</v>
      </c>
      <c r="D181" s="185"/>
      <c r="E181" s="186">
        <v>-1.379</v>
      </c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46"/>
      <c r="Z181" s="146"/>
      <c r="AA181" s="146"/>
      <c r="AB181" s="146"/>
      <c r="AC181" s="146"/>
      <c r="AD181" s="146"/>
      <c r="AE181" s="146"/>
      <c r="AF181" s="146"/>
      <c r="AG181" s="146" t="s">
        <v>228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>
      <c r="A182" s="153"/>
      <c r="B182" s="154"/>
      <c r="C182" s="195" t="s">
        <v>396</v>
      </c>
      <c r="D182" s="185"/>
      <c r="E182" s="186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46"/>
      <c r="Z182" s="146"/>
      <c r="AA182" s="146"/>
      <c r="AB182" s="146"/>
      <c r="AC182" s="146"/>
      <c r="AD182" s="146"/>
      <c r="AE182" s="146"/>
      <c r="AF182" s="146"/>
      <c r="AG182" s="146" t="s">
        <v>228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1">
      <c r="A183" s="153"/>
      <c r="B183" s="154"/>
      <c r="C183" s="195" t="s">
        <v>397</v>
      </c>
      <c r="D183" s="185"/>
      <c r="E183" s="186">
        <v>14.4375</v>
      </c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46"/>
      <c r="Z183" s="146"/>
      <c r="AA183" s="146"/>
      <c r="AB183" s="146"/>
      <c r="AC183" s="146"/>
      <c r="AD183" s="146"/>
      <c r="AE183" s="146"/>
      <c r="AF183" s="146"/>
      <c r="AG183" s="146" t="s">
        <v>228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>
      <c r="A184" s="153"/>
      <c r="B184" s="154"/>
      <c r="C184" s="195" t="s">
        <v>398</v>
      </c>
      <c r="D184" s="185"/>
      <c r="E184" s="186">
        <v>-3.1520000000000001</v>
      </c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46"/>
      <c r="Z184" s="146"/>
      <c r="AA184" s="146"/>
      <c r="AB184" s="146"/>
      <c r="AC184" s="146"/>
      <c r="AD184" s="146"/>
      <c r="AE184" s="146"/>
      <c r="AF184" s="146"/>
      <c r="AG184" s="146" t="s">
        <v>228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ht="22.5" outlineLevel="1">
      <c r="A185" s="726">
        <v>33</v>
      </c>
      <c r="B185" s="164" t="s">
        <v>399</v>
      </c>
      <c r="C185" s="180" t="s">
        <v>385</v>
      </c>
      <c r="D185" s="165" t="s">
        <v>254</v>
      </c>
      <c r="E185" s="166">
        <v>21.365500000000001</v>
      </c>
      <c r="F185" s="167"/>
      <c r="G185" s="168">
        <f>ROUND(E185*F185,2)</f>
        <v>0</v>
      </c>
      <c r="H185" s="167">
        <v>704.55</v>
      </c>
      <c r="I185" s="168">
        <f>ROUND(E185*H185,2)</f>
        <v>15053.06</v>
      </c>
      <c r="J185" s="167">
        <v>606.45000000000005</v>
      </c>
      <c r="K185" s="168">
        <f>ROUND(E185*J185,2)</f>
        <v>12957.11</v>
      </c>
      <c r="L185" s="168">
        <v>21</v>
      </c>
      <c r="M185" s="168">
        <f>G185*(1+L185/100)</f>
        <v>0</v>
      </c>
      <c r="N185" s="168">
        <v>3.6020000000000003E-2</v>
      </c>
      <c r="O185" s="168">
        <f>ROUND(E185*N185,2)</f>
        <v>0.77</v>
      </c>
      <c r="P185" s="168">
        <v>0</v>
      </c>
      <c r="Q185" s="168">
        <f>ROUND(E185*P185,2)</f>
        <v>0</v>
      </c>
      <c r="R185" s="168"/>
      <c r="S185" s="168" t="s">
        <v>386</v>
      </c>
      <c r="T185" s="169" t="s">
        <v>172</v>
      </c>
      <c r="U185" s="155">
        <v>1.0900000000000001</v>
      </c>
      <c r="V185" s="155">
        <f>ROUND(E185*U185,2)</f>
        <v>23.29</v>
      </c>
      <c r="W185" s="155"/>
      <c r="X185" s="155" t="s">
        <v>223</v>
      </c>
      <c r="Y185" s="146"/>
      <c r="Z185" s="146"/>
      <c r="AA185" s="146"/>
      <c r="AB185" s="146"/>
      <c r="AC185" s="146"/>
      <c r="AD185" s="146"/>
      <c r="AE185" s="146"/>
      <c r="AF185" s="146"/>
      <c r="AG185" s="146" t="s">
        <v>224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>
      <c r="A186" s="153"/>
      <c r="B186" s="154"/>
      <c r="C186" s="790" t="s">
        <v>400</v>
      </c>
      <c r="D186" s="791"/>
      <c r="E186" s="791"/>
      <c r="F186" s="791"/>
      <c r="G186" s="791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46"/>
      <c r="Z186" s="146"/>
      <c r="AA186" s="146"/>
      <c r="AB186" s="146"/>
      <c r="AC186" s="146"/>
      <c r="AD186" s="146"/>
      <c r="AE186" s="146"/>
      <c r="AF186" s="146"/>
      <c r="AG186" s="146" t="s">
        <v>176</v>
      </c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>
      <c r="A187" s="153"/>
      <c r="B187" s="154"/>
      <c r="C187" s="803" t="s">
        <v>388</v>
      </c>
      <c r="D187" s="804"/>
      <c r="E187" s="804"/>
      <c r="F187" s="804"/>
      <c r="G187" s="804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46"/>
      <c r="Z187" s="146"/>
      <c r="AA187" s="146"/>
      <c r="AB187" s="146"/>
      <c r="AC187" s="146"/>
      <c r="AD187" s="146"/>
      <c r="AE187" s="146"/>
      <c r="AF187" s="146"/>
      <c r="AG187" s="146" t="s">
        <v>176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>
      <c r="A188" s="153"/>
      <c r="B188" s="154"/>
      <c r="C188" s="803" t="s">
        <v>389</v>
      </c>
      <c r="D188" s="804"/>
      <c r="E188" s="804"/>
      <c r="F188" s="804"/>
      <c r="G188" s="804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46"/>
      <c r="Z188" s="146"/>
      <c r="AA188" s="146"/>
      <c r="AB188" s="146"/>
      <c r="AC188" s="146"/>
      <c r="AD188" s="146"/>
      <c r="AE188" s="146"/>
      <c r="AF188" s="146"/>
      <c r="AG188" s="146" t="s">
        <v>176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1">
      <c r="A189" s="153"/>
      <c r="B189" s="154"/>
      <c r="C189" s="805" t="s">
        <v>3104</v>
      </c>
      <c r="D189" s="806"/>
      <c r="E189" s="806"/>
      <c r="F189" s="806"/>
      <c r="G189" s="806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46"/>
      <c r="Z189" s="146"/>
      <c r="AA189" s="146"/>
      <c r="AB189" s="146"/>
      <c r="AC189" s="146"/>
      <c r="AD189" s="146"/>
      <c r="AE189" s="146"/>
      <c r="AF189" s="146"/>
      <c r="AG189" s="146" t="s">
        <v>176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ht="22.5" outlineLevel="1">
      <c r="A190" s="153"/>
      <c r="B190" s="154"/>
      <c r="C190" s="803" t="s">
        <v>391</v>
      </c>
      <c r="D190" s="804"/>
      <c r="E190" s="804"/>
      <c r="F190" s="804"/>
      <c r="G190" s="804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46"/>
      <c r="Z190" s="146"/>
      <c r="AA190" s="146"/>
      <c r="AB190" s="146"/>
      <c r="AC190" s="146"/>
      <c r="AD190" s="146"/>
      <c r="AE190" s="146"/>
      <c r="AF190" s="146"/>
      <c r="AG190" s="146" t="s">
        <v>176</v>
      </c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70" t="str">
        <f>C190</f>
        <v>- kovová nosná konstrukce –  1x profil CW75x0,6 po 625 mm s tepelnou izolací z minerální vlny tl. 60 mm, (minerální vlna min. obj. hmotnosti 30kg/m3) - tl. 75 mm</v>
      </c>
      <c r="BB190" s="146"/>
      <c r="BC190" s="146"/>
      <c r="BD190" s="146"/>
      <c r="BE190" s="146"/>
      <c r="BF190" s="146"/>
      <c r="BG190" s="146"/>
      <c r="BH190" s="146"/>
    </row>
    <row r="191" spans="1:60" outlineLevel="1">
      <c r="A191" s="153"/>
      <c r="B191" s="154"/>
      <c r="C191" s="803" t="s">
        <v>390</v>
      </c>
      <c r="D191" s="804"/>
      <c r="E191" s="804"/>
      <c r="F191" s="804"/>
      <c r="G191" s="804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46"/>
      <c r="Z191" s="146"/>
      <c r="AA191" s="146"/>
      <c r="AB191" s="146"/>
      <c r="AC191" s="146"/>
      <c r="AD191" s="146"/>
      <c r="AE191" s="146"/>
      <c r="AF191" s="146"/>
      <c r="AG191" s="146" t="s">
        <v>176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>
      <c r="A192" s="153"/>
      <c r="B192" s="154"/>
      <c r="C192" s="803" t="s">
        <v>392</v>
      </c>
      <c r="D192" s="804"/>
      <c r="E192" s="804"/>
      <c r="F192" s="804"/>
      <c r="G192" s="804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46"/>
      <c r="Z192" s="146"/>
      <c r="AA192" s="146"/>
      <c r="AB192" s="146"/>
      <c r="AC192" s="146"/>
      <c r="AD192" s="146"/>
      <c r="AE192" s="146"/>
      <c r="AF192" s="146"/>
      <c r="AG192" s="146" t="s">
        <v>176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>
      <c r="A193" s="153"/>
      <c r="B193" s="154"/>
      <c r="C193" s="195" t="s">
        <v>401</v>
      </c>
      <c r="D193" s="185"/>
      <c r="E193" s="186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46"/>
      <c r="Z193" s="146"/>
      <c r="AA193" s="146"/>
      <c r="AB193" s="146"/>
      <c r="AC193" s="146"/>
      <c r="AD193" s="146"/>
      <c r="AE193" s="146"/>
      <c r="AF193" s="146"/>
      <c r="AG193" s="146" t="s">
        <v>228</v>
      </c>
      <c r="AH193" s="146">
        <v>0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1">
      <c r="A194" s="153"/>
      <c r="B194" s="154"/>
      <c r="C194" s="195" t="s">
        <v>396</v>
      </c>
      <c r="D194" s="185"/>
      <c r="E194" s="186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46"/>
      <c r="Z194" s="146"/>
      <c r="AA194" s="146"/>
      <c r="AB194" s="146"/>
      <c r="AC194" s="146"/>
      <c r="AD194" s="146"/>
      <c r="AE194" s="146"/>
      <c r="AF194" s="146"/>
      <c r="AG194" s="146" t="s">
        <v>228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>
      <c r="A195" s="153"/>
      <c r="B195" s="154"/>
      <c r="C195" s="195" t="s">
        <v>402</v>
      </c>
      <c r="D195" s="185"/>
      <c r="E195" s="186">
        <v>24.475000000000001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46"/>
      <c r="Z195" s="146"/>
      <c r="AA195" s="146"/>
      <c r="AB195" s="146"/>
      <c r="AC195" s="146"/>
      <c r="AD195" s="146"/>
      <c r="AE195" s="146"/>
      <c r="AF195" s="146"/>
      <c r="AG195" s="146" t="s">
        <v>228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>
      <c r="A196" s="153"/>
      <c r="B196" s="154"/>
      <c r="C196" s="195" t="s">
        <v>395</v>
      </c>
      <c r="D196" s="185"/>
      <c r="E196" s="186">
        <v>-1.379</v>
      </c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46"/>
      <c r="Z196" s="146"/>
      <c r="AA196" s="146"/>
      <c r="AB196" s="146"/>
      <c r="AC196" s="146"/>
      <c r="AD196" s="146"/>
      <c r="AE196" s="146"/>
      <c r="AF196" s="146"/>
      <c r="AG196" s="146" t="s">
        <v>228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>
      <c r="A197" s="153"/>
      <c r="B197" s="154"/>
      <c r="C197" s="195" t="s">
        <v>403</v>
      </c>
      <c r="D197" s="185"/>
      <c r="E197" s="186">
        <v>-4.7279999999999998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46"/>
      <c r="Z197" s="146"/>
      <c r="AA197" s="146"/>
      <c r="AB197" s="146"/>
      <c r="AC197" s="146"/>
      <c r="AD197" s="146"/>
      <c r="AE197" s="146"/>
      <c r="AF197" s="146"/>
      <c r="AG197" s="146" t="s">
        <v>228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>
      <c r="A198" s="153"/>
      <c r="B198" s="154"/>
      <c r="C198" s="195" t="s">
        <v>404</v>
      </c>
      <c r="D198" s="185"/>
      <c r="E198" s="186">
        <v>2.9975000000000001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46"/>
      <c r="Z198" s="146"/>
      <c r="AA198" s="146"/>
      <c r="AB198" s="146"/>
      <c r="AC198" s="146"/>
      <c r="AD198" s="146"/>
      <c r="AE198" s="146"/>
      <c r="AF198" s="146"/>
      <c r="AG198" s="146" t="s">
        <v>228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ht="22.5" outlineLevel="1">
      <c r="A199" s="726">
        <v>34</v>
      </c>
      <c r="B199" s="164" t="s">
        <v>405</v>
      </c>
      <c r="C199" s="180" t="s">
        <v>406</v>
      </c>
      <c r="D199" s="165" t="s">
        <v>254</v>
      </c>
      <c r="E199" s="166">
        <v>122.943</v>
      </c>
      <c r="F199" s="167"/>
      <c r="G199" s="168">
        <f>ROUND(E199*F199,2)</f>
        <v>0</v>
      </c>
      <c r="H199" s="167">
        <v>821.79</v>
      </c>
      <c r="I199" s="168">
        <f>ROUND(E199*H199,2)</f>
        <v>101033.33</v>
      </c>
      <c r="J199" s="167">
        <v>690.21</v>
      </c>
      <c r="K199" s="168">
        <f>ROUND(E199*J199,2)</f>
        <v>84856.49</v>
      </c>
      <c r="L199" s="168">
        <v>21</v>
      </c>
      <c r="M199" s="168">
        <f>G199*(1+L199/100)</f>
        <v>0</v>
      </c>
      <c r="N199" s="168">
        <v>3.6330000000000001E-2</v>
      </c>
      <c r="O199" s="168">
        <f>ROUND(E199*N199,2)</f>
        <v>4.47</v>
      </c>
      <c r="P199" s="168">
        <v>0</v>
      </c>
      <c r="Q199" s="168">
        <f>ROUND(E199*P199,2)</f>
        <v>0</v>
      </c>
      <c r="R199" s="168"/>
      <c r="S199" s="168" t="s">
        <v>386</v>
      </c>
      <c r="T199" s="169" t="s">
        <v>172</v>
      </c>
      <c r="U199" s="155">
        <v>1.0900000000000001</v>
      </c>
      <c r="V199" s="155">
        <f>ROUND(E199*U199,2)</f>
        <v>134.01</v>
      </c>
      <c r="W199" s="155"/>
      <c r="X199" s="155" t="s">
        <v>223</v>
      </c>
      <c r="Y199" s="146"/>
      <c r="Z199" s="146"/>
      <c r="AA199" s="146"/>
      <c r="AB199" s="146"/>
      <c r="AC199" s="146"/>
      <c r="AD199" s="146"/>
      <c r="AE199" s="146"/>
      <c r="AF199" s="146"/>
      <c r="AG199" s="146" t="s">
        <v>224</v>
      </c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>
      <c r="A200" s="153"/>
      <c r="B200" s="154"/>
      <c r="C200" s="790" t="s">
        <v>387</v>
      </c>
      <c r="D200" s="791"/>
      <c r="E200" s="791"/>
      <c r="F200" s="791"/>
      <c r="G200" s="791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46"/>
      <c r="Z200" s="146"/>
      <c r="AA200" s="146"/>
      <c r="AB200" s="146"/>
      <c r="AC200" s="146"/>
      <c r="AD200" s="146"/>
      <c r="AE200" s="146"/>
      <c r="AF200" s="146"/>
      <c r="AG200" s="146" t="s">
        <v>176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1">
      <c r="A201" s="153"/>
      <c r="B201" s="154"/>
      <c r="C201" s="803" t="s">
        <v>388</v>
      </c>
      <c r="D201" s="804"/>
      <c r="E201" s="804"/>
      <c r="F201" s="804"/>
      <c r="G201" s="804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46"/>
      <c r="Z201" s="146"/>
      <c r="AA201" s="146"/>
      <c r="AB201" s="146"/>
      <c r="AC201" s="146"/>
      <c r="AD201" s="146"/>
      <c r="AE201" s="146"/>
      <c r="AF201" s="146"/>
      <c r="AG201" s="146" t="s">
        <v>176</v>
      </c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>
      <c r="A202" s="153"/>
      <c r="B202" s="154"/>
      <c r="C202" s="803" t="s">
        <v>389</v>
      </c>
      <c r="D202" s="804"/>
      <c r="E202" s="804"/>
      <c r="F202" s="804"/>
      <c r="G202" s="804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46"/>
      <c r="Z202" s="146"/>
      <c r="AA202" s="146"/>
      <c r="AB202" s="146"/>
      <c r="AC202" s="146"/>
      <c r="AD202" s="146"/>
      <c r="AE202" s="146"/>
      <c r="AF202" s="146"/>
      <c r="AG202" s="146" t="s">
        <v>176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>
      <c r="A203" s="153"/>
      <c r="B203" s="154"/>
      <c r="C203" s="803" t="s">
        <v>390</v>
      </c>
      <c r="D203" s="804"/>
      <c r="E203" s="804"/>
      <c r="F203" s="804"/>
      <c r="G203" s="804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46"/>
      <c r="Z203" s="146"/>
      <c r="AA203" s="146"/>
      <c r="AB203" s="146"/>
      <c r="AC203" s="146"/>
      <c r="AD203" s="146"/>
      <c r="AE203" s="146"/>
      <c r="AF203" s="146"/>
      <c r="AG203" s="146" t="s">
        <v>176</v>
      </c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ht="22.5" outlineLevel="1">
      <c r="A204" s="153"/>
      <c r="B204" s="154"/>
      <c r="C204" s="805" t="s">
        <v>3091</v>
      </c>
      <c r="D204" s="806"/>
      <c r="E204" s="806"/>
      <c r="F204" s="806"/>
      <c r="G204" s="806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46"/>
      <c r="Z204" s="146"/>
      <c r="AA204" s="146"/>
      <c r="AB204" s="146"/>
      <c r="AC204" s="146"/>
      <c r="AD204" s="146"/>
      <c r="AE204" s="146"/>
      <c r="AF204" s="146"/>
      <c r="AG204" s="146" t="s">
        <v>176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70" t="str">
        <f>C204</f>
        <v>- kovová nosná konstrukce –  1x profil CW125x0,6 po 625 mm s tepelnou izolací z minerální vlny tl. 60 mm, (minerální vlna min. obj. hmotnosti 30kg/m3) - tl. 75 mm</v>
      </c>
      <c r="BB204" s="146"/>
      <c r="BC204" s="146"/>
      <c r="BD204" s="146"/>
      <c r="BE204" s="146"/>
      <c r="BF204" s="146"/>
      <c r="BG204" s="146"/>
      <c r="BH204" s="146"/>
    </row>
    <row r="205" spans="1:60" outlineLevel="1">
      <c r="A205" s="153"/>
      <c r="B205" s="154"/>
      <c r="C205" s="803" t="s">
        <v>390</v>
      </c>
      <c r="D205" s="804"/>
      <c r="E205" s="804"/>
      <c r="F205" s="804"/>
      <c r="G205" s="804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46"/>
      <c r="Z205" s="146"/>
      <c r="AA205" s="146"/>
      <c r="AB205" s="146"/>
      <c r="AC205" s="146"/>
      <c r="AD205" s="146"/>
      <c r="AE205" s="146"/>
      <c r="AF205" s="146"/>
      <c r="AG205" s="146" t="s">
        <v>176</v>
      </c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1">
      <c r="A206" s="153"/>
      <c r="B206" s="154"/>
      <c r="C206" s="803" t="s">
        <v>392</v>
      </c>
      <c r="D206" s="804"/>
      <c r="E206" s="804"/>
      <c r="F206" s="804"/>
      <c r="G206" s="804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46"/>
      <c r="Z206" s="146"/>
      <c r="AA206" s="146"/>
      <c r="AB206" s="146"/>
      <c r="AC206" s="146"/>
      <c r="AD206" s="146"/>
      <c r="AE206" s="146"/>
      <c r="AF206" s="146"/>
      <c r="AG206" s="146" t="s">
        <v>176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>
      <c r="A207" s="153"/>
      <c r="B207" s="154"/>
      <c r="C207" s="195" t="s">
        <v>393</v>
      </c>
      <c r="D207" s="185"/>
      <c r="E207" s="186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46"/>
      <c r="Z207" s="146"/>
      <c r="AA207" s="146"/>
      <c r="AB207" s="146"/>
      <c r="AC207" s="146"/>
      <c r="AD207" s="146"/>
      <c r="AE207" s="146"/>
      <c r="AF207" s="146"/>
      <c r="AG207" s="146" t="s">
        <v>228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>
      <c r="A208" s="153"/>
      <c r="B208" s="154"/>
      <c r="C208" s="195" t="s">
        <v>354</v>
      </c>
      <c r="D208" s="185"/>
      <c r="E208" s="186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46"/>
      <c r="Z208" s="146"/>
      <c r="AA208" s="146"/>
      <c r="AB208" s="146"/>
      <c r="AC208" s="146"/>
      <c r="AD208" s="146"/>
      <c r="AE208" s="146"/>
      <c r="AF208" s="146"/>
      <c r="AG208" s="146" t="s">
        <v>228</v>
      </c>
      <c r="AH208" s="146">
        <v>0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1">
      <c r="A209" s="153"/>
      <c r="B209" s="154"/>
      <c r="C209" s="195" t="s">
        <v>407</v>
      </c>
      <c r="D209" s="185"/>
      <c r="E209" s="186">
        <v>23.8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46"/>
      <c r="Z209" s="146"/>
      <c r="AA209" s="146"/>
      <c r="AB209" s="146"/>
      <c r="AC209" s="146"/>
      <c r="AD209" s="146"/>
      <c r="AE209" s="146"/>
      <c r="AF209" s="146"/>
      <c r="AG209" s="146" t="s">
        <v>228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>
      <c r="A210" s="153"/>
      <c r="B210" s="154"/>
      <c r="C210" s="195" t="s">
        <v>408</v>
      </c>
      <c r="D210" s="185"/>
      <c r="E210" s="186">
        <v>-1.7729999999999999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46"/>
      <c r="Z210" s="146"/>
      <c r="AA210" s="146"/>
      <c r="AB210" s="146"/>
      <c r="AC210" s="146"/>
      <c r="AD210" s="146"/>
      <c r="AE210" s="146"/>
      <c r="AF210" s="146"/>
      <c r="AG210" s="146" t="s">
        <v>228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1">
      <c r="A211" s="153"/>
      <c r="B211" s="154"/>
      <c r="C211" s="195" t="s">
        <v>409</v>
      </c>
      <c r="D211" s="185"/>
      <c r="E211" s="186">
        <v>13.125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46"/>
      <c r="Z211" s="146"/>
      <c r="AA211" s="146"/>
      <c r="AB211" s="146"/>
      <c r="AC211" s="146"/>
      <c r="AD211" s="146"/>
      <c r="AE211" s="146"/>
      <c r="AF211" s="146"/>
      <c r="AG211" s="146" t="s">
        <v>228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>
      <c r="A212" s="153"/>
      <c r="B212" s="154"/>
      <c r="C212" s="195" t="s">
        <v>396</v>
      </c>
      <c r="D212" s="185"/>
      <c r="E212" s="186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46"/>
      <c r="Z212" s="146"/>
      <c r="AA212" s="146"/>
      <c r="AB212" s="146"/>
      <c r="AC212" s="146"/>
      <c r="AD212" s="146"/>
      <c r="AE212" s="146"/>
      <c r="AF212" s="146"/>
      <c r="AG212" s="146" t="s">
        <v>228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1">
      <c r="A213" s="153"/>
      <c r="B213" s="154"/>
      <c r="C213" s="195" t="s">
        <v>410</v>
      </c>
      <c r="D213" s="185"/>
      <c r="E213" s="186">
        <v>44.46275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46"/>
      <c r="Z213" s="146"/>
      <c r="AA213" s="146"/>
      <c r="AB213" s="146"/>
      <c r="AC213" s="146"/>
      <c r="AD213" s="146"/>
      <c r="AE213" s="146"/>
      <c r="AF213" s="146"/>
      <c r="AG213" s="146" t="s">
        <v>228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>
      <c r="A214" s="153"/>
      <c r="B214" s="154"/>
      <c r="C214" s="195" t="s">
        <v>411</v>
      </c>
      <c r="D214" s="185"/>
      <c r="E214" s="186">
        <v>17.600000000000001</v>
      </c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46"/>
      <c r="Z214" s="146"/>
      <c r="AA214" s="146"/>
      <c r="AB214" s="146"/>
      <c r="AC214" s="146"/>
      <c r="AD214" s="146"/>
      <c r="AE214" s="146"/>
      <c r="AF214" s="146"/>
      <c r="AG214" s="146" t="s">
        <v>228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1">
      <c r="A215" s="153"/>
      <c r="B215" s="154"/>
      <c r="C215" s="195" t="s">
        <v>398</v>
      </c>
      <c r="D215" s="185"/>
      <c r="E215" s="186">
        <v>-3.1520000000000001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46"/>
      <c r="Z215" s="146"/>
      <c r="AA215" s="146"/>
      <c r="AB215" s="146"/>
      <c r="AC215" s="146"/>
      <c r="AD215" s="146"/>
      <c r="AE215" s="146"/>
      <c r="AF215" s="146"/>
      <c r="AG215" s="146" t="s">
        <v>228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>
      <c r="A216" s="153"/>
      <c r="B216" s="154"/>
      <c r="C216" s="195" t="s">
        <v>412</v>
      </c>
      <c r="D216" s="185"/>
      <c r="E216" s="186">
        <v>8.8000000000000007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46"/>
      <c r="Z216" s="146"/>
      <c r="AA216" s="146"/>
      <c r="AB216" s="146"/>
      <c r="AC216" s="146"/>
      <c r="AD216" s="146"/>
      <c r="AE216" s="146"/>
      <c r="AF216" s="146"/>
      <c r="AG216" s="146" t="s">
        <v>228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1">
      <c r="A217" s="153"/>
      <c r="B217" s="154"/>
      <c r="C217" s="195" t="s">
        <v>413</v>
      </c>
      <c r="D217" s="185"/>
      <c r="E217" s="186">
        <v>20.418749999999999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46"/>
      <c r="Z217" s="146"/>
      <c r="AA217" s="146"/>
      <c r="AB217" s="146"/>
      <c r="AC217" s="146"/>
      <c r="AD217" s="146"/>
      <c r="AE217" s="146"/>
      <c r="AF217" s="146"/>
      <c r="AG217" s="146" t="s">
        <v>228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>
      <c r="A218" s="153"/>
      <c r="B218" s="154"/>
      <c r="C218" s="195" t="s">
        <v>414</v>
      </c>
      <c r="D218" s="185"/>
      <c r="E218" s="186">
        <v>-1.5760000000000001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46"/>
      <c r="Z218" s="146"/>
      <c r="AA218" s="146"/>
      <c r="AB218" s="146"/>
      <c r="AC218" s="146"/>
      <c r="AD218" s="146"/>
      <c r="AE218" s="146"/>
      <c r="AF218" s="146"/>
      <c r="AG218" s="146" t="s">
        <v>228</v>
      </c>
      <c r="AH218" s="146">
        <v>0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1">
      <c r="A219" s="153"/>
      <c r="B219" s="154"/>
      <c r="C219" s="195" t="s">
        <v>415</v>
      </c>
      <c r="D219" s="185"/>
      <c r="E219" s="186">
        <v>1.2375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46"/>
      <c r="Z219" s="146"/>
      <c r="AA219" s="146"/>
      <c r="AB219" s="146"/>
      <c r="AC219" s="146"/>
      <c r="AD219" s="146"/>
      <c r="AE219" s="146"/>
      <c r="AF219" s="146"/>
      <c r="AG219" s="146" t="s">
        <v>228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ht="22.5" outlineLevel="1">
      <c r="A220" s="726">
        <v>35</v>
      </c>
      <c r="B220" s="164" t="s">
        <v>416</v>
      </c>
      <c r="C220" s="180" t="s">
        <v>406</v>
      </c>
      <c r="D220" s="165" t="s">
        <v>254</v>
      </c>
      <c r="E220" s="166">
        <v>35.938499999999998</v>
      </c>
      <c r="F220" s="167"/>
      <c r="G220" s="168">
        <f>ROUND(E220*F220,2)</f>
        <v>0</v>
      </c>
      <c r="H220" s="167">
        <v>766.08</v>
      </c>
      <c r="I220" s="168">
        <f>ROUND(E220*H220,2)</f>
        <v>27531.77</v>
      </c>
      <c r="J220" s="167">
        <v>643.41999999999996</v>
      </c>
      <c r="K220" s="168">
        <f>ROUND(E220*J220,2)</f>
        <v>23123.55</v>
      </c>
      <c r="L220" s="168">
        <v>21</v>
      </c>
      <c r="M220" s="168">
        <f>G220*(1+L220/100)</f>
        <v>0</v>
      </c>
      <c r="N220" s="168">
        <v>3.6330000000000001E-2</v>
      </c>
      <c r="O220" s="168">
        <f>ROUND(E220*N220,2)</f>
        <v>1.31</v>
      </c>
      <c r="P220" s="168">
        <v>0</v>
      </c>
      <c r="Q220" s="168">
        <f>ROUND(E220*P220,2)</f>
        <v>0</v>
      </c>
      <c r="R220" s="168"/>
      <c r="S220" s="168" t="s">
        <v>386</v>
      </c>
      <c r="T220" s="169" t="s">
        <v>172</v>
      </c>
      <c r="U220" s="155">
        <v>1.0900000000000001</v>
      </c>
      <c r="V220" s="155">
        <f>ROUND(E220*U220,2)</f>
        <v>39.17</v>
      </c>
      <c r="W220" s="155"/>
      <c r="X220" s="155" t="s">
        <v>223</v>
      </c>
      <c r="Y220" s="146"/>
      <c r="Z220" s="146"/>
      <c r="AA220" s="146"/>
      <c r="AB220" s="146"/>
      <c r="AC220" s="146"/>
      <c r="AD220" s="146"/>
      <c r="AE220" s="146"/>
      <c r="AF220" s="146"/>
      <c r="AG220" s="146" t="s">
        <v>224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1">
      <c r="A221" s="153"/>
      <c r="B221" s="154"/>
      <c r="C221" s="790" t="s">
        <v>400</v>
      </c>
      <c r="D221" s="791"/>
      <c r="E221" s="791"/>
      <c r="F221" s="791"/>
      <c r="G221" s="791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46"/>
      <c r="Z221" s="146"/>
      <c r="AA221" s="146"/>
      <c r="AB221" s="146"/>
      <c r="AC221" s="146"/>
      <c r="AD221" s="146"/>
      <c r="AE221" s="146"/>
      <c r="AF221" s="146"/>
      <c r="AG221" s="146" t="s">
        <v>176</v>
      </c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>
      <c r="A222" s="153"/>
      <c r="B222" s="154"/>
      <c r="C222" s="803" t="s">
        <v>388</v>
      </c>
      <c r="D222" s="804"/>
      <c r="E222" s="804"/>
      <c r="F222" s="804"/>
      <c r="G222" s="804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46"/>
      <c r="Z222" s="146"/>
      <c r="AA222" s="146"/>
      <c r="AB222" s="146"/>
      <c r="AC222" s="146"/>
      <c r="AD222" s="146"/>
      <c r="AE222" s="146"/>
      <c r="AF222" s="146"/>
      <c r="AG222" s="146" t="s">
        <v>176</v>
      </c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1">
      <c r="A223" s="153"/>
      <c r="B223" s="154"/>
      <c r="C223" s="803" t="s">
        <v>389</v>
      </c>
      <c r="D223" s="804"/>
      <c r="E223" s="804"/>
      <c r="F223" s="804"/>
      <c r="G223" s="804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46"/>
      <c r="Z223" s="146"/>
      <c r="AA223" s="146"/>
      <c r="AB223" s="146"/>
      <c r="AC223" s="146"/>
      <c r="AD223" s="146"/>
      <c r="AE223" s="146"/>
      <c r="AF223" s="146"/>
      <c r="AG223" s="146" t="s">
        <v>176</v>
      </c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>
      <c r="A224" s="153"/>
      <c r="B224" s="154"/>
      <c r="C224" s="805" t="s">
        <v>3104</v>
      </c>
      <c r="D224" s="806"/>
      <c r="E224" s="806"/>
      <c r="F224" s="806"/>
      <c r="G224" s="806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46"/>
      <c r="Z224" s="146"/>
      <c r="AA224" s="146"/>
      <c r="AB224" s="146"/>
      <c r="AC224" s="146"/>
      <c r="AD224" s="146"/>
      <c r="AE224" s="146"/>
      <c r="AF224" s="146"/>
      <c r="AG224" s="146" t="s">
        <v>176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ht="22.5" outlineLevel="1">
      <c r="A225" s="153"/>
      <c r="B225" s="154"/>
      <c r="C225" s="805" t="s">
        <v>3091</v>
      </c>
      <c r="D225" s="806"/>
      <c r="E225" s="806"/>
      <c r="F225" s="806"/>
      <c r="G225" s="806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46"/>
      <c r="Z225" s="146"/>
      <c r="AA225" s="146"/>
      <c r="AB225" s="146"/>
      <c r="AC225" s="146"/>
      <c r="AD225" s="146"/>
      <c r="AE225" s="146"/>
      <c r="AF225" s="146"/>
      <c r="AG225" s="146" t="s">
        <v>176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70" t="str">
        <f>C225</f>
        <v>- kovová nosná konstrukce –  1x profil CW125x0,6 po 625 mm s tepelnou izolací z minerální vlny tl. 60 mm, (minerální vlna min. obj. hmotnosti 30kg/m3) - tl. 75 mm</v>
      </c>
      <c r="BB225" s="146"/>
      <c r="BC225" s="146"/>
      <c r="BD225" s="146"/>
      <c r="BE225" s="146"/>
      <c r="BF225" s="146"/>
      <c r="BG225" s="146"/>
      <c r="BH225" s="146"/>
    </row>
    <row r="226" spans="1:60" outlineLevel="1">
      <c r="A226" s="153"/>
      <c r="B226" s="154"/>
      <c r="C226" s="803" t="s">
        <v>390</v>
      </c>
      <c r="D226" s="804"/>
      <c r="E226" s="804"/>
      <c r="F226" s="804"/>
      <c r="G226" s="804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46"/>
      <c r="Z226" s="146"/>
      <c r="AA226" s="146"/>
      <c r="AB226" s="146"/>
      <c r="AC226" s="146"/>
      <c r="AD226" s="146"/>
      <c r="AE226" s="146"/>
      <c r="AF226" s="146"/>
      <c r="AG226" s="146" t="s">
        <v>176</v>
      </c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1">
      <c r="A227" s="153"/>
      <c r="B227" s="154"/>
      <c r="C227" s="803" t="s">
        <v>392</v>
      </c>
      <c r="D227" s="804"/>
      <c r="E227" s="804"/>
      <c r="F227" s="804"/>
      <c r="G227" s="804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46"/>
      <c r="Z227" s="146"/>
      <c r="AA227" s="146"/>
      <c r="AB227" s="146"/>
      <c r="AC227" s="146"/>
      <c r="AD227" s="146"/>
      <c r="AE227" s="146"/>
      <c r="AF227" s="146"/>
      <c r="AG227" s="146" t="s">
        <v>176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>
      <c r="A228" s="153"/>
      <c r="B228" s="154"/>
      <c r="C228" s="195" t="s">
        <v>401</v>
      </c>
      <c r="D228" s="185"/>
      <c r="E228" s="186"/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46"/>
      <c r="Z228" s="146"/>
      <c r="AA228" s="146"/>
      <c r="AB228" s="146"/>
      <c r="AC228" s="146"/>
      <c r="AD228" s="146"/>
      <c r="AE228" s="146"/>
      <c r="AF228" s="146"/>
      <c r="AG228" s="146" t="s">
        <v>228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>
      <c r="A229" s="153"/>
      <c r="B229" s="154"/>
      <c r="C229" s="195" t="s">
        <v>354</v>
      </c>
      <c r="D229" s="185"/>
      <c r="E229" s="186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46"/>
      <c r="Z229" s="146"/>
      <c r="AA229" s="146"/>
      <c r="AB229" s="146"/>
      <c r="AC229" s="146"/>
      <c r="AD229" s="146"/>
      <c r="AE229" s="146"/>
      <c r="AF229" s="146"/>
      <c r="AG229" s="146" t="s">
        <v>228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1">
      <c r="A230" s="153"/>
      <c r="B230" s="154"/>
      <c r="C230" s="195" t="s">
        <v>417</v>
      </c>
      <c r="D230" s="185"/>
      <c r="E230" s="186">
        <v>42.0595</v>
      </c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46"/>
      <c r="Z230" s="146"/>
      <c r="AA230" s="146"/>
      <c r="AB230" s="146"/>
      <c r="AC230" s="146"/>
      <c r="AD230" s="146"/>
      <c r="AE230" s="146"/>
      <c r="AF230" s="146"/>
      <c r="AG230" s="146" t="s">
        <v>228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1">
      <c r="A231" s="153"/>
      <c r="B231" s="154"/>
      <c r="C231" s="195" t="s">
        <v>414</v>
      </c>
      <c r="D231" s="185"/>
      <c r="E231" s="186">
        <v>-1.5760000000000001</v>
      </c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46"/>
      <c r="Z231" s="146"/>
      <c r="AA231" s="146"/>
      <c r="AB231" s="146"/>
      <c r="AC231" s="146"/>
      <c r="AD231" s="146"/>
      <c r="AE231" s="146"/>
      <c r="AF231" s="146"/>
      <c r="AG231" s="146" t="s">
        <v>228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>
      <c r="A232" s="153"/>
      <c r="B232" s="154"/>
      <c r="C232" s="195" t="s">
        <v>418</v>
      </c>
      <c r="D232" s="185"/>
      <c r="E232" s="186">
        <v>-1.35</v>
      </c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46"/>
      <c r="Z232" s="146"/>
      <c r="AA232" s="146"/>
      <c r="AB232" s="146"/>
      <c r="AC232" s="146"/>
      <c r="AD232" s="146"/>
      <c r="AE232" s="146"/>
      <c r="AF232" s="146"/>
      <c r="AG232" s="146" t="s">
        <v>228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>
      <c r="A233" s="153"/>
      <c r="B233" s="154"/>
      <c r="C233" s="195" t="s">
        <v>419</v>
      </c>
      <c r="D233" s="185"/>
      <c r="E233" s="186">
        <v>-2.2949999999999999</v>
      </c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46"/>
      <c r="Z233" s="146"/>
      <c r="AA233" s="146"/>
      <c r="AB233" s="146"/>
      <c r="AC233" s="146"/>
      <c r="AD233" s="146"/>
      <c r="AE233" s="146"/>
      <c r="AF233" s="146"/>
      <c r="AG233" s="146" t="s">
        <v>228</v>
      </c>
      <c r="AH233" s="146">
        <v>0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>
      <c r="A234" s="153"/>
      <c r="B234" s="154"/>
      <c r="C234" s="195" t="s">
        <v>420</v>
      </c>
      <c r="D234" s="185"/>
      <c r="E234" s="186">
        <v>-0.9</v>
      </c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46"/>
      <c r="Z234" s="146"/>
      <c r="AA234" s="146"/>
      <c r="AB234" s="146"/>
      <c r="AC234" s="146"/>
      <c r="AD234" s="146"/>
      <c r="AE234" s="146"/>
      <c r="AF234" s="146"/>
      <c r="AG234" s="146" t="s">
        <v>228</v>
      </c>
      <c r="AH234" s="146">
        <v>0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ht="22.5" outlineLevel="1">
      <c r="A235" s="163">
        <v>36</v>
      </c>
      <c r="B235" s="164" t="s">
        <v>421</v>
      </c>
      <c r="C235" s="180" t="s">
        <v>422</v>
      </c>
      <c r="D235" s="165" t="s">
        <v>254</v>
      </c>
      <c r="E235" s="166">
        <v>17.074999999999999</v>
      </c>
      <c r="F235" s="167"/>
      <c r="G235" s="168">
        <f>ROUND(E235*F235,2)</f>
        <v>0</v>
      </c>
      <c r="H235" s="167">
        <v>531.84</v>
      </c>
      <c r="I235" s="168">
        <f>ROUND(E235*H235,2)</f>
        <v>9081.17</v>
      </c>
      <c r="J235" s="167">
        <v>302.16000000000003</v>
      </c>
      <c r="K235" s="168">
        <f>ROUND(E235*J235,2)</f>
        <v>5159.38</v>
      </c>
      <c r="L235" s="168">
        <v>21</v>
      </c>
      <c r="M235" s="168">
        <f>G235*(1+L235/100)</f>
        <v>0</v>
      </c>
      <c r="N235" s="168">
        <v>1.966E-2</v>
      </c>
      <c r="O235" s="168">
        <f>ROUND(E235*N235,2)</f>
        <v>0.34</v>
      </c>
      <c r="P235" s="168">
        <v>0</v>
      </c>
      <c r="Q235" s="168">
        <f>ROUND(E235*P235,2)</f>
        <v>0</v>
      </c>
      <c r="R235" s="168"/>
      <c r="S235" s="168" t="s">
        <v>386</v>
      </c>
      <c r="T235" s="169" t="s">
        <v>172</v>
      </c>
      <c r="U235" s="155">
        <v>0.6</v>
      </c>
      <c r="V235" s="155">
        <f>ROUND(E235*U235,2)</f>
        <v>10.25</v>
      </c>
      <c r="W235" s="155"/>
      <c r="X235" s="155" t="s">
        <v>223</v>
      </c>
      <c r="Y235" s="146"/>
      <c r="Z235" s="146"/>
      <c r="AA235" s="146"/>
      <c r="AB235" s="146"/>
      <c r="AC235" s="146"/>
      <c r="AD235" s="146"/>
      <c r="AE235" s="146"/>
      <c r="AF235" s="146"/>
      <c r="AG235" s="146" t="s">
        <v>224</v>
      </c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1">
      <c r="A236" s="153"/>
      <c r="B236" s="154"/>
      <c r="C236" s="195" t="s">
        <v>396</v>
      </c>
      <c r="D236" s="185"/>
      <c r="E236" s="186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46"/>
      <c r="Z236" s="146"/>
      <c r="AA236" s="146"/>
      <c r="AB236" s="146"/>
      <c r="AC236" s="146"/>
      <c r="AD236" s="146"/>
      <c r="AE236" s="146"/>
      <c r="AF236" s="146"/>
      <c r="AG236" s="146" t="s">
        <v>228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>
      <c r="A237" s="153"/>
      <c r="B237" s="154"/>
      <c r="C237" s="195" t="s">
        <v>423</v>
      </c>
      <c r="D237" s="185"/>
      <c r="E237" s="186">
        <v>6.875</v>
      </c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46"/>
      <c r="Z237" s="146"/>
      <c r="AA237" s="146"/>
      <c r="AB237" s="146"/>
      <c r="AC237" s="146"/>
      <c r="AD237" s="146"/>
      <c r="AE237" s="146"/>
      <c r="AF237" s="146"/>
      <c r="AG237" s="146" t="s">
        <v>228</v>
      </c>
      <c r="AH237" s="146">
        <v>0</v>
      </c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1">
      <c r="A238" s="153"/>
      <c r="B238" s="154"/>
      <c r="C238" s="195" t="s">
        <v>424</v>
      </c>
      <c r="D238" s="185"/>
      <c r="E238" s="186">
        <v>-1.35</v>
      </c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46"/>
      <c r="Z238" s="146"/>
      <c r="AA238" s="146"/>
      <c r="AB238" s="146"/>
      <c r="AC238" s="146"/>
      <c r="AD238" s="146"/>
      <c r="AE238" s="146"/>
      <c r="AF238" s="146"/>
      <c r="AG238" s="146" t="s">
        <v>228</v>
      </c>
      <c r="AH238" s="146">
        <v>0</v>
      </c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1">
      <c r="A239" s="153"/>
      <c r="B239" s="154"/>
      <c r="C239" s="195" t="s">
        <v>425</v>
      </c>
      <c r="D239" s="185"/>
      <c r="E239" s="186">
        <v>3.85</v>
      </c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46"/>
      <c r="Z239" s="146"/>
      <c r="AA239" s="146"/>
      <c r="AB239" s="146"/>
      <c r="AC239" s="146"/>
      <c r="AD239" s="146"/>
      <c r="AE239" s="146"/>
      <c r="AF239" s="146"/>
      <c r="AG239" s="146" t="s">
        <v>228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>
      <c r="A240" s="153"/>
      <c r="B240" s="154"/>
      <c r="C240" s="195" t="s">
        <v>426</v>
      </c>
      <c r="D240" s="185"/>
      <c r="E240" s="186">
        <v>7.7</v>
      </c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46"/>
      <c r="Z240" s="146"/>
      <c r="AA240" s="146"/>
      <c r="AB240" s="146"/>
      <c r="AC240" s="146"/>
      <c r="AD240" s="146"/>
      <c r="AE240" s="146"/>
      <c r="AF240" s="146"/>
      <c r="AG240" s="146" t="s">
        <v>228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ht="22.5" outlineLevel="1">
      <c r="A241" s="163">
        <v>37</v>
      </c>
      <c r="B241" s="164" t="s">
        <v>427</v>
      </c>
      <c r="C241" s="180" t="s">
        <v>428</v>
      </c>
      <c r="D241" s="165" t="s">
        <v>296</v>
      </c>
      <c r="E241" s="166">
        <v>0.32200000000000001</v>
      </c>
      <c r="F241" s="167"/>
      <c r="G241" s="168">
        <f>ROUND(E241*F241,2)</f>
        <v>0</v>
      </c>
      <c r="H241" s="167">
        <v>20230</v>
      </c>
      <c r="I241" s="168">
        <f>ROUND(E241*H241,2)</f>
        <v>6514.06</v>
      </c>
      <c r="J241" s="167">
        <v>0</v>
      </c>
      <c r="K241" s="168">
        <f>ROUND(E241*J241,2)</f>
        <v>0</v>
      </c>
      <c r="L241" s="168">
        <v>21</v>
      </c>
      <c r="M241" s="168">
        <f>G241*(1+L241/100)</f>
        <v>0</v>
      </c>
      <c r="N241" s="168">
        <v>1</v>
      </c>
      <c r="O241" s="168">
        <f>ROUND(E241*N241,2)</f>
        <v>0.32</v>
      </c>
      <c r="P241" s="168">
        <v>0</v>
      </c>
      <c r="Q241" s="168">
        <f>ROUND(E241*P241,2)</f>
        <v>0</v>
      </c>
      <c r="R241" s="168" t="s">
        <v>429</v>
      </c>
      <c r="S241" s="168" t="s">
        <v>171</v>
      </c>
      <c r="T241" s="169" t="s">
        <v>171</v>
      </c>
      <c r="U241" s="155">
        <v>0</v>
      </c>
      <c r="V241" s="155">
        <f>ROUND(E241*U241,2)</f>
        <v>0</v>
      </c>
      <c r="W241" s="155"/>
      <c r="X241" s="155" t="s">
        <v>430</v>
      </c>
      <c r="Y241" s="146"/>
      <c r="Z241" s="146"/>
      <c r="AA241" s="146"/>
      <c r="AB241" s="146"/>
      <c r="AC241" s="146"/>
      <c r="AD241" s="146"/>
      <c r="AE241" s="146"/>
      <c r="AF241" s="146"/>
      <c r="AG241" s="146" t="s">
        <v>431</v>
      </c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>
      <c r="A242" s="153"/>
      <c r="B242" s="154"/>
      <c r="C242" s="195" t="s">
        <v>361</v>
      </c>
      <c r="D242" s="185"/>
      <c r="E242" s="186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46"/>
      <c r="Z242" s="146"/>
      <c r="AA242" s="146"/>
      <c r="AB242" s="146"/>
      <c r="AC242" s="146"/>
      <c r="AD242" s="146"/>
      <c r="AE242" s="146"/>
      <c r="AF242" s="146"/>
      <c r="AG242" s="146" t="s">
        <v>228</v>
      </c>
      <c r="AH242" s="146">
        <v>0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1">
      <c r="A243" s="153"/>
      <c r="B243" s="154"/>
      <c r="C243" s="197" t="s">
        <v>362</v>
      </c>
      <c r="D243" s="189"/>
      <c r="E243" s="190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46"/>
      <c r="Z243" s="146"/>
      <c r="AA243" s="146"/>
      <c r="AB243" s="146"/>
      <c r="AC243" s="146"/>
      <c r="AD243" s="146"/>
      <c r="AE243" s="146"/>
      <c r="AF243" s="146"/>
      <c r="AG243" s="146" t="s">
        <v>228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>
      <c r="A244" s="153"/>
      <c r="B244" s="154"/>
      <c r="C244" s="198" t="s">
        <v>1314</v>
      </c>
      <c r="D244" s="189"/>
      <c r="E244" s="190">
        <v>20</v>
      </c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46"/>
      <c r="Z244" s="146"/>
      <c r="AA244" s="146"/>
      <c r="AB244" s="146"/>
      <c r="AC244" s="146"/>
      <c r="AD244" s="146"/>
      <c r="AE244" s="146"/>
      <c r="AF244" s="146"/>
      <c r="AG244" s="146" t="s">
        <v>228</v>
      </c>
      <c r="AH244" s="146">
        <v>2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1">
      <c r="A245" s="153"/>
      <c r="B245" s="154"/>
      <c r="C245" s="198" t="s">
        <v>363</v>
      </c>
      <c r="D245" s="189"/>
      <c r="E245" s="190">
        <v>4.8</v>
      </c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46"/>
      <c r="Z245" s="146"/>
      <c r="AA245" s="146"/>
      <c r="AB245" s="146"/>
      <c r="AC245" s="146"/>
      <c r="AD245" s="146"/>
      <c r="AE245" s="146"/>
      <c r="AF245" s="146"/>
      <c r="AG245" s="146" t="s">
        <v>228</v>
      </c>
      <c r="AH245" s="146">
        <v>2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1">
      <c r="A246" s="153"/>
      <c r="B246" s="154"/>
      <c r="C246" s="198" t="s">
        <v>364</v>
      </c>
      <c r="D246" s="189"/>
      <c r="E246" s="190">
        <v>8.4</v>
      </c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46"/>
      <c r="Z246" s="146"/>
      <c r="AA246" s="146"/>
      <c r="AB246" s="146"/>
      <c r="AC246" s="146"/>
      <c r="AD246" s="146"/>
      <c r="AE246" s="146"/>
      <c r="AF246" s="146"/>
      <c r="AG246" s="146" t="s">
        <v>228</v>
      </c>
      <c r="AH246" s="146">
        <v>2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1">
      <c r="A247" s="153"/>
      <c r="B247" s="154"/>
      <c r="C247" s="199" t="s">
        <v>365</v>
      </c>
      <c r="D247" s="191"/>
      <c r="E247" s="192">
        <v>33.200000000000003</v>
      </c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46"/>
      <c r="Z247" s="146"/>
      <c r="AA247" s="146"/>
      <c r="AB247" s="146"/>
      <c r="AC247" s="146"/>
      <c r="AD247" s="146"/>
      <c r="AE247" s="146"/>
      <c r="AF247" s="146"/>
      <c r="AG247" s="146" t="s">
        <v>228</v>
      </c>
      <c r="AH247" s="146">
        <v>3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1">
      <c r="A248" s="153"/>
      <c r="B248" s="154"/>
      <c r="C248" s="197" t="s">
        <v>366</v>
      </c>
      <c r="D248" s="189"/>
      <c r="E248" s="190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46"/>
      <c r="Z248" s="146"/>
      <c r="AA248" s="146"/>
      <c r="AB248" s="146"/>
      <c r="AC248" s="146"/>
      <c r="AD248" s="146"/>
      <c r="AE248" s="146"/>
      <c r="AF248" s="146"/>
      <c r="AG248" s="146" t="s">
        <v>228</v>
      </c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1">
      <c r="A249" s="153"/>
      <c r="B249" s="154"/>
      <c r="C249" s="195" t="s">
        <v>1315</v>
      </c>
      <c r="D249" s="185"/>
      <c r="E249" s="186">
        <v>0.307</v>
      </c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46"/>
      <c r="Z249" s="146"/>
      <c r="AA249" s="146"/>
      <c r="AB249" s="146"/>
      <c r="AC249" s="146"/>
      <c r="AD249" s="146"/>
      <c r="AE249" s="146"/>
      <c r="AF249" s="146"/>
      <c r="AG249" s="146" t="s">
        <v>228</v>
      </c>
      <c r="AH249" s="146">
        <v>0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1">
      <c r="A250" s="153"/>
      <c r="B250" s="154"/>
      <c r="C250" s="196" t="s">
        <v>432</v>
      </c>
      <c r="D250" s="187"/>
      <c r="E250" s="188">
        <v>1.54E-2</v>
      </c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46"/>
      <c r="Z250" s="146"/>
      <c r="AA250" s="146"/>
      <c r="AB250" s="146"/>
      <c r="AC250" s="146"/>
      <c r="AD250" s="146"/>
      <c r="AE250" s="146"/>
      <c r="AF250" s="146"/>
      <c r="AG250" s="146" t="s">
        <v>228</v>
      </c>
      <c r="AH250" s="146">
        <v>4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ht="33.75" outlineLevel="1">
      <c r="A251" s="163">
        <v>38</v>
      </c>
      <c r="B251" s="164" t="s">
        <v>3108</v>
      </c>
      <c r="C251" s="180" t="s">
        <v>3109</v>
      </c>
      <c r="D251" s="165" t="s">
        <v>1333</v>
      </c>
      <c r="E251" s="166">
        <v>1</v>
      </c>
      <c r="F251" s="167"/>
      <c r="G251" s="168">
        <f>ROUND(E251*F251,2)</f>
        <v>0</v>
      </c>
      <c r="H251" s="167">
        <v>531.84</v>
      </c>
      <c r="I251" s="168">
        <f>ROUND(E251*H251,2)</f>
        <v>531.84</v>
      </c>
      <c r="J251" s="167">
        <v>302.16000000000003</v>
      </c>
      <c r="K251" s="168">
        <f>ROUND(E251*J251,2)</f>
        <v>302.16000000000003</v>
      </c>
      <c r="L251" s="168">
        <v>21</v>
      </c>
      <c r="M251" s="168">
        <f>G251*(1+L251/100)</f>
        <v>0</v>
      </c>
      <c r="N251" s="168">
        <v>1.966E-2</v>
      </c>
      <c r="O251" s="168">
        <f>ROUND(E251*N251,2)</f>
        <v>0.02</v>
      </c>
      <c r="P251" s="168">
        <v>0</v>
      </c>
      <c r="Q251" s="168">
        <f>ROUND(E251*P251,2)</f>
        <v>0</v>
      </c>
      <c r="R251" s="168"/>
      <c r="S251" s="168" t="s">
        <v>386</v>
      </c>
      <c r="T251" s="169" t="s">
        <v>172</v>
      </c>
      <c r="U251" s="155"/>
      <c r="V251" s="155"/>
      <c r="W251" s="155"/>
      <c r="X251" s="155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>
      <c r="A252" s="157" t="s">
        <v>166</v>
      </c>
      <c r="B252" s="158" t="s">
        <v>81</v>
      </c>
      <c r="C252" s="179" t="s">
        <v>82</v>
      </c>
      <c r="D252" s="159"/>
      <c r="E252" s="160"/>
      <c r="F252" s="161"/>
      <c r="G252" s="161">
        <f>SUMIF(AG253:AG282,"&lt;&gt;NOR",G253:G282)</f>
        <v>0</v>
      </c>
      <c r="H252" s="161"/>
      <c r="I252" s="161">
        <f>SUM(I253:I282)</f>
        <v>88690.03</v>
      </c>
      <c r="J252" s="161"/>
      <c r="K252" s="161">
        <f>SUM(K253:K282)</f>
        <v>14031.67</v>
      </c>
      <c r="L252" s="161"/>
      <c r="M252" s="161">
        <f>SUM(M253:M282)</f>
        <v>0</v>
      </c>
      <c r="N252" s="161"/>
      <c r="O252" s="161">
        <f>SUM(O253:O282)</f>
        <v>12.989999999999998</v>
      </c>
      <c r="P252" s="161"/>
      <c r="Q252" s="161">
        <f>SUM(Q253:Q282)</f>
        <v>0</v>
      </c>
      <c r="R252" s="161"/>
      <c r="S252" s="161"/>
      <c r="T252" s="162"/>
      <c r="U252" s="156"/>
      <c r="V252" s="156">
        <f>SUM(V253:V282)</f>
        <v>29.759999999999998</v>
      </c>
      <c r="W252" s="156"/>
      <c r="X252" s="156"/>
      <c r="AG252" t="s">
        <v>167</v>
      </c>
    </row>
    <row r="253" spans="1:60" ht="33.75" outlineLevel="1">
      <c r="A253" s="726">
        <v>39</v>
      </c>
      <c r="B253" s="164" t="s">
        <v>433</v>
      </c>
      <c r="C253" s="180" t="s">
        <v>434</v>
      </c>
      <c r="D253" s="165" t="s">
        <v>221</v>
      </c>
      <c r="E253" s="725">
        <v>4.4904000000000002</v>
      </c>
      <c r="F253" s="167"/>
      <c r="G253" s="168">
        <f>ROUND(E253*F253,2)</f>
        <v>0</v>
      </c>
      <c r="H253" s="167">
        <v>2534.17</v>
      </c>
      <c r="I253" s="168">
        <f>ROUND(E253*H253,2)</f>
        <v>11379.44</v>
      </c>
      <c r="J253" s="167">
        <v>485.83</v>
      </c>
      <c r="K253" s="168">
        <f>ROUND(E253*J253,2)</f>
        <v>2181.5700000000002</v>
      </c>
      <c r="L253" s="168">
        <v>21</v>
      </c>
      <c r="M253" s="168">
        <f>G253*(1+L253/100)</f>
        <v>0</v>
      </c>
      <c r="N253" s="168">
        <v>2.5251399999999999</v>
      </c>
      <c r="O253" s="168">
        <f>ROUND(E253*N253,2)</f>
        <v>11.34</v>
      </c>
      <c r="P253" s="168">
        <v>0</v>
      </c>
      <c r="Q253" s="168">
        <f>ROUND(E253*P253,2)</f>
        <v>0</v>
      </c>
      <c r="R253" s="168" t="s">
        <v>288</v>
      </c>
      <c r="S253" s="168" t="s">
        <v>171</v>
      </c>
      <c r="T253" s="169" t="s">
        <v>171</v>
      </c>
      <c r="U253" s="155">
        <v>0.98699999999999999</v>
      </c>
      <c r="V253" s="155">
        <f>ROUND(E253*U253,2)</f>
        <v>4.43</v>
      </c>
      <c r="W253" s="155"/>
      <c r="X253" s="155" t="s">
        <v>223</v>
      </c>
      <c r="Y253" s="146"/>
      <c r="Z253" s="146"/>
      <c r="AA253" s="146"/>
      <c r="AB253" s="146"/>
      <c r="AC253" s="146"/>
      <c r="AD253" s="146"/>
      <c r="AE253" s="146"/>
      <c r="AF253" s="146"/>
      <c r="AG253" s="146" t="s">
        <v>224</v>
      </c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1">
      <c r="A254" s="153"/>
      <c r="B254" s="154"/>
      <c r="C254" s="195" t="s">
        <v>435</v>
      </c>
      <c r="D254" s="185"/>
      <c r="E254" s="186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46"/>
      <c r="Z254" s="146"/>
      <c r="AA254" s="146"/>
      <c r="AB254" s="146"/>
      <c r="AC254" s="146"/>
      <c r="AD254" s="146"/>
      <c r="AE254" s="146"/>
      <c r="AF254" s="146"/>
      <c r="AG254" s="146" t="s">
        <v>228</v>
      </c>
      <c r="AH254" s="146">
        <v>0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1">
      <c r="A255" s="153"/>
      <c r="B255" s="154"/>
      <c r="C255" s="195" t="s">
        <v>436</v>
      </c>
      <c r="D255" s="185"/>
      <c r="E255" s="186">
        <v>1.3104</v>
      </c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46"/>
      <c r="Z255" s="146"/>
      <c r="AA255" s="146"/>
      <c r="AB255" s="146"/>
      <c r="AC255" s="146"/>
      <c r="AD255" s="146"/>
      <c r="AE255" s="146"/>
      <c r="AF255" s="146"/>
      <c r="AG255" s="146" t="s">
        <v>228</v>
      </c>
      <c r="AH255" s="146">
        <v>0</v>
      </c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1">
      <c r="A256" s="153"/>
      <c r="B256" s="154"/>
      <c r="C256" s="729" t="s">
        <v>3092</v>
      </c>
      <c r="D256" s="730"/>
      <c r="E256" s="731">
        <v>3.18</v>
      </c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ht="22.5" outlineLevel="1">
      <c r="A257" s="163">
        <v>40</v>
      </c>
      <c r="B257" s="164" t="s">
        <v>437</v>
      </c>
      <c r="C257" s="180" t="s">
        <v>438</v>
      </c>
      <c r="D257" s="165" t="s">
        <v>254</v>
      </c>
      <c r="E257" s="166">
        <v>2.3279999999999998</v>
      </c>
      <c r="F257" s="167"/>
      <c r="G257" s="168">
        <f>ROUND(E257*F257,2)</f>
        <v>0</v>
      </c>
      <c r="H257" s="167">
        <v>326.57</v>
      </c>
      <c r="I257" s="168">
        <f>ROUND(E257*H257,2)</f>
        <v>760.25</v>
      </c>
      <c r="J257" s="167">
        <v>443.43</v>
      </c>
      <c r="K257" s="168">
        <f>ROUND(E257*J257,2)</f>
        <v>1032.31</v>
      </c>
      <c r="L257" s="168">
        <v>21</v>
      </c>
      <c r="M257" s="168">
        <f>G257*(1+L257/100)</f>
        <v>0</v>
      </c>
      <c r="N257" s="168">
        <v>4.3249999999999997E-2</v>
      </c>
      <c r="O257" s="168">
        <f>ROUND(E257*N257,2)</f>
        <v>0.1</v>
      </c>
      <c r="P257" s="168">
        <v>0</v>
      </c>
      <c r="Q257" s="168">
        <f>ROUND(E257*P257,2)</f>
        <v>0</v>
      </c>
      <c r="R257" s="168" t="s">
        <v>288</v>
      </c>
      <c r="S257" s="168" t="s">
        <v>171</v>
      </c>
      <c r="T257" s="169" t="s">
        <v>171</v>
      </c>
      <c r="U257" s="155">
        <v>0.879</v>
      </c>
      <c r="V257" s="155">
        <f>ROUND(E257*U257,2)</f>
        <v>2.0499999999999998</v>
      </c>
      <c r="W257" s="155"/>
      <c r="X257" s="155" t="s">
        <v>223</v>
      </c>
      <c r="Y257" s="146"/>
      <c r="Z257" s="146"/>
      <c r="AA257" s="146"/>
      <c r="AB257" s="146"/>
      <c r="AC257" s="146"/>
      <c r="AD257" s="146"/>
      <c r="AE257" s="146"/>
      <c r="AF257" s="146"/>
      <c r="AG257" s="146" t="s">
        <v>224</v>
      </c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1">
      <c r="A258" s="153"/>
      <c r="B258" s="154"/>
      <c r="C258" s="801" t="s">
        <v>439</v>
      </c>
      <c r="D258" s="802"/>
      <c r="E258" s="802"/>
      <c r="F258" s="802"/>
      <c r="G258" s="802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46"/>
      <c r="Z258" s="146"/>
      <c r="AA258" s="146"/>
      <c r="AB258" s="146"/>
      <c r="AC258" s="146"/>
      <c r="AD258" s="146"/>
      <c r="AE258" s="146"/>
      <c r="AF258" s="146"/>
      <c r="AG258" s="146" t="s">
        <v>226</v>
      </c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1">
      <c r="A259" s="153"/>
      <c r="B259" s="154"/>
      <c r="C259" s="195" t="s">
        <v>435</v>
      </c>
      <c r="D259" s="185"/>
      <c r="E259" s="186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46"/>
      <c r="Z259" s="146"/>
      <c r="AA259" s="146"/>
      <c r="AB259" s="146"/>
      <c r="AC259" s="146"/>
      <c r="AD259" s="146"/>
      <c r="AE259" s="146"/>
      <c r="AF259" s="146"/>
      <c r="AG259" s="146" t="s">
        <v>228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1">
      <c r="A260" s="153"/>
      <c r="B260" s="154"/>
      <c r="C260" s="195" t="s">
        <v>440</v>
      </c>
      <c r="D260" s="185"/>
      <c r="E260" s="186">
        <v>2.3279999999999998</v>
      </c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46"/>
      <c r="Z260" s="146"/>
      <c r="AA260" s="146"/>
      <c r="AB260" s="146"/>
      <c r="AC260" s="146"/>
      <c r="AD260" s="146"/>
      <c r="AE260" s="146"/>
      <c r="AF260" s="146"/>
      <c r="AG260" s="146" t="s">
        <v>228</v>
      </c>
      <c r="AH260" s="146">
        <v>0</v>
      </c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ht="22.5" outlineLevel="1">
      <c r="A261" s="163">
        <v>41</v>
      </c>
      <c r="B261" s="164" t="s">
        <v>441</v>
      </c>
      <c r="C261" s="180" t="s">
        <v>442</v>
      </c>
      <c r="D261" s="165" t="s">
        <v>254</v>
      </c>
      <c r="E261" s="166">
        <v>2.3279999999999998</v>
      </c>
      <c r="F261" s="167"/>
      <c r="G261" s="168">
        <f>ROUND(E261*F261,2)</f>
        <v>0</v>
      </c>
      <c r="H261" s="167">
        <v>0</v>
      </c>
      <c r="I261" s="168">
        <f>ROUND(E261*H261,2)</f>
        <v>0</v>
      </c>
      <c r="J261" s="167">
        <v>233</v>
      </c>
      <c r="K261" s="168">
        <f>ROUND(E261*J261,2)</f>
        <v>542.41999999999996</v>
      </c>
      <c r="L261" s="168">
        <v>21</v>
      </c>
      <c r="M261" s="168">
        <f>G261*(1+L261/100)</f>
        <v>0</v>
      </c>
      <c r="N261" s="168">
        <v>0</v>
      </c>
      <c r="O261" s="168">
        <f>ROUND(E261*N261,2)</f>
        <v>0</v>
      </c>
      <c r="P261" s="168">
        <v>0</v>
      </c>
      <c r="Q261" s="168">
        <f>ROUND(E261*P261,2)</f>
        <v>0</v>
      </c>
      <c r="R261" s="168" t="s">
        <v>288</v>
      </c>
      <c r="S261" s="168" t="s">
        <v>171</v>
      </c>
      <c r="T261" s="169" t="s">
        <v>171</v>
      </c>
      <c r="U261" s="155">
        <v>0.436</v>
      </c>
      <c r="V261" s="155">
        <f>ROUND(E261*U261,2)</f>
        <v>1.02</v>
      </c>
      <c r="W261" s="155"/>
      <c r="X261" s="155" t="s">
        <v>223</v>
      </c>
      <c r="Y261" s="146"/>
      <c r="Z261" s="146"/>
      <c r="AA261" s="146"/>
      <c r="AB261" s="146"/>
      <c r="AC261" s="146"/>
      <c r="AD261" s="146"/>
      <c r="AE261" s="146"/>
      <c r="AF261" s="146"/>
      <c r="AG261" s="146" t="s">
        <v>224</v>
      </c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1">
      <c r="A262" s="153"/>
      <c r="B262" s="154"/>
      <c r="C262" s="801" t="s">
        <v>439</v>
      </c>
      <c r="D262" s="802"/>
      <c r="E262" s="802"/>
      <c r="F262" s="802"/>
      <c r="G262" s="802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46"/>
      <c r="Z262" s="146"/>
      <c r="AA262" s="146"/>
      <c r="AB262" s="146"/>
      <c r="AC262" s="146"/>
      <c r="AD262" s="146"/>
      <c r="AE262" s="146"/>
      <c r="AF262" s="146"/>
      <c r="AG262" s="146" t="s">
        <v>226</v>
      </c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1">
      <c r="A263" s="153"/>
      <c r="B263" s="154"/>
      <c r="C263" s="195" t="s">
        <v>443</v>
      </c>
      <c r="D263" s="185"/>
      <c r="E263" s="186">
        <v>2.3279999999999998</v>
      </c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46"/>
      <c r="Z263" s="146"/>
      <c r="AA263" s="146"/>
      <c r="AB263" s="146"/>
      <c r="AC263" s="146"/>
      <c r="AD263" s="146"/>
      <c r="AE263" s="146"/>
      <c r="AF263" s="146"/>
      <c r="AG263" s="146" t="s">
        <v>228</v>
      </c>
      <c r="AH263" s="146">
        <v>5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1">
      <c r="A264" s="163">
        <v>42</v>
      </c>
      <c r="B264" s="164" t="s">
        <v>444</v>
      </c>
      <c r="C264" s="180" t="s">
        <v>445</v>
      </c>
      <c r="D264" s="165" t="s">
        <v>345</v>
      </c>
      <c r="E264" s="166">
        <v>3.1760000000000002</v>
      </c>
      <c r="F264" s="167"/>
      <c r="G264" s="168">
        <f>ROUND(E264*F264,2)</f>
        <v>0</v>
      </c>
      <c r="H264" s="167">
        <v>99.95</v>
      </c>
      <c r="I264" s="168">
        <f>ROUND(E264*H264,2)</f>
        <v>317.44</v>
      </c>
      <c r="J264" s="167">
        <v>372.05</v>
      </c>
      <c r="K264" s="168">
        <f>ROUND(E264*J264,2)</f>
        <v>1181.6300000000001</v>
      </c>
      <c r="L264" s="168">
        <v>21</v>
      </c>
      <c r="M264" s="168">
        <f>G264*(1+L264/100)</f>
        <v>0</v>
      </c>
      <c r="N264" s="168">
        <v>3.0470000000000001E-2</v>
      </c>
      <c r="O264" s="168">
        <f>ROUND(E264*N264,2)</f>
        <v>0.1</v>
      </c>
      <c r="P264" s="168">
        <v>0</v>
      </c>
      <c r="Q264" s="168">
        <f>ROUND(E264*P264,2)</f>
        <v>0</v>
      </c>
      <c r="R264" s="168" t="s">
        <v>288</v>
      </c>
      <c r="S264" s="168" t="s">
        <v>171</v>
      </c>
      <c r="T264" s="169" t="s">
        <v>171</v>
      </c>
      <c r="U264" s="155">
        <v>0.752</v>
      </c>
      <c r="V264" s="155">
        <f>ROUND(E264*U264,2)</f>
        <v>2.39</v>
      </c>
      <c r="W264" s="155"/>
      <c r="X264" s="155" t="s">
        <v>223</v>
      </c>
      <c r="Y264" s="146"/>
      <c r="Z264" s="146"/>
      <c r="AA264" s="146"/>
      <c r="AB264" s="146"/>
      <c r="AC264" s="146"/>
      <c r="AD264" s="146"/>
      <c r="AE264" s="146"/>
      <c r="AF264" s="146"/>
      <c r="AG264" s="146" t="s">
        <v>224</v>
      </c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1">
      <c r="A265" s="153"/>
      <c r="B265" s="154"/>
      <c r="C265" s="801" t="s">
        <v>439</v>
      </c>
      <c r="D265" s="802"/>
      <c r="E265" s="802"/>
      <c r="F265" s="802"/>
      <c r="G265" s="802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46"/>
      <c r="Z265" s="146"/>
      <c r="AA265" s="146"/>
      <c r="AB265" s="146"/>
      <c r="AC265" s="146"/>
      <c r="AD265" s="146"/>
      <c r="AE265" s="146"/>
      <c r="AF265" s="146"/>
      <c r="AG265" s="146" t="s">
        <v>226</v>
      </c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1">
      <c r="A266" s="153"/>
      <c r="B266" s="154"/>
      <c r="C266" s="195" t="s">
        <v>435</v>
      </c>
      <c r="D266" s="185"/>
      <c r="E266" s="186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46"/>
      <c r="Z266" s="146"/>
      <c r="AA266" s="146"/>
      <c r="AB266" s="146"/>
      <c r="AC266" s="146"/>
      <c r="AD266" s="146"/>
      <c r="AE266" s="146"/>
      <c r="AF266" s="146"/>
      <c r="AG266" s="146" t="s">
        <v>228</v>
      </c>
      <c r="AH266" s="146">
        <v>0</v>
      </c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1">
      <c r="A267" s="153"/>
      <c r="B267" s="154"/>
      <c r="C267" s="195" t="s">
        <v>446</v>
      </c>
      <c r="D267" s="185"/>
      <c r="E267" s="186">
        <v>3.1760000000000002</v>
      </c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46"/>
      <c r="Z267" s="146"/>
      <c r="AA267" s="146"/>
      <c r="AB267" s="146"/>
      <c r="AC267" s="146"/>
      <c r="AD267" s="146"/>
      <c r="AE267" s="146"/>
      <c r="AF267" s="146"/>
      <c r="AG267" s="146" t="s">
        <v>228</v>
      </c>
      <c r="AH267" s="146">
        <v>0</v>
      </c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1">
      <c r="A268" s="163">
        <v>43</v>
      </c>
      <c r="B268" s="164" t="s">
        <v>447</v>
      </c>
      <c r="C268" s="180" t="s">
        <v>448</v>
      </c>
      <c r="D268" s="165" t="s">
        <v>345</v>
      </c>
      <c r="E268" s="166">
        <v>3.1760000000000002</v>
      </c>
      <c r="F268" s="167"/>
      <c r="G268" s="168">
        <f>ROUND(E268*F268,2)</f>
        <v>0</v>
      </c>
      <c r="H268" s="167">
        <v>0</v>
      </c>
      <c r="I268" s="168">
        <f>ROUND(E268*H268,2)</f>
        <v>0</v>
      </c>
      <c r="J268" s="167">
        <v>92.8</v>
      </c>
      <c r="K268" s="168">
        <f>ROUND(E268*J268,2)</f>
        <v>294.73</v>
      </c>
      <c r="L268" s="168">
        <v>21</v>
      </c>
      <c r="M268" s="168">
        <f>G268*(1+L268/100)</f>
        <v>0</v>
      </c>
      <c r="N268" s="168">
        <v>0</v>
      </c>
      <c r="O268" s="168">
        <f>ROUND(E268*N268,2)</f>
        <v>0</v>
      </c>
      <c r="P268" s="168">
        <v>0</v>
      </c>
      <c r="Q268" s="168">
        <f>ROUND(E268*P268,2)</f>
        <v>0</v>
      </c>
      <c r="R268" s="168" t="s">
        <v>288</v>
      </c>
      <c r="S268" s="168" t="s">
        <v>171</v>
      </c>
      <c r="T268" s="169" t="s">
        <v>171</v>
      </c>
      <c r="U268" s="155">
        <v>0.23200000000000001</v>
      </c>
      <c r="V268" s="155">
        <f>ROUND(E268*U268,2)</f>
        <v>0.74</v>
      </c>
      <c r="W268" s="155"/>
      <c r="X268" s="155" t="s">
        <v>223</v>
      </c>
      <c r="Y268" s="146"/>
      <c r="Z268" s="146"/>
      <c r="AA268" s="146"/>
      <c r="AB268" s="146"/>
      <c r="AC268" s="146"/>
      <c r="AD268" s="146"/>
      <c r="AE268" s="146"/>
      <c r="AF268" s="146"/>
      <c r="AG268" s="146" t="s">
        <v>224</v>
      </c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1">
      <c r="A269" s="153"/>
      <c r="B269" s="154"/>
      <c r="C269" s="801" t="s">
        <v>439</v>
      </c>
      <c r="D269" s="802"/>
      <c r="E269" s="802"/>
      <c r="F269" s="802"/>
      <c r="G269" s="802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46"/>
      <c r="Z269" s="146"/>
      <c r="AA269" s="146"/>
      <c r="AB269" s="146"/>
      <c r="AC269" s="146"/>
      <c r="AD269" s="146"/>
      <c r="AE269" s="146"/>
      <c r="AF269" s="146"/>
      <c r="AG269" s="146" t="s">
        <v>226</v>
      </c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1">
      <c r="A270" s="153"/>
      <c r="B270" s="154"/>
      <c r="C270" s="195" t="s">
        <v>449</v>
      </c>
      <c r="D270" s="185"/>
      <c r="E270" s="186">
        <v>3.1760000000000002</v>
      </c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46"/>
      <c r="Z270" s="146"/>
      <c r="AA270" s="146"/>
      <c r="AB270" s="146"/>
      <c r="AC270" s="146"/>
      <c r="AD270" s="146"/>
      <c r="AE270" s="146"/>
      <c r="AF270" s="146"/>
      <c r="AG270" s="146" t="s">
        <v>228</v>
      </c>
      <c r="AH270" s="146">
        <v>5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ht="22.5" outlineLevel="1">
      <c r="A271" s="726">
        <v>44</v>
      </c>
      <c r="B271" s="164" t="s">
        <v>450</v>
      </c>
      <c r="C271" s="180" t="s">
        <v>3088</v>
      </c>
      <c r="D271" s="165" t="s">
        <v>296</v>
      </c>
      <c r="E271" s="725">
        <v>0.32600000000000001</v>
      </c>
      <c r="F271" s="167"/>
      <c r="G271" s="168">
        <f>ROUND(E271*F271,2)</f>
        <v>0</v>
      </c>
      <c r="H271" s="167">
        <v>29914.3</v>
      </c>
      <c r="I271" s="168">
        <f>ROUND(E271*H271,2)</f>
        <v>9752.06</v>
      </c>
      <c r="J271" s="167">
        <v>6885.7</v>
      </c>
      <c r="K271" s="168">
        <f>ROUND(E271*J271,2)</f>
        <v>2244.7399999999998</v>
      </c>
      <c r="L271" s="168">
        <v>21</v>
      </c>
      <c r="M271" s="168">
        <f>G271*(1+L271/100)</f>
        <v>0</v>
      </c>
      <c r="N271" s="168">
        <v>1.04548</v>
      </c>
      <c r="O271" s="168">
        <f>ROUND(E271*N271,2)</f>
        <v>0.34</v>
      </c>
      <c r="P271" s="168">
        <v>0</v>
      </c>
      <c r="Q271" s="168">
        <f>ROUND(E271*P271,2)</f>
        <v>0</v>
      </c>
      <c r="R271" s="168" t="s">
        <v>288</v>
      </c>
      <c r="S271" s="168" t="s">
        <v>171</v>
      </c>
      <c r="T271" s="169" t="s">
        <v>171</v>
      </c>
      <c r="U271" s="155">
        <v>15.211</v>
      </c>
      <c r="V271" s="155">
        <f>ROUND(E271*U271,2)</f>
        <v>4.96</v>
      </c>
      <c r="W271" s="155"/>
      <c r="X271" s="155" t="s">
        <v>223</v>
      </c>
      <c r="Y271" s="146"/>
      <c r="Z271" s="146"/>
      <c r="AA271" s="146"/>
      <c r="AB271" s="146"/>
      <c r="AC271" s="146"/>
      <c r="AD271" s="146"/>
      <c r="AE271" s="146"/>
      <c r="AF271" s="146"/>
      <c r="AG271" s="146" t="s">
        <v>224</v>
      </c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ht="33.75" outlineLevel="1">
      <c r="A272" s="153"/>
      <c r="B272" s="154"/>
      <c r="C272" s="801" t="s">
        <v>451</v>
      </c>
      <c r="D272" s="802"/>
      <c r="E272" s="802"/>
      <c r="F272" s="802"/>
      <c r="G272" s="802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46"/>
      <c r="Z272" s="146"/>
      <c r="AA272" s="146"/>
      <c r="AB272" s="146"/>
      <c r="AC272" s="146"/>
      <c r="AD272" s="146"/>
      <c r="AE272" s="146"/>
      <c r="AF272" s="146"/>
      <c r="AG272" s="146" t="s">
        <v>226</v>
      </c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70" t="str">
        <f>C272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272" s="146"/>
      <c r="BC272" s="146"/>
      <c r="BD272" s="146"/>
      <c r="BE272" s="146"/>
      <c r="BF272" s="146"/>
      <c r="BG272" s="146"/>
      <c r="BH272" s="146"/>
    </row>
    <row r="273" spans="1:60" outlineLevel="1">
      <c r="A273" s="153"/>
      <c r="B273" s="154"/>
      <c r="C273" s="195" t="s">
        <v>298</v>
      </c>
      <c r="D273" s="185"/>
      <c r="E273" s="186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46"/>
      <c r="Z273" s="146"/>
      <c r="AA273" s="146"/>
      <c r="AB273" s="146"/>
      <c r="AC273" s="146"/>
      <c r="AD273" s="146"/>
      <c r="AE273" s="146"/>
      <c r="AF273" s="146"/>
      <c r="AG273" s="146" t="s">
        <v>228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1">
      <c r="A274" s="153"/>
      <c r="B274" s="154"/>
      <c r="C274" s="195" t="s">
        <v>3090</v>
      </c>
      <c r="D274" s="185"/>
      <c r="E274" s="186">
        <v>0.12</v>
      </c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46"/>
      <c r="Z274" s="146"/>
      <c r="AA274" s="146"/>
      <c r="AB274" s="146"/>
      <c r="AC274" s="146"/>
      <c r="AD274" s="146"/>
      <c r="AE274" s="146"/>
      <c r="AF274" s="146"/>
      <c r="AG274" s="146" t="s">
        <v>228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1">
      <c r="A275" s="153"/>
      <c r="B275" s="154"/>
      <c r="C275" s="195" t="s">
        <v>3089</v>
      </c>
      <c r="D275" s="185"/>
      <c r="E275" s="186">
        <v>0.152</v>
      </c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1">
      <c r="A276" s="153"/>
      <c r="B276" s="154"/>
      <c r="C276" s="196" t="s">
        <v>452</v>
      </c>
      <c r="D276" s="187"/>
      <c r="E276" s="188">
        <v>5.3999999999999999E-2</v>
      </c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46"/>
      <c r="Z276" s="146"/>
      <c r="AA276" s="146"/>
      <c r="AB276" s="146"/>
      <c r="AC276" s="146"/>
      <c r="AD276" s="146"/>
      <c r="AE276" s="146"/>
      <c r="AF276" s="146"/>
      <c r="AG276" s="146" t="s">
        <v>228</v>
      </c>
      <c r="AH276" s="146">
        <v>4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1">
      <c r="A277" s="163">
        <v>45</v>
      </c>
      <c r="B277" s="164" t="s">
        <v>453</v>
      </c>
      <c r="C277" s="180" t="s">
        <v>454</v>
      </c>
      <c r="D277" s="165" t="s">
        <v>254</v>
      </c>
      <c r="E277" s="166">
        <v>104.9355</v>
      </c>
      <c r="F277" s="167"/>
      <c r="G277" s="168">
        <f>ROUND(E277*F277,2)</f>
        <v>0</v>
      </c>
      <c r="H277" s="167">
        <v>633.54</v>
      </c>
      <c r="I277" s="168">
        <f>ROUND(E277*H277,2)</f>
        <v>66480.84</v>
      </c>
      <c r="J277" s="167">
        <v>62.46</v>
      </c>
      <c r="K277" s="168">
        <f>ROUND(E277*J277,2)</f>
        <v>6554.27</v>
      </c>
      <c r="L277" s="168">
        <v>21</v>
      </c>
      <c r="M277" s="168">
        <f>G277*(1+L277/100)</f>
        <v>0</v>
      </c>
      <c r="N277" s="168">
        <v>1.059E-2</v>
      </c>
      <c r="O277" s="168">
        <f>ROUND(E277*N277,2)</f>
        <v>1.1100000000000001</v>
      </c>
      <c r="P277" s="168">
        <v>0</v>
      </c>
      <c r="Q277" s="168">
        <f>ROUND(E277*P277,2)</f>
        <v>0</v>
      </c>
      <c r="R277" s="168"/>
      <c r="S277" s="168" t="s">
        <v>386</v>
      </c>
      <c r="T277" s="169" t="s">
        <v>172</v>
      </c>
      <c r="U277" s="155">
        <v>0.13500000000000001</v>
      </c>
      <c r="V277" s="155">
        <f>ROUND(E277*U277,2)</f>
        <v>14.17</v>
      </c>
      <c r="W277" s="155"/>
      <c r="X277" s="155" t="s">
        <v>223</v>
      </c>
      <c r="Y277" s="146"/>
      <c r="Z277" s="146"/>
      <c r="AA277" s="146"/>
      <c r="AB277" s="146"/>
      <c r="AC277" s="146"/>
      <c r="AD277" s="146"/>
      <c r="AE277" s="146"/>
      <c r="AF277" s="146"/>
      <c r="AG277" s="146" t="s">
        <v>224</v>
      </c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1">
      <c r="A278" s="153"/>
      <c r="B278" s="154"/>
      <c r="C278" s="790" t="s">
        <v>455</v>
      </c>
      <c r="D278" s="791"/>
      <c r="E278" s="791"/>
      <c r="F278" s="791"/>
      <c r="G278" s="791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46"/>
      <c r="Z278" s="146"/>
      <c r="AA278" s="146"/>
      <c r="AB278" s="146"/>
      <c r="AC278" s="146"/>
      <c r="AD278" s="146"/>
      <c r="AE278" s="146"/>
      <c r="AF278" s="146"/>
      <c r="AG278" s="146" t="s">
        <v>176</v>
      </c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1">
      <c r="A279" s="153"/>
      <c r="B279" s="154"/>
      <c r="C279" s="195" t="s">
        <v>456</v>
      </c>
      <c r="D279" s="185"/>
      <c r="E279" s="186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46"/>
      <c r="Z279" s="146"/>
      <c r="AA279" s="146"/>
      <c r="AB279" s="146"/>
      <c r="AC279" s="146"/>
      <c r="AD279" s="146"/>
      <c r="AE279" s="146"/>
      <c r="AF279" s="146"/>
      <c r="AG279" s="146" t="s">
        <v>228</v>
      </c>
      <c r="AH279" s="146">
        <v>0</v>
      </c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1">
      <c r="A280" s="153"/>
      <c r="B280" s="154"/>
      <c r="C280" s="195" t="s">
        <v>457</v>
      </c>
      <c r="D280" s="185"/>
      <c r="E280" s="186">
        <v>48.903750000000002</v>
      </c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46"/>
      <c r="Z280" s="146"/>
      <c r="AA280" s="146"/>
      <c r="AB280" s="146"/>
      <c r="AC280" s="146"/>
      <c r="AD280" s="146"/>
      <c r="AE280" s="146"/>
      <c r="AF280" s="146"/>
      <c r="AG280" s="146" t="s">
        <v>228</v>
      </c>
      <c r="AH280" s="146">
        <v>0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1">
      <c r="A281" s="153"/>
      <c r="B281" s="154"/>
      <c r="C281" s="195" t="s">
        <v>458</v>
      </c>
      <c r="D281" s="185"/>
      <c r="E281" s="186">
        <v>48.903750000000002</v>
      </c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46"/>
      <c r="Z281" s="146"/>
      <c r="AA281" s="146"/>
      <c r="AB281" s="146"/>
      <c r="AC281" s="146"/>
      <c r="AD281" s="146"/>
      <c r="AE281" s="146"/>
      <c r="AF281" s="146"/>
      <c r="AG281" s="146" t="s">
        <v>228</v>
      </c>
      <c r="AH281" s="146">
        <v>0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1">
      <c r="A282" s="153"/>
      <c r="B282" s="154"/>
      <c r="C282" s="195" t="s">
        <v>459</v>
      </c>
      <c r="D282" s="185"/>
      <c r="E282" s="186">
        <v>7.1280000000000001</v>
      </c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46"/>
      <c r="Z282" s="146"/>
      <c r="AA282" s="146"/>
      <c r="AB282" s="146"/>
      <c r="AC282" s="146"/>
      <c r="AD282" s="146"/>
      <c r="AE282" s="146"/>
      <c r="AF282" s="146"/>
      <c r="AG282" s="146" t="s">
        <v>228</v>
      </c>
      <c r="AH282" s="146">
        <v>0</v>
      </c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>
      <c r="A283" s="157" t="s">
        <v>166</v>
      </c>
      <c r="B283" s="158" t="s">
        <v>83</v>
      </c>
      <c r="C283" s="179" t="s">
        <v>84</v>
      </c>
      <c r="D283" s="159"/>
      <c r="E283" s="160"/>
      <c r="F283" s="161"/>
      <c r="G283" s="161">
        <f>SUMIF(AG284:AG289,"&lt;&gt;NOR",G284:G289)</f>
        <v>0</v>
      </c>
      <c r="H283" s="161"/>
      <c r="I283" s="161">
        <f>SUM(I284:I289)</f>
        <v>143.07</v>
      </c>
      <c r="J283" s="161"/>
      <c r="K283" s="161">
        <f>SUM(K284:K289)</f>
        <v>531.62</v>
      </c>
      <c r="L283" s="161"/>
      <c r="M283" s="161">
        <f>SUM(M284:M289)</f>
        <v>0</v>
      </c>
      <c r="N283" s="161"/>
      <c r="O283" s="161">
        <f>SUM(O284:O289)</f>
        <v>0.01</v>
      </c>
      <c r="P283" s="161"/>
      <c r="Q283" s="161">
        <f>SUM(Q284:Q289)</f>
        <v>0</v>
      </c>
      <c r="R283" s="161"/>
      <c r="S283" s="161"/>
      <c r="T283" s="162"/>
      <c r="U283" s="156"/>
      <c r="V283" s="156">
        <f>SUM(V284:V289)</f>
        <v>1.1800000000000002</v>
      </c>
      <c r="W283" s="156"/>
      <c r="X283" s="156"/>
      <c r="AG283" t="s">
        <v>167</v>
      </c>
    </row>
    <row r="284" spans="1:60" outlineLevel="1">
      <c r="A284" s="163">
        <v>46</v>
      </c>
      <c r="B284" s="164" t="s">
        <v>460</v>
      </c>
      <c r="C284" s="180" t="s">
        <v>461</v>
      </c>
      <c r="D284" s="165" t="s">
        <v>254</v>
      </c>
      <c r="E284" s="166">
        <v>3.7650000000000001</v>
      </c>
      <c r="F284" s="167"/>
      <c r="G284" s="168">
        <f>ROUND(E284*F284,2)</f>
        <v>0</v>
      </c>
      <c r="H284" s="167">
        <v>18.41</v>
      </c>
      <c r="I284" s="168">
        <f>ROUND(E284*H284,2)</f>
        <v>69.31</v>
      </c>
      <c r="J284" s="167">
        <v>110.09</v>
      </c>
      <c r="K284" s="168">
        <f>ROUND(E284*J284,2)</f>
        <v>414.49</v>
      </c>
      <c r="L284" s="168">
        <v>21</v>
      </c>
      <c r="M284" s="168">
        <f>G284*(1+L284/100)</f>
        <v>0</v>
      </c>
      <c r="N284" s="168">
        <v>3.7799999999999999E-3</v>
      </c>
      <c r="O284" s="168">
        <f>ROUND(E284*N284,2)</f>
        <v>0.01</v>
      </c>
      <c r="P284" s="168">
        <v>0</v>
      </c>
      <c r="Q284" s="168">
        <f>ROUND(E284*P284,2)</f>
        <v>0</v>
      </c>
      <c r="R284" s="168" t="s">
        <v>288</v>
      </c>
      <c r="S284" s="168" t="s">
        <v>171</v>
      </c>
      <c r="T284" s="169" t="s">
        <v>171</v>
      </c>
      <c r="U284" s="155">
        <v>0.245</v>
      </c>
      <c r="V284" s="155">
        <f>ROUND(E284*U284,2)</f>
        <v>0.92</v>
      </c>
      <c r="W284" s="155"/>
      <c r="X284" s="155" t="s">
        <v>223</v>
      </c>
      <c r="Y284" s="146"/>
      <c r="Z284" s="146"/>
      <c r="AA284" s="146"/>
      <c r="AB284" s="146"/>
      <c r="AC284" s="146"/>
      <c r="AD284" s="146"/>
      <c r="AE284" s="146"/>
      <c r="AF284" s="146"/>
      <c r="AG284" s="146" t="s">
        <v>224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1">
      <c r="A285" s="153"/>
      <c r="B285" s="154"/>
      <c r="C285" s="801" t="s">
        <v>462</v>
      </c>
      <c r="D285" s="802"/>
      <c r="E285" s="802"/>
      <c r="F285" s="802"/>
      <c r="G285" s="802"/>
      <c r="H285" s="155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46"/>
      <c r="Z285" s="146"/>
      <c r="AA285" s="146"/>
      <c r="AB285" s="146"/>
      <c r="AC285" s="146"/>
      <c r="AD285" s="146"/>
      <c r="AE285" s="146"/>
      <c r="AF285" s="146"/>
      <c r="AG285" s="146" t="s">
        <v>226</v>
      </c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1">
      <c r="A286" s="153"/>
      <c r="B286" s="154"/>
      <c r="C286" s="195" t="s">
        <v>463</v>
      </c>
      <c r="D286" s="185"/>
      <c r="E286" s="186">
        <v>3.7650000000000001</v>
      </c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46"/>
      <c r="Z286" s="146"/>
      <c r="AA286" s="146"/>
      <c r="AB286" s="146"/>
      <c r="AC286" s="146"/>
      <c r="AD286" s="146"/>
      <c r="AE286" s="146"/>
      <c r="AF286" s="146"/>
      <c r="AG286" s="146" t="s">
        <v>228</v>
      </c>
      <c r="AH286" s="146">
        <v>5</v>
      </c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ht="22.5" outlineLevel="1">
      <c r="A287" s="163">
        <v>47</v>
      </c>
      <c r="B287" s="164" t="s">
        <v>464</v>
      </c>
      <c r="C287" s="180" t="s">
        <v>465</v>
      </c>
      <c r="D287" s="165" t="s">
        <v>254</v>
      </c>
      <c r="E287" s="166">
        <v>3.7650000000000001</v>
      </c>
      <c r="F287" s="167"/>
      <c r="G287" s="168">
        <f>ROUND(E287*F287,2)</f>
        <v>0</v>
      </c>
      <c r="H287" s="167">
        <v>19.59</v>
      </c>
      <c r="I287" s="168">
        <f>ROUND(E287*H287,2)</f>
        <v>73.760000000000005</v>
      </c>
      <c r="J287" s="167">
        <v>31.11</v>
      </c>
      <c r="K287" s="168">
        <f>ROUND(E287*J287,2)</f>
        <v>117.13</v>
      </c>
      <c r="L287" s="168">
        <v>21</v>
      </c>
      <c r="M287" s="168">
        <f>G287*(1+L287/100)</f>
        <v>0</v>
      </c>
      <c r="N287" s="168">
        <v>2.9999999999999997E-4</v>
      </c>
      <c r="O287" s="168">
        <f>ROUND(E287*N287,2)</f>
        <v>0</v>
      </c>
      <c r="P287" s="168">
        <v>0</v>
      </c>
      <c r="Q287" s="168">
        <f>ROUND(E287*P287,2)</f>
        <v>0</v>
      </c>
      <c r="R287" s="168" t="s">
        <v>288</v>
      </c>
      <c r="S287" s="168" t="s">
        <v>171</v>
      </c>
      <c r="T287" s="169" t="s">
        <v>171</v>
      </c>
      <c r="U287" s="155">
        <v>7.0000000000000007E-2</v>
      </c>
      <c r="V287" s="155">
        <f>ROUND(E287*U287,2)</f>
        <v>0.26</v>
      </c>
      <c r="W287" s="155"/>
      <c r="X287" s="155" t="s">
        <v>223</v>
      </c>
      <c r="Y287" s="146"/>
      <c r="Z287" s="146"/>
      <c r="AA287" s="146"/>
      <c r="AB287" s="146"/>
      <c r="AC287" s="146"/>
      <c r="AD287" s="146"/>
      <c r="AE287" s="146"/>
      <c r="AF287" s="146"/>
      <c r="AG287" s="146" t="s">
        <v>224</v>
      </c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1">
      <c r="A288" s="153"/>
      <c r="B288" s="154"/>
      <c r="C288" s="801" t="s">
        <v>462</v>
      </c>
      <c r="D288" s="802"/>
      <c r="E288" s="802"/>
      <c r="F288" s="802"/>
      <c r="G288" s="802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46"/>
      <c r="Z288" s="146"/>
      <c r="AA288" s="146"/>
      <c r="AB288" s="146"/>
      <c r="AC288" s="146"/>
      <c r="AD288" s="146"/>
      <c r="AE288" s="146"/>
      <c r="AF288" s="146"/>
      <c r="AG288" s="146" t="s">
        <v>226</v>
      </c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1">
      <c r="A289" s="153"/>
      <c r="B289" s="154"/>
      <c r="C289" s="195" t="s">
        <v>466</v>
      </c>
      <c r="D289" s="185"/>
      <c r="E289" s="186">
        <v>3.7650000000000001</v>
      </c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46"/>
      <c r="Z289" s="146"/>
      <c r="AA289" s="146"/>
      <c r="AB289" s="146"/>
      <c r="AC289" s="146"/>
      <c r="AD289" s="146"/>
      <c r="AE289" s="146"/>
      <c r="AF289" s="146"/>
      <c r="AG289" s="146" t="s">
        <v>228</v>
      </c>
      <c r="AH289" s="146">
        <v>5</v>
      </c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>
      <c r="A290" s="157" t="s">
        <v>166</v>
      </c>
      <c r="B290" s="158" t="s">
        <v>85</v>
      </c>
      <c r="C290" s="179" t="s">
        <v>86</v>
      </c>
      <c r="D290" s="159"/>
      <c r="E290" s="160"/>
      <c r="F290" s="161"/>
      <c r="G290" s="161">
        <f>SUMIF(AG291:AG320,"&lt;&gt;NOR",G291:G320)</f>
        <v>0</v>
      </c>
      <c r="H290" s="161"/>
      <c r="I290" s="161">
        <f>SUM(I291:I320)</f>
        <v>126174.04999999999</v>
      </c>
      <c r="J290" s="161"/>
      <c r="K290" s="161">
        <f>SUM(K291:K320)</f>
        <v>206951.61</v>
      </c>
      <c r="L290" s="161"/>
      <c r="M290" s="161">
        <f>SUM(M291:M320)</f>
        <v>0</v>
      </c>
      <c r="N290" s="161"/>
      <c r="O290" s="161">
        <f>SUM(O291:O320)</f>
        <v>20.73</v>
      </c>
      <c r="P290" s="161"/>
      <c r="Q290" s="161">
        <f>SUM(Q291:Q320)</f>
        <v>0</v>
      </c>
      <c r="R290" s="161"/>
      <c r="S290" s="161"/>
      <c r="T290" s="162"/>
      <c r="U290" s="156"/>
      <c r="V290" s="156">
        <f>SUM(V291:V320)</f>
        <v>68.47</v>
      </c>
      <c r="W290" s="156"/>
      <c r="X290" s="156"/>
      <c r="AG290" t="s">
        <v>167</v>
      </c>
    </row>
    <row r="291" spans="1:60" outlineLevel="1">
      <c r="A291" s="163">
        <v>48</v>
      </c>
      <c r="B291" s="164" t="s">
        <v>467</v>
      </c>
      <c r="C291" s="180" t="s">
        <v>468</v>
      </c>
      <c r="D291" s="165" t="s">
        <v>254</v>
      </c>
      <c r="E291" s="166">
        <v>5.98</v>
      </c>
      <c r="F291" s="167"/>
      <c r="G291" s="168">
        <f>ROUND(E291*F291,2)</f>
        <v>0</v>
      </c>
      <c r="H291" s="167">
        <v>155.38</v>
      </c>
      <c r="I291" s="168">
        <f>ROUND(E291*H291,2)</f>
        <v>929.17</v>
      </c>
      <c r="J291" s="167">
        <v>563.62</v>
      </c>
      <c r="K291" s="168">
        <f>ROUND(E291*J291,2)</f>
        <v>3370.45</v>
      </c>
      <c r="L291" s="168">
        <v>21</v>
      </c>
      <c r="M291" s="168">
        <f>G291*(1+L291/100)</f>
        <v>0</v>
      </c>
      <c r="N291" s="168">
        <v>3.4909999999999997E-2</v>
      </c>
      <c r="O291" s="168">
        <f>ROUND(E291*N291,2)</f>
        <v>0.21</v>
      </c>
      <c r="P291" s="168">
        <v>0</v>
      </c>
      <c r="Q291" s="168">
        <f>ROUND(E291*P291,2)</f>
        <v>0</v>
      </c>
      <c r="R291" s="168" t="s">
        <v>352</v>
      </c>
      <c r="S291" s="168" t="s">
        <v>171</v>
      </c>
      <c r="T291" s="169" t="s">
        <v>171</v>
      </c>
      <c r="U291" s="155">
        <v>1.1841699999999999</v>
      </c>
      <c r="V291" s="155">
        <f>ROUND(E291*U291,2)</f>
        <v>7.08</v>
      </c>
      <c r="W291" s="155"/>
      <c r="X291" s="155" t="s">
        <v>223</v>
      </c>
      <c r="Y291" s="146"/>
      <c r="Z291" s="146"/>
      <c r="AA291" s="146"/>
      <c r="AB291" s="146"/>
      <c r="AC291" s="146"/>
      <c r="AD291" s="146"/>
      <c r="AE291" s="146"/>
      <c r="AF291" s="146"/>
      <c r="AG291" s="146" t="s">
        <v>224</v>
      </c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1">
      <c r="A292" s="153"/>
      <c r="B292" s="154"/>
      <c r="C292" s="801" t="s">
        <v>469</v>
      </c>
      <c r="D292" s="802"/>
      <c r="E292" s="802"/>
      <c r="F292" s="802"/>
      <c r="G292" s="802"/>
      <c r="H292" s="155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46"/>
      <c r="Z292" s="146"/>
      <c r="AA292" s="146"/>
      <c r="AB292" s="146"/>
      <c r="AC292" s="146"/>
      <c r="AD292" s="146"/>
      <c r="AE292" s="146"/>
      <c r="AF292" s="146"/>
      <c r="AG292" s="146" t="s">
        <v>226</v>
      </c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70" t="str">
        <f>C292</f>
        <v>okenního nebo dveřního, z pomocného pracovního lešení o výšce podlahy do 1900 mm a pro zatížení do 1,5 kPa,</v>
      </c>
      <c r="BB292" s="146"/>
      <c r="BC292" s="146"/>
      <c r="BD292" s="146"/>
      <c r="BE292" s="146"/>
      <c r="BF292" s="146"/>
      <c r="BG292" s="146"/>
      <c r="BH292" s="146"/>
    </row>
    <row r="293" spans="1:60" outlineLevel="1">
      <c r="A293" s="153"/>
      <c r="B293" s="154"/>
      <c r="C293" s="195" t="s">
        <v>361</v>
      </c>
      <c r="D293" s="185"/>
      <c r="E293" s="186"/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46"/>
      <c r="Z293" s="146"/>
      <c r="AA293" s="146"/>
      <c r="AB293" s="146"/>
      <c r="AC293" s="146"/>
      <c r="AD293" s="146"/>
      <c r="AE293" s="146"/>
      <c r="AF293" s="146"/>
      <c r="AG293" s="146" t="s">
        <v>228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1">
      <c r="A294" s="153"/>
      <c r="B294" s="154"/>
      <c r="C294" s="195" t="s">
        <v>470</v>
      </c>
      <c r="D294" s="185"/>
      <c r="E294" s="186">
        <v>4.32</v>
      </c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46"/>
      <c r="Z294" s="146"/>
      <c r="AA294" s="146"/>
      <c r="AB294" s="146"/>
      <c r="AC294" s="146"/>
      <c r="AD294" s="146"/>
      <c r="AE294" s="146"/>
      <c r="AF294" s="146"/>
      <c r="AG294" s="146" t="s">
        <v>228</v>
      </c>
      <c r="AH294" s="146">
        <v>0</v>
      </c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1">
      <c r="A295" s="153"/>
      <c r="B295" s="154"/>
      <c r="C295" s="195" t="s">
        <v>471</v>
      </c>
      <c r="D295" s="185"/>
      <c r="E295" s="186">
        <v>0.96</v>
      </c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46"/>
      <c r="Z295" s="146"/>
      <c r="AA295" s="146"/>
      <c r="AB295" s="146"/>
      <c r="AC295" s="146"/>
      <c r="AD295" s="146"/>
      <c r="AE295" s="146"/>
      <c r="AF295" s="146"/>
      <c r="AG295" s="146" t="s">
        <v>228</v>
      </c>
      <c r="AH295" s="146">
        <v>0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1">
      <c r="A296" s="153"/>
      <c r="B296" s="154"/>
      <c r="C296" s="195" t="s">
        <v>472</v>
      </c>
      <c r="D296" s="185"/>
      <c r="E296" s="186">
        <v>0.7</v>
      </c>
      <c r="F296" s="155"/>
      <c r="G296" s="155"/>
      <c r="H296" s="155"/>
      <c r="I296" s="155"/>
      <c r="J296" s="155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46"/>
      <c r="Z296" s="146"/>
      <c r="AA296" s="146"/>
      <c r="AB296" s="146"/>
      <c r="AC296" s="146"/>
      <c r="AD296" s="146"/>
      <c r="AE296" s="146"/>
      <c r="AF296" s="146"/>
      <c r="AG296" s="146" t="s">
        <v>228</v>
      </c>
      <c r="AH296" s="146">
        <v>0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1">
      <c r="A297" s="163">
        <v>49</v>
      </c>
      <c r="B297" s="164" t="s">
        <v>473</v>
      </c>
      <c r="C297" s="180" t="s">
        <v>474</v>
      </c>
      <c r="D297" s="165" t="s">
        <v>254</v>
      </c>
      <c r="E297" s="166">
        <v>95.9</v>
      </c>
      <c r="F297" s="167"/>
      <c r="G297" s="168">
        <f>ROUND(E297*F297,2)</f>
        <v>0</v>
      </c>
      <c r="H297" s="167">
        <v>119.4</v>
      </c>
      <c r="I297" s="168">
        <f>ROUND(E297*H297,2)</f>
        <v>11450.46</v>
      </c>
      <c r="J297" s="167">
        <v>314.60000000000002</v>
      </c>
      <c r="K297" s="168">
        <f>ROUND(E297*J297,2)</f>
        <v>30170.14</v>
      </c>
      <c r="L297" s="168">
        <v>21</v>
      </c>
      <c r="M297" s="168">
        <f>G297*(1+L297/100)</f>
        <v>0</v>
      </c>
      <c r="N297" s="168">
        <v>2.7980000000000001E-2</v>
      </c>
      <c r="O297" s="168">
        <f>ROUND(E297*N297,2)</f>
        <v>2.68</v>
      </c>
      <c r="P297" s="168">
        <v>0</v>
      </c>
      <c r="Q297" s="168">
        <f>ROUND(E297*P297,2)</f>
        <v>0</v>
      </c>
      <c r="R297" s="168" t="s">
        <v>288</v>
      </c>
      <c r="S297" s="168" t="s">
        <v>171</v>
      </c>
      <c r="T297" s="169" t="s">
        <v>171</v>
      </c>
      <c r="U297" s="155">
        <v>0.626</v>
      </c>
      <c r="V297" s="155">
        <f>ROUND(E297*U297,2)</f>
        <v>60.03</v>
      </c>
      <c r="W297" s="155"/>
      <c r="X297" s="155" t="s">
        <v>223</v>
      </c>
      <c r="Y297" s="146"/>
      <c r="Z297" s="146"/>
      <c r="AA297" s="146"/>
      <c r="AB297" s="146"/>
      <c r="AC297" s="146"/>
      <c r="AD297" s="146"/>
      <c r="AE297" s="146"/>
      <c r="AF297" s="146"/>
      <c r="AG297" s="146" t="s">
        <v>224</v>
      </c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1">
      <c r="A298" s="153"/>
      <c r="B298" s="154"/>
      <c r="C298" s="801" t="s">
        <v>475</v>
      </c>
      <c r="D298" s="802"/>
      <c r="E298" s="802"/>
      <c r="F298" s="802"/>
      <c r="G298" s="802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46"/>
      <c r="Z298" s="146"/>
      <c r="AA298" s="146"/>
      <c r="AB298" s="146"/>
      <c r="AC298" s="146"/>
      <c r="AD298" s="146"/>
      <c r="AE298" s="146"/>
      <c r="AF298" s="146"/>
      <c r="AG298" s="146" t="s">
        <v>226</v>
      </c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70" t="str">
        <f>C298</f>
        <v>omítka vápenocementová, strojně nebo ručně nanášená v podlaží i ve schodišti na jakýkoliv druh podkladu, kompletní souvrství</v>
      </c>
      <c r="BB298" s="146"/>
      <c r="BC298" s="146"/>
      <c r="BD298" s="146"/>
      <c r="BE298" s="146"/>
      <c r="BF298" s="146"/>
      <c r="BG298" s="146"/>
      <c r="BH298" s="146"/>
    </row>
    <row r="299" spans="1:60" outlineLevel="1">
      <c r="A299" s="153"/>
      <c r="B299" s="154"/>
      <c r="C299" s="803" t="s">
        <v>476</v>
      </c>
      <c r="D299" s="804"/>
      <c r="E299" s="804"/>
      <c r="F299" s="804"/>
      <c r="G299" s="804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46"/>
      <c r="Z299" s="146"/>
      <c r="AA299" s="146"/>
      <c r="AB299" s="146"/>
      <c r="AC299" s="146"/>
      <c r="AD299" s="146"/>
      <c r="AE299" s="146"/>
      <c r="AF299" s="146"/>
      <c r="AG299" s="146" t="s">
        <v>176</v>
      </c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1">
      <c r="A300" s="153"/>
      <c r="B300" s="154"/>
      <c r="C300" s="195" t="s">
        <v>354</v>
      </c>
      <c r="D300" s="185"/>
      <c r="E300" s="186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46"/>
      <c r="Z300" s="146"/>
      <c r="AA300" s="146"/>
      <c r="AB300" s="146"/>
      <c r="AC300" s="146"/>
      <c r="AD300" s="146"/>
      <c r="AE300" s="146"/>
      <c r="AF300" s="146"/>
      <c r="AG300" s="146" t="s">
        <v>228</v>
      </c>
      <c r="AH300" s="146">
        <v>0</v>
      </c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1">
      <c r="A301" s="153"/>
      <c r="B301" s="154"/>
      <c r="C301" s="195" t="s">
        <v>477</v>
      </c>
      <c r="D301" s="185"/>
      <c r="E301" s="186"/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46"/>
      <c r="Z301" s="146"/>
      <c r="AA301" s="146"/>
      <c r="AB301" s="146"/>
      <c r="AC301" s="146"/>
      <c r="AD301" s="146"/>
      <c r="AE301" s="146"/>
      <c r="AF301" s="146"/>
      <c r="AG301" s="146" t="s">
        <v>228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1">
      <c r="A302" s="153"/>
      <c r="B302" s="154"/>
      <c r="C302" s="195" t="s">
        <v>478</v>
      </c>
      <c r="D302" s="185"/>
      <c r="E302" s="186">
        <v>97.7</v>
      </c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46"/>
      <c r="Z302" s="146"/>
      <c r="AA302" s="146"/>
      <c r="AB302" s="146"/>
      <c r="AC302" s="146"/>
      <c r="AD302" s="146"/>
      <c r="AE302" s="146"/>
      <c r="AF302" s="146"/>
      <c r="AG302" s="146" t="s">
        <v>228</v>
      </c>
      <c r="AH302" s="146">
        <v>0</v>
      </c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1">
      <c r="A303" s="153"/>
      <c r="B303" s="154"/>
      <c r="C303" s="195" t="s">
        <v>479</v>
      </c>
      <c r="D303" s="185"/>
      <c r="E303" s="186">
        <v>-1.8</v>
      </c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46"/>
      <c r="Z303" s="146"/>
      <c r="AA303" s="146"/>
      <c r="AB303" s="146"/>
      <c r="AC303" s="146"/>
      <c r="AD303" s="146"/>
      <c r="AE303" s="146"/>
      <c r="AF303" s="146"/>
      <c r="AG303" s="146" t="s">
        <v>228</v>
      </c>
      <c r="AH303" s="146">
        <v>0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ht="22.5" outlineLevel="1">
      <c r="A304" s="163">
        <v>50</v>
      </c>
      <c r="B304" s="164" t="s">
        <v>480</v>
      </c>
      <c r="C304" s="180" t="s">
        <v>481</v>
      </c>
      <c r="D304" s="165" t="s">
        <v>254</v>
      </c>
      <c r="E304" s="166">
        <v>3.7650000000000001</v>
      </c>
      <c r="F304" s="167"/>
      <c r="G304" s="168">
        <f>ROUND(E304*F304,2)</f>
        <v>0</v>
      </c>
      <c r="H304" s="167">
        <v>72.25</v>
      </c>
      <c r="I304" s="168">
        <f>ROUND(E304*H304,2)</f>
        <v>272.02</v>
      </c>
      <c r="J304" s="167">
        <v>175.75</v>
      </c>
      <c r="K304" s="168">
        <f>ROUND(E304*J304,2)</f>
        <v>661.7</v>
      </c>
      <c r="L304" s="168">
        <v>21</v>
      </c>
      <c r="M304" s="168">
        <f>G304*(1+L304/100)</f>
        <v>0</v>
      </c>
      <c r="N304" s="168">
        <v>4.9100000000000003E-3</v>
      </c>
      <c r="O304" s="168">
        <f>ROUND(E304*N304,2)</f>
        <v>0.02</v>
      </c>
      <c r="P304" s="168">
        <v>0</v>
      </c>
      <c r="Q304" s="168">
        <f>ROUND(E304*P304,2)</f>
        <v>0</v>
      </c>
      <c r="R304" s="168" t="s">
        <v>288</v>
      </c>
      <c r="S304" s="168" t="s">
        <v>171</v>
      </c>
      <c r="T304" s="169" t="s">
        <v>171</v>
      </c>
      <c r="U304" s="155">
        <v>0.36199999999999999</v>
      </c>
      <c r="V304" s="155">
        <f>ROUND(E304*U304,2)</f>
        <v>1.36</v>
      </c>
      <c r="W304" s="155"/>
      <c r="X304" s="155" t="s">
        <v>223</v>
      </c>
      <c r="Y304" s="146"/>
      <c r="Z304" s="146"/>
      <c r="AA304" s="146"/>
      <c r="AB304" s="146"/>
      <c r="AC304" s="146"/>
      <c r="AD304" s="146"/>
      <c r="AE304" s="146"/>
      <c r="AF304" s="146"/>
      <c r="AG304" s="146" t="s">
        <v>224</v>
      </c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1">
      <c r="A305" s="153"/>
      <c r="B305" s="154"/>
      <c r="C305" s="195" t="s">
        <v>354</v>
      </c>
      <c r="D305" s="185"/>
      <c r="E305" s="186"/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46"/>
      <c r="Z305" s="146"/>
      <c r="AA305" s="146"/>
      <c r="AB305" s="146"/>
      <c r="AC305" s="146"/>
      <c r="AD305" s="146"/>
      <c r="AE305" s="146"/>
      <c r="AF305" s="146"/>
      <c r="AG305" s="146" t="s">
        <v>228</v>
      </c>
      <c r="AH305" s="146">
        <v>0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1">
      <c r="A306" s="153"/>
      <c r="B306" s="154"/>
      <c r="C306" s="195" t="s">
        <v>482</v>
      </c>
      <c r="D306" s="185"/>
      <c r="E306" s="186">
        <v>0.36</v>
      </c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46"/>
      <c r="Z306" s="146"/>
      <c r="AA306" s="146"/>
      <c r="AB306" s="146"/>
      <c r="AC306" s="146"/>
      <c r="AD306" s="146"/>
      <c r="AE306" s="146"/>
      <c r="AF306" s="146"/>
      <c r="AG306" s="146" t="s">
        <v>228</v>
      </c>
      <c r="AH306" s="146">
        <v>0</v>
      </c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1">
      <c r="A307" s="153"/>
      <c r="B307" s="154"/>
      <c r="C307" s="195" t="s">
        <v>483</v>
      </c>
      <c r="D307" s="185"/>
      <c r="E307" s="186">
        <v>1.08</v>
      </c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46"/>
      <c r="Z307" s="146"/>
      <c r="AA307" s="146"/>
      <c r="AB307" s="146"/>
      <c r="AC307" s="146"/>
      <c r="AD307" s="146"/>
      <c r="AE307" s="146"/>
      <c r="AF307" s="146"/>
      <c r="AG307" s="146" t="s">
        <v>228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1">
      <c r="A308" s="153"/>
      <c r="B308" s="154"/>
      <c r="C308" s="195" t="s">
        <v>484</v>
      </c>
      <c r="D308" s="185"/>
      <c r="E308" s="186">
        <v>0.315</v>
      </c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46"/>
      <c r="Z308" s="146"/>
      <c r="AA308" s="146"/>
      <c r="AB308" s="146"/>
      <c r="AC308" s="146"/>
      <c r="AD308" s="146"/>
      <c r="AE308" s="146"/>
      <c r="AF308" s="146"/>
      <c r="AG308" s="146" t="s">
        <v>228</v>
      </c>
      <c r="AH308" s="146">
        <v>0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1">
      <c r="A309" s="153"/>
      <c r="B309" s="154"/>
      <c r="C309" s="195" t="s">
        <v>485</v>
      </c>
      <c r="D309" s="185"/>
      <c r="E309" s="186">
        <v>0.82499999999999996</v>
      </c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46"/>
      <c r="Z309" s="146"/>
      <c r="AA309" s="146"/>
      <c r="AB309" s="146"/>
      <c r="AC309" s="146"/>
      <c r="AD309" s="146"/>
      <c r="AE309" s="146"/>
      <c r="AF309" s="146"/>
      <c r="AG309" s="146" t="s">
        <v>228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1">
      <c r="A310" s="153"/>
      <c r="B310" s="154"/>
      <c r="C310" s="195" t="s">
        <v>486</v>
      </c>
      <c r="D310" s="185"/>
      <c r="E310" s="186">
        <v>1.1850000000000001</v>
      </c>
      <c r="F310" s="15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46"/>
      <c r="Z310" s="146"/>
      <c r="AA310" s="146"/>
      <c r="AB310" s="146"/>
      <c r="AC310" s="146"/>
      <c r="AD310" s="146"/>
      <c r="AE310" s="146"/>
      <c r="AF310" s="146"/>
      <c r="AG310" s="146" t="s">
        <v>228</v>
      </c>
      <c r="AH310" s="146">
        <v>0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1">
      <c r="A311" s="163">
        <v>51</v>
      </c>
      <c r="B311" s="164" t="s">
        <v>487</v>
      </c>
      <c r="C311" s="180" t="s">
        <v>488</v>
      </c>
      <c r="D311" s="165" t="s">
        <v>254</v>
      </c>
      <c r="E311" s="166">
        <v>364.06599999999997</v>
      </c>
      <c r="F311" s="167"/>
      <c r="G311" s="168">
        <f>ROUND(E311*F311,2)</f>
        <v>0</v>
      </c>
      <c r="H311" s="167">
        <v>0</v>
      </c>
      <c r="I311" s="168">
        <f>ROUND(E311*H311,2)</f>
        <v>0</v>
      </c>
      <c r="J311" s="167">
        <v>474.5</v>
      </c>
      <c r="K311" s="168">
        <f>ROUND(E311*J311,2)</f>
        <v>172749.32</v>
      </c>
      <c r="L311" s="168">
        <v>21</v>
      </c>
      <c r="M311" s="168">
        <f>G311*(1+L311/100)</f>
        <v>0</v>
      </c>
      <c r="N311" s="168">
        <v>3.9849999999999997E-2</v>
      </c>
      <c r="O311" s="168">
        <f>ROUND(E311*N311,2)</f>
        <v>14.51</v>
      </c>
      <c r="P311" s="168">
        <v>0</v>
      </c>
      <c r="Q311" s="168">
        <f>ROUND(E311*P311,2)</f>
        <v>0</v>
      </c>
      <c r="R311" s="168"/>
      <c r="S311" s="168" t="s">
        <v>386</v>
      </c>
      <c r="T311" s="169" t="s">
        <v>172</v>
      </c>
      <c r="U311" s="155">
        <v>0</v>
      </c>
      <c r="V311" s="155">
        <f>ROUND(E311*U311,2)</f>
        <v>0</v>
      </c>
      <c r="W311" s="155"/>
      <c r="X311" s="155" t="s">
        <v>223</v>
      </c>
      <c r="Y311" s="146"/>
      <c r="Z311" s="146"/>
      <c r="AA311" s="146"/>
      <c r="AB311" s="146"/>
      <c r="AC311" s="146"/>
      <c r="AD311" s="146"/>
      <c r="AE311" s="146"/>
      <c r="AF311" s="146"/>
      <c r="AG311" s="146" t="s">
        <v>224</v>
      </c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1">
      <c r="A312" s="153"/>
      <c r="B312" s="154"/>
      <c r="C312" s="790" t="s">
        <v>489</v>
      </c>
      <c r="D312" s="791"/>
      <c r="E312" s="791"/>
      <c r="F312" s="791"/>
      <c r="G312" s="791"/>
      <c r="H312" s="155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46"/>
      <c r="Z312" s="146"/>
      <c r="AA312" s="146"/>
      <c r="AB312" s="146"/>
      <c r="AC312" s="146"/>
      <c r="AD312" s="146"/>
      <c r="AE312" s="146"/>
      <c r="AF312" s="146"/>
      <c r="AG312" s="146" t="s">
        <v>176</v>
      </c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70" t="str">
        <f>C312</f>
        <v>Nástřik bude z průmyslově vyráběné omítkové směsi složené z biorozpustných minerálních vláken a cementového pojiva.</v>
      </c>
      <c r="BB312" s="146"/>
      <c r="BC312" s="146"/>
      <c r="BD312" s="146"/>
      <c r="BE312" s="146"/>
      <c r="BF312" s="146"/>
      <c r="BG312" s="146"/>
      <c r="BH312" s="146"/>
    </row>
    <row r="313" spans="1:60" outlineLevel="1">
      <c r="A313" s="153"/>
      <c r="B313" s="154"/>
      <c r="C313" s="195" t="s">
        <v>490</v>
      </c>
      <c r="D313" s="185"/>
      <c r="E313" s="186"/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46"/>
      <c r="Z313" s="146"/>
      <c r="AA313" s="146"/>
      <c r="AB313" s="146"/>
      <c r="AC313" s="146"/>
      <c r="AD313" s="146"/>
      <c r="AE313" s="146"/>
      <c r="AF313" s="146"/>
      <c r="AG313" s="146" t="s">
        <v>228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1">
      <c r="A314" s="153"/>
      <c r="B314" s="154"/>
      <c r="C314" s="195" t="s">
        <v>491</v>
      </c>
      <c r="D314" s="185"/>
      <c r="E314" s="186">
        <v>455</v>
      </c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46"/>
      <c r="Z314" s="146"/>
      <c r="AA314" s="146"/>
      <c r="AB314" s="146"/>
      <c r="AC314" s="146"/>
      <c r="AD314" s="146"/>
      <c r="AE314" s="146"/>
      <c r="AF314" s="146"/>
      <c r="AG314" s="146" t="s">
        <v>228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1">
      <c r="A315" s="153"/>
      <c r="B315" s="154"/>
      <c r="C315" s="195" t="s">
        <v>492</v>
      </c>
      <c r="D315" s="185"/>
      <c r="E315" s="186">
        <v>-128.13999999999999</v>
      </c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46"/>
      <c r="Z315" s="146"/>
      <c r="AA315" s="146"/>
      <c r="AB315" s="146"/>
      <c r="AC315" s="146"/>
      <c r="AD315" s="146"/>
      <c r="AE315" s="146"/>
      <c r="AF315" s="146"/>
      <c r="AG315" s="146" t="s">
        <v>228</v>
      </c>
      <c r="AH315" s="146">
        <v>0</v>
      </c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1">
      <c r="A316" s="153"/>
      <c r="B316" s="154"/>
      <c r="C316" s="195" t="s">
        <v>493</v>
      </c>
      <c r="D316" s="185"/>
      <c r="E316" s="186">
        <v>37.206000000000003</v>
      </c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46"/>
      <c r="Z316" s="146"/>
      <c r="AA316" s="146"/>
      <c r="AB316" s="146"/>
      <c r="AC316" s="146"/>
      <c r="AD316" s="146"/>
      <c r="AE316" s="146"/>
      <c r="AF316" s="146"/>
      <c r="AG316" s="146" t="s">
        <v>228</v>
      </c>
      <c r="AH316" s="146">
        <v>0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1">
      <c r="A317" s="153"/>
      <c r="B317" s="154"/>
      <c r="C317" s="200" t="s">
        <v>494</v>
      </c>
      <c r="D317" s="193"/>
      <c r="E317" s="194">
        <v>364.06599999999997</v>
      </c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46"/>
      <c r="Z317" s="146"/>
      <c r="AA317" s="146"/>
      <c r="AB317" s="146"/>
      <c r="AC317" s="146"/>
      <c r="AD317" s="146"/>
      <c r="AE317" s="146"/>
      <c r="AF317" s="146"/>
      <c r="AG317" s="146" t="s">
        <v>228</v>
      </c>
      <c r="AH317" s="146">
        <v>1</v>
      </c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ht="22.5" outlineLevel="1">
      <c r="A318" s="163">
        <v>52</v>
      </c>
      <c r="B318" s="164" t="s">
        <v>495</v>
      </c>
      <c r="C318" s="180" t="s">
        <v>496</v>
      </c>
      <c r="D318" s="165" t="s">
        <v>497</v>
      </c>
      <c r="E318" s="166">
        <v>3309.6909099999998</v>
      </c>
      <c r="F318" s="167"/>
      <c r="G318" s="168">
        <f>ROUND(E318*F318,2)</f>
        <v>0</v>
      </c>
      <c r="H318" s="167">
        <v>34.299999999999997</v>
      </c>
      <c r="I318" s="168">
        <f>ROUND(E318*H318,2)</f>
        <v>113522.4</v>
      </c>
      <c r="J318" s="167">
        <v>0</v>
      </c>
      <c r="K318" s="168">
        <f>ROUND(E318*J318,2)</f>
        <v>0</v>
      </c>
      <c r="L318" s="168">
        <v>21</v>
      </c>
      <c r="M318" s="168">
        <f>G318*(1+L318/100)</f>
        <v>0</v>
      </c>
      <c r="N318" s="168">
        <v>1E-3</v>
      </c>
      <c r="O318" s="168">
        <f>ROUND(E318*N318,2)</f>
        <v>3.31</v>
      </c>
      <c r="P318" s="168">
        <v>0</v>
      </c>
      <c r="Q318" s="168">
        <f>ROUND(E318*P318,2)</f>
        <v>0</v>
      </c>
      <c r="R318" s="168" t="s">
        <v>429</v>
      </c>
      <c r="S318" s="168" t="s">
        <v>171</v>
      </c>
      <c r="T318" s="169" t="s">
        <v>171</v>
      </c>
      <c r="U318" s="155">
        <v>0</v>
      </c>
      <c r="V318" s="155">
        <f>ROUND(E318*U318,2)</f>
        <v>0</v>
      </c>
      <c r="W318" s="155"/>
      <c r="X318" s="155" t="s">
        <v>430</v>
      </c>
      <c r="Y318" s="146"/>
      <c r="Z318" s="146"/>
      <c r="AA318" s="146"/>
      <c r="AB318" s="146"/>
      <c r="AC318" s="146"/>
      <c r="AD318" s="146"/>
      <c r="AE318" s="146"/>
      <c r="AF318" s="146"/>
      <c r="AG318" s="146" t="s">
        <v>431</v>
      </c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1">
      <c r="A319" s="153"/>
      <c r="B319" s="154"/>
      <c r="C319" s="195" t="s">
        <v>490</v>
      </c>
      <c r="D319" s="185"/>
      <c r="E319" s="186"/>
      <c r="F319" s="155"/>
      <c r="G319" s="155"/>
      <c r="H319" s="155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46"/>
      <c r="Z319" s="146"/>
      <c r="AA319" s="146"/>
      <c r="AB319" s="146"/>
      <c r="AC319" s="146"/>
      <c r="AD319" s="146"/>
      <c r="AE319" s="146"/>
      <c r="AF319" s="146"/>
      <c r="AG319" s="146" t="s">
        <v>228</v>
      </c>
      <c r="AH319" s="146">
        <v>0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1">
      <c r="A320" s="153"/>
      <c r="B320" s="154"/>
      <c r="C320" s="195" t="s">
        <v>498</v>
      </c>
      <c r="D320" s="185"/>
      <c r="E320" s="186">
        <v>3309.6909099999998</v>
      </c>
      <c r="F320" s="155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46"/>
      <c r="Z320" s="146"/>
      <c r="AA320" s="146"/>
      <c r="AB320" s="146"/>
      <c r="AC320" s="146"/>
      <c r="AD320" s="146"/>
      <c r="AE320" s="146"/>
      <c r="AF320" s="146"/>
      <c r="AG320" s="146" t="s">
        <v>228</v>
      </c>
      <c r="AH320" s="146">
        <v>0</v>
      </c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>
      <c r="A321" s="157" t="s">
        <v>166</v>
      </c>
      <c r="B321" s="158" t="s">
        <v>87</v>
      </c>
      <c r="C321" s="179" t="s">
        <v>88</v>
      </c>
      <c r="D321" s="159"/>
      <c r="E321" s="160"/>
      <c r="F321" s="161"/>
      <c r="G321" s="161">
        <f>SUMIF(AG322:AG325,"&lt;&gt;NOR",G322:G325)</f>
        <v>0</v>
      </c>
      <c r="H321" s="161"/>
      <c r="I321" s="161">
        <f>SUM(I322:I325)</f>
        <v>479.05</v>
      </c>
      <c r="J321" s="161"/>
      <c r="K321" s="161">
        <f>SUM(K322:K325)</f>
        <v>711.65</v>
      </c>
      <c r="L321" s="161"/>
      <c r="M321" s="161">
        <f>SUM(M322:M325)</f>
        <v>0</v>
      </c>
      <c r="N321" s="161"/>
      <c r="O321" s="161">
        <f>SUM(O322:O325)</f>
        <v>0</v>
      </c>
      <c r="P321" s="161"/>
      <c r="Q321" s="161">
        <f>SUM(Q322:Q325)</f>
        <v>0</v>
      </c>
      <c r="R321" s="161"/>
      <c r="S321" s="161"/>
      <c r="T321" s="162"/>
      <c r="U321" s="156"/>
      <c r="V321" s="156">
        <f>SUM(V322:V325)</f>
        <v>1.72</v>
      </c>
      <c r="W321" s="156"/>
      <c r="X321" s="156"/>
      <c r="AG321" t="s">
        <v>167</v>
      </c>
    </row>
    <row r="322" spans="1:60" ht="22.5" outlineLevel="1">
      <c r="A322" s="163">
        <v>53</v>
      </c>
      <c r="B322" s="164" t="s">
        <v>499</v>
      </c>
      <c r="C322" s="180" t="s">
        <v>500</v>
      </c>
      <c r="D322" s="165" t="s">
        <v>345</v>
      </c>
      <c r="E322" s="166">
        <v>6.3</v>
      </c>
      <c r="F322" s="167"/>
      <c r="G322" s="168">
        <f>ROUND(E322*F322,2)</f>
        <v>0</v>
      </c>
      <c r="H322" s="167">
        <v>76.040000000000006</v>
      </c>
      <c r="I322" s="168">
        <f>ROUND(E322*H322,2)</f>
        <v>479.05</v>
      </c>
      <c r="J322" s="167">
        <v>112.96</v>
      </c>
      <c r="K322" s="168">
        <f>ROUND(E322*J322,2)</f>
        <v>711.65</v>
      </c>
      <c r="L322" s="168">
        <v>21</v>
      </c>
      <c r="M322" s="168">
        <f>G322*(1+L322/100)</f>
        <v>0</v>
      </c>
      <c r="N322" s="168">
        <v>5.2999999999999998E-4</v>
      </c>
      <c r="O322" s="168">
        <f>ROUND(E322*N322,2)</f>
        <v>0</v>
      </c>
      <c r="P322" s="168">
        <v>0</v>
      </c>
      <c r="Q322" s="168">
        <f>ROUND(E322*P322,2)</f>
        <v>0</v>
      </c>
      <c r="R322" s="168" t="s">
        <v>352</v>
      </c>
      <c r="S322" s="168" t="s">
        <v>171</v>
      </c>
      <c r="T322" s="169" t="s">
        <v>171</v>
      </c>
      <c r="U322" s="155">
        <v>0.27323999999999998</v>
      </c>
      <c r="V322" s="155">
        <f>ROUND(E322*U322,2)</f>
        <v>1.72</v>
      </c>
      <c r="W322" s="155"/>
      <c r="X322" s="155" t="s">
        <v>223</v>
      </c>
      <c r="Y322" s="146"/>
      <c r="Z322" s="146"/>
      <c r="AA322" s="146"/>
      <c r="AB322" s="146"/>
      <c r="AC322" s="146"/>
      <c r="AD322" s="146"/>
      <c r="AE322" s="146"/>
      <c r="AF322" s="146"/>
      <c r="AG322" s="146" t="s">
        <v>224</v>
      </c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1">
      <c r="A323" s="153"/>
      <c r="B323" s="154"/>
      <c r="C323" s="801" t="s">
        <v>501</v>
      </c>
      <c r="D323" s="802"/>
      <c r="E323" s="802"/>
      <c r="F323" s="802"/>
      <c r="G323" s="802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46"/>
      <c r="Z323" s="146"/>
      <c r="AA323" s="146"/>
      <c r="AB323" s="146"/>
      <c r="AC323" s="146"/>
      <c r="AD323" s="146"/>
      <c r="AE323" s="146"/>
      <c r="AF323" s="146"/>
      <c r="AG323" s="146" t="s">
        <v>226</v>
      </c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1">
      <c r="A324" s="153"/>
      <c r="B324" s="154"/>
      <c r="C324" s="195" t="s">
        <v>502</v>
      </c>
      <c r="D324" s="185"/>
      <c r="E324" s="186"/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46"/>
      <c r="Z324" s="146"/>
      <c r="AA324" s="146"/>
      <c r="AB324" s="146"/>
      <c r="AC324" s="146"/>
      <c r="AD324" s="146"/>
      <c r="AE324" s="146"/>
      <c r="AF324" s="146"/>
      <c r="AG324" s="146" t="s">
        <v>228</v>
      </c>
      <c r="AH324" s="146">
        <v>0</v>
      </c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1">
      <c r="A325" s="153"/>
      <c r="B325" s="154"/>
      <c r="C325" s="195" t="s">
        <v>503</v>
      </c>
      <c r="D325" s="185"/>
      <c r="E325" s="186">
        <v>6.3</v>
      </c>
      <c r="F325" s="155"/>
      <c r="G325" s="155"/>
      <c r="H325" s="155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46"/>
      <c r="Z325" s="146"/>
      <c r="AA325" s="146"/>
      <c r="AB325" s="146"/>
      <c r="AC325" s="146"/>
      <c r="AD325" s="146"/>
      <c r="AE325" s="146"/>
      <c r="AF325" s="146"/>
      <c r="AG325" s="146" t="s">
        <v>228</v>
      </c>
      <c r="AH325" s="146">
        <v>0</v>
      </c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>
      <c r="A326" s="157" t="s">
        <v>166</v>
      </c>
      <c r="B326" s="158" t="s">
        <v>89</v>
      </c>
      <c r="C326" s="179" t="s">
        <v>90</v>
      </c>
      <c r="D326" s="159"/>
      <c r="E326" s="160"/>
      <c r="F326" s="161"/>
      <c r="G326" s="161">
        <f>SUMIF(AG327:AG475,"&lt;&gt;NOR",G327:G475)</f>
        <v>0</v>
      </c>
      <c r="H326" s="161"/>
      <c r="I326" s="161">
        <f>SUM(I327:I475)</f>
        <v>234201.91999999998</v>
      </c>
      <c r="J326" s="161"/>
      <c r="K326" s="161">
        <f>SUM(K327:K475)</f>
        <v>103078.51999999999</v>
      </c>
      <c r="L326" s="161"/>
      <c r="M326" s="161">
        <f>SUM(M327:M475)</f>
        <v>0</v>
      </c>
      <c r="N326" s="161"/>
      <c r="O326" s="161">
        <f>SUM(O327:O475)</f>
        <v>66.02</v>
      </c>
      <c r="P326" s="161"/>
      <c r="Q326" s="161">
        <f>SUM(Q327:Q475)</f>
        <v>0</v>
      </c>
      <c r="R326" s="161"/>
      <c r="S326" s="161"/>
      <c r="T326" s="162"/>
      <c r="U326" s="156"/>
      <c r="V326" s="156">
        <f>SUM(V327:V475)</f>
        <v>178.26</v>
      </c>
      <c r="W326" s="156"/>
      <c r="X326" s="156"/>
      <c r="AG326" t="s">
        <v>167</v>
      </c>
    </row>
    <row r="327" spans="1:60" outlineLevel="1">
      <c r="A327" s="163">
        <v>54</v>
      </c>
      <c r="B327" s="164" t="s">
        <v>504</v>
      </c>
      <c r="C327" s="180" t="s">
        <v>505</v>
      </c>
      <c r="D327" s="165" t="s">
        <v>221</v>
      </c>
      <c r="E327" s="166">
        <v>1.7835000000000001</v>
      </c>
      <c r="F327" s="167"/>
      <c r="G327" s="168">
        <f>ROUND(E327*F327,2)</f>
        <v>0</v>
      </c>
      <c r="H327" s="167">
        <v>2495.8200000000002</v>
      </c>
      <c r="I327" s="168">
        <f>ROUND(E327*H327,2)</f>
        <v>4451.29</v>
      </c>
      <c r="J327" s="167">
        <v>1254.18</v>
      </c>
      <c r="K327" s="168">
        <f>ROUND(E327*J327,2)</f>
        <v>2236.83</v>
      </c>
      <c r="L327" s="168">
        <v>21</v>
      </c>
      <c r="M327" s="168">
        <f>G327*(1+L327/100)</f>
        <v>0</v>
      </c>
      <c r="N327" s="168">
        <v>2.5249999999999999</v>
      </c>
      <c r="O327" s="168">
        <f>ROUND(E327*N327,2)</f>
        <v>4.5</v>
      </c>
      <c r="P327" s="168">
        <v>0</v>
      </c>
      <c r="Q327" s="168">
        <f>ROUND(E327*P327,2)</f>
        <v>0</v>
      </c>
      <c r="R327" s="168" t="s">
        <v>288</v>
      </c>
      <c r="S327" s="168" t="s">
        <v>171</v>
      </c>
      <c r="T327" s="169" t="s">
        <v>171</v>
      </c>
      <c r="U327" s="155">
        <v>3.2130000000000001</v>
      </c>
      <c r="V327" s="155">
        <f>ROUND(E327*U327,2)</f>
        <v>5.73</v>
      </c>
      <c r="W327" s="155"/>
      <c r="X327" s="155" t="s">
        <v>223</v>
      </c>
      <c r="Y327" s="146"/>
      <c r="Z327" s="146"/>
      <c r="AA327" s="146"/>
      <c r="AB327" s="146"/>
      <c r="AC327" s="146"/>
      <c r="AD327" s="146"/>
      <c r="AE327" s="146"/>
      <c r="AF327" s="146"/>
      <c r="AG327" s="146" t="s">
        <v>224</v>
      </c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1">
      <c r="A328" s="153"/>
      <c r="B328" s="154"/>
      <c r="C328" s="801" t="s">
        <v>506</v>
      </c>
      <c r="D328" s="802"/>
      <c r="E328" s="802"/>
      <c r="F328" s="802"/>
      <c r="G328" s="802"/>
      <c r="H328" s="155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46"/>
      <c r="Z328" s="146"/>
      <c r="AA328" s="146"/>
      <c r="AB328" s="146"/>
      <c r="AC328" s="146"/>
      <c r="AD328" s="146"/>
      <c r="AE328" s="146"/>
      <c r="AF328" s="146"/>
      <c r="AG328" s="146" t="s">
        <v>226</v>
      </c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1">
      <c r="A329" s="153"/>
      <c r="B329" s="154"/>
      <c r="C329" s="195" t="s">
        <v>396</v>
      </c>
      <c r="D329" s="185"/>
      <c r="E329" s="186"/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46"/>
      <c r="Z329" s="146"/>
      <c r="AA329" s="146"/>
      <c r="AB329" s="146"/>
      <c r="AC329" s="146"/>
      <c r="AD329" s="146"/>
      <c r="AE329" s="146"/>
      <c r="AF329" s="146"/>
      <c r="AG329" s="146" t="s">
        <v>228</v>
      </c>
      <c r="AH329" s="146">
        <v>0</v>
      </c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1">
      <c r="A330" s="153"/>
      <c r="B330" s="154"/>
      <c r="C330" s="197" t="s">
        <v>362</v>
      </c>
      <c r="D330" s="189"/>
      <c r="E330" s="190"/>
      <c r="F330" s="15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46"/>
      <c r="Z330" s="146"/>
      <c r="AA330" s="146"/>
      <c r="AB330" s="146"/>
      <c r="AC330" s="146"/>
      <c r="AD330" s="146"/>
      <c r="AE330" s="146"/>
      <c r="AF330" s="146"/>
      <c r="AG330" s="146" t="s">
        <v>228</v>
      </c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1">
      <c r="A331" s="153"/>
      <c r="B331" s="154"/>
      <c r="C331" s="198" t="s">
        <v>507</v>
      </c>
      <c r="D331" s="189"/>
      <c r="E331" s="190">
        <v>3.09</v>
      </c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46"/>
      <c r="Z331" s="146"/>
      <c r="AA331" s="146"/>
      <c r="AB331" s="146"/>
      <c r="AC331" s="146"/>
      <c r="AD331" s="146"/>
      <c r="AE331" s="146"/>
      <c r="AF331" s="146"/>
      <c r="AG331" s="146" t="s">
        <v>228</v>
      </c>
      <c r="AH331" s="146">
        <v>2</v>
      </c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1">
      <c r="A332" s="153"/>
      <c r="B332" s="154"/>
      <c r="C332" s="198" t="s">
        <v>508</v>
      </c>
      <c r="D332" s="189"/>
      <c r="E332" s="190">
        <v>6.3</v>
      </c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46"/>
      <c r="Z332" s="146"/>
      <c r="AA332" s="146"/>
      <c r="AB332" s="146"/>
      <c r="AC332" s="146"/>
      <c r="AD332" s="146"/>
      <c r="AE332" s="146"/>
      <c r="AF332" s="146"/>
      <c r="AG332" s="146" t="s">
        <v>228</v>
      </c>
      <c r="AH332" s="146">
        <v>2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1">
      <c r="A333" s="153"/>
      <c r="B333" s="154"/>
      <c r="C333" s="198" t="s">
        <v>509</v>
      </c>
      <c r="D333" s="189"/>
      <c r="E333" s="190">
        <v>3.22</v>
      </c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46"/>
      <c r="Z333" s="146"/>
      <c r="AA333" s="146"/>
      <c r="AB333" s="146"/>
      <c r="AC333" s="146"/>
      <c r="AD333" s="146"/>
      <c r="AE333" s="146"/>
      <c r="AF333" s="146"/>
      <c r="AG333" s="146" t="s">
        <v>228</v>
      </c>
      <c r="AH333" s="146">
        <v>2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1">
      <c r="A334" s="153"/>
      <c r="B334" s="154"/>
      <c r="C334" s="198" t="s">
        <v>510</v>
      </c>
      <c r="D334" s="189"/>
      <c r="E334" s="190">
        <v>4.18</v>
      </c>
      <c r="F334" s="155"/>
      <c r="G334" s="155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46"/>
      <c r="Z334" s="146"/>
      <c r="AA334" s="146"/>
      <c r="AB334" s="146"/>
      <c r="AC334" s="146"/>
      <c r="AD334" s="146"/>
      <c r="AE334" s="146"/>
      <c r="AF334" s="146"/>
      <c r="AG334" s="146" t="s">
        <v>228</v>
      </c>
      <c r="AH334" s="146">
        <v>2</v>
      </c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1">
      <c r="A335" s="153"/>
      <c r="B335" s="154"/>
      <c r="C335" s="198" t="s">
        <v>511</v>
      </c>
      <c r="D335" s="189"/>
      <c r="E335" s="190">
        <v>4.7300000000000004</v>
      </c>
      <c r="F335" s="155"/>
      <c r="G335" s="155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46"/>
      <c r="Z335" s="146"/>
      <c r="AA335" s="146"/>
      <c r="AB335" s="146"/>
      <c r="AC335" s="146"/>
      <c r="AD335" s="146"/>
      <c r="AE335" s="146"/>
      <c r="AF335" s="146"/>
      <c r="AG335" s="146" t="s">
        <v>228</v>
      </c>
      <c r="AH335" s="146">
        <v>2</v>
      </c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1">
      <c r="A336" s="153"/>
      <c r="B336" s="154"/>
      <c r="C336" s="198" t="s">
        <v>512</v>
      </c>
      <c r="D336" s="189"/>
      <c r="E336" s="190">
        <v>2.69</v>
      </c>
      <c r="F336" s="155"/>
      <c r="G336" s="155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46"/>
      <c r="Z336" s="146"/>
      <c r="AA336" s="146"/>
      <c r="AB336" s="146"/>
      <c r="AC336" s="146"/>
      <c r="AD336" s="146"/>
      <c r="AE336" s="146"/>
      <c r="AF336" s="146"/>
      <c r="AG336" s="146" t="s">
        <v>228</v>
      </c>
      <c r="AH336" s="146">
        <v>2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1">
      <c r="A337" s="153"/>
      <c r="B337" s="154"/>
      <c r="C337" s="198" t="s">
        <v>513</v>
      </c>
      <c r="D337" s="189"/>
      <c r="E337" s="190">
        <v>2.1</v>
      </c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46"/>
      <c r="Z337" s="146"/>
      <c r="AA337" s="146"/>
      <c r="AB337" s="146"/>
      <c r="AC337" s="146"/>
      <c r="AD337" s="146"/>
      <c r="AE337" s="146"/>
      <c r="AF337" s="146"/>
      <c r="AG337" s="146" t="s">
        <v>228</v>
      </c>
      <c r="AH337" s="146">
        <v>2</v>
      </c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1">
      <c r="A338" s="153"/>
      <c r="B338" s="154"/>
      <c r="C338" s="198" t="s">
        <v>514</v>
      </c>
      <c r="D338" s="189"/>
      <c r="E338" s="190">
        <v>6.62</v>
      </c>
      <c r="F338" s="155"/>
      <c r="G338" s="155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46"/>
      <c r="Z338" s="146"/>
      <c r="AA338" s="146"/>
      <c r="AB338" s="146"/>
      <c r="AC338" s="146"/>
      <c r="AD338" s="146"/>
      <c r="AE338" s="146"/>
      <c r="AF338" s="146"/>
      <c r="AG338" s="146" t="s">
        <v>228</v>
      </c>
      <c r="AH338" s="146">
        <v>2</v>
      </c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1">
      <c r="A339" s="153"/>
      <c r="B339" s="154"/>
      <c r="C339" s="198" t="s">
        <v>515</v>
      </c>
      <c r="D339" s="189"/>
      <c r="E339" s="190">
        <v>2.74</v>
      </c>
      <c r="F339" s="155"/>
      <c r="G339" s="155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46"/>
      <c r="Z339" s="146"/>
      <c r="AA339" s="146"/>
      <c r="AB339" s="146"/>
      <c r="AC339" s="146"/>
      <c r="AD339" s="146"/>
      <c r="AE339" s="146"/>
      <c r="AF339" s="146"/>
      <c r="AG339" s="146" t="s">
        <v>228</v>
      </c>
      <c r="AH339" s="146">
        <v>2</v>
      </c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1">
      <c r="A340" s="153"/>
      <c r="B340" s="154"/>
      <c r="C340" s="199" t="s">
        <v>365</v>
      </c>
      <c r="D340" s="191"/>
      <c r="E340" s="192">
        <v>35.67</v>
      </c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46"/>
      <c r="Z340" s="146"/>
      <c r="AA340" s="146"/>
      <c r="AB340" s="146"/>
      <c r="AC340" s="146"/>
      <c r="AD340" s="146"/>
      <c r="AE340" s="146"/>
      <c r="AF340" s="146"/>
      <c r="AG340" s="146" t="s">
        <v>228</v>
      </c>
      <c r="AH340" s="146">
        <v>3</v>
      </c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1">
      <c r="A341" s="153"/>
      <c r="B341" s="154"/>
      <c r="C341" s="197" t="s">
        <v>366</v>
      </c>
      <c r="D341" s="189"/>
      <c r="E341" s="190"/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46"/>
      <c r="Z341" s="146"/>
      <c r="AA341" s="146"/>
      <c r="AB341" s="146"/>
      <c r="AC341" s="146"/>
      <c r="AD341" s="146"/>
      <c r="AE341" s="146"/>
      <c r="AF341" s="146"/>
      <c r="AG341" s="146" t="s">
        <v>228</v>
      </c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1">
      <c r="A342" s="153"/>
      <c r="B342" s="154"/>
      <c r="C342" s="195" t="s">
        <v>516</v>
      </c>
      <c r="D342" s="185"/>
      <c r="E342" s="186">
        <v>1.7835000000000001</v>
      </c>
      <c r="F342" s="155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46"/>
      <c r="Z342" s="146"/>
      <c r="AA342" s="146"/>
      <c r="AB342" s="146"/>
      <c r="AC342" s="146"/>
      <c r="AD342" s="146"/>
      <c r="AE342" s="146"/>
      <c r="AF342" s="146"/>
      <c r="AG342" s="146" t="s">
        <v>228</v>
      </c>
      <c r="AH342" s="146">
        <v>0</v>
      </c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1">
      <c r="A343" s="163">
        <v>55</v>
      </c>
      <c r="B343" s="164" t="s">
        <v>517</v>
      </c>
      <c r="C343" s="180" t="s">
        <v>518</v>
      </c>
      <c r="D343" s="165" t="s">
        <v>221</v>
      </c>
      <c r="E343" s="166">
        <v>2.69591</v>
      </c>
      <c r="F343" s="167"/>
      <c r="G343" s="168">
        <f>ROUND(E343*F343,2)</f>
        <v>0</v>
      </c>
      <c r="H343" s="167">
        <v>2303.86</v>
      </c>
      <c r="I343" s="168">
        <f>ROUND(E343*H343,2)</f>
        <v>6211</v>
      </c>
      <c r="J343" s="167">
        <v>1001.14</v>
      </c>
      <c r="K343" s="168">
        <f>ROUND(E343*J343,2)</f>
        <v>2698.98</v>
      </c>
      <c r="L343" s="168">
        <v>21</v>
      </c>
      <c r="M343" s="168">
        <f>G343*(1+L343/100)</f>
        <v>0</v>
      </c>
      <c r="N343" s="168">
        <v>2.5249999999999999</v>
      </c>
      <c r="O343" s="168">
        <f>ROUND(E343*N343,2)</f>
        <v>6.81</v>
      </c>
      <c r="P343" s="168">
        <v>0</v>
      </c>
      <c r="Q343" s="168">
        <f>ROUND(E343*P343,2)</f>
        <v>0</v>
      </c>
      <c r="R343" s="168" t="s">
        <v>288</v>
      </c>
      <c r="S343" s="168" t="s">
        <v>171</v>
      </c>
      <c r="T343" s="169" t="s">
        <v>171</v>
      </c>
      <c r="U343" s="155">
        <v>2.58</v>
      </c>
      <c r="V343" s="155">
        <f>ROUND(E343*U343,2)</f>
        <v>6.96</v>
      </c>
      <c r="W343" s="155"/>
      <c r="X343" s="155" t="s">
        <v>223</v>
      </c>
      <c r="Y343" s="146"/>
      <c r="Z343" s="146"/>
      <c r="AA343" s="146"/>
      <c r="AB343" s="146"/>
      <c r="AC343" s="146"/>
      <c r="AD343" s="146"/>
      <c r="AE343" s="146"/>
      <c r="AF343" s="146"/>
      <c r="AG343" s="146" t="s">
        <v>224</v>
      </c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1">
      <c r="A344" s="153"/>
      <c r="B344" s="154"/>
      <c r="C344" s="801" t="s">
        <v>506</v>
      </c>
      <c r="D344" s="802"/>
      <c r="E344" s="802"/>
      <c r="F344" s="802"/>
      <c r="G344" s="802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46"/>
      <c r="Z344" s="146"/>
      <c r="AA344" s="146"/>
      <c r="AB344" s="146"/>
      <c r="AC344" s="146"/>
      <c r="AD344" s="146"/>
      <c r="AE344" s="146"/>
      <c r="AF344" s="146"/>
      <c r="AG344" s="146" t="s">
        <v>226</v>
      </c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1">
      <c r="A345" s="153"/>
      <c r="B345" s="154"/>
      <c r="C345" s="195" t="s">
        <v>227</v>
      </c>
      <c r="D345" s="185"/>
      <c r="E345" s="186"/>
      <c r="F345" s="15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46"/>
      <c r="Z345" s="146"/>
      <c r="AA345" s="146"/>
      <c r="AB345" s="146"/>
      <c r="AC345" s="146"/>
      <c r="AD345" s="146"/>
      <c r="AE345" s="146"/>
      <c r="AF345" s="146"/>
      <c r="AG345" s="146" t="s">
        <v>228</v>
      </c>
      <c r="AH345" s="146">
        <v>0</v>
      </c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1">
      <c r="A346" s="153"/>
      <c r="B346" s="154"/>
      <c r="C346" s="197" t="s">
        <v>362</v>
      </c>
      <c r="D346" s="189"/>
      <c r="E346" s="190"/>
      <c r="F346" s="155"/>
      <c r="G346" s="155"/>
      <c r="H346" s="155"/>
      <c r="I346" s="155"/>
      <c r="J346" s="155"/>
      <c r="K346" s="155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46"/>
      <c r="Z346" s="146"/>
      <c r="AA346" s="146"/>
      <c r="AB346" s="146"/>
      <c r="AC346" s="146"/>
      <c r="AD346" s="146"/>
      <c r="AE346" s="146"/>
      <c r="AF346" s="146"/>
      <c r="AG346" s="146" t="s">
        <v>228</v>
      </c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outlineLevel="1">
      <c r="A347" s="153"/>
      <c r="B347" s="154"/>
      <c r="C347" s="198" t="s">
        <v>519</v>
      </c>
      <c r="D347" s="189"/>
      <c r="E347" s="190">
        <v>21.181999999999999</v>
      </c>
      <c r="F347" s="155"/>
      <c r="G347" s="155"/>
      <c r="H347" s="155"/>
      <c r="I347" s="155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46"/>
      <c r="Z347" s="146"/>
      <c r="AA347" s="146"/>
      <c r="AB347" s="146"/>
      <c r="AC347" s="146"/>
      <c r="AD347" s="146"/>
      <c r="AE347" s="146"/>
      <c r="AF347" s="146"/>
      <c r="AG347" s="146" t="s">
        <v>228</v>
      </c>
      <c r="AH347" s="146">
        <v>2</v>
      </c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1">
      <c r="A348" s="153"/>
      <c r="B348" s="154"/>
      <c r="C348" s="198" t="s">
        <v>520</v>
      </c>
      <c r="D348" s="189"/>
      <c r="E348" s="190">
        <v>1.44</v>
      </c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46"/>
      <c r="Z348" s="146"/>
      <c r="AA348" s="146"/>
      <c r="AB348" s="146"/>
      <c r="AC348" s="146"/>
      <c r="AD348" s="146"/>
      <c r="AE348" s="146"/>
      <c r="AF348" s="146"/>
      <c r="AG348" s="146" t="s">
        <v>228</v>
      </c>
      <c r="AH348" s="146">
        <v>2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1">
      <c r="A349" s="153"/>
      <c r="B349" s="154"/>
      <c r="C349" s="198" t="s">
        <v>521</v>
      </c>
      <c r="D349" s="189"/>
      <c r="E349" s="190">
        <v>3.4253999999999998</v>
      </c>
      <c r="F349" s="155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46"/>
      <c r="Z349" s="146"/>
      <c r="AA349" s="146"/>
      <c r="AB349" s="146"/>
      <c r="AC349" s="146"/>
      <c r="AD349" s="146"/>
      <c r="AE349" s="146"/>
      <c r="AF349" s="146"/>
      <c r="AG349" s="146" t="s">
        <v>228</v>
      </c>
      <c r="AH349" s="146">
        <v>2</v>
      </c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1">
      <c r="A350" s="153"/>
      <c r="B350" s="154"/>
      <c r="C350" s="199" t="s">
        <v>365</v>
      </c>
      <c r="D350" s="191"/>
      <c r="E350" s="192">
        <v>26.0474</v>
      </c>
      <c r="F350" s="155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46"/>
      <c r="Z350" s="146"/>
      <c r="AA350" s="146"/>
      <c r="AB350" s="146"/>
      <c r="AC350" s="146"/>
      <c r="AD350" s="146"/>
      <c r="AE350" s="146"/>
      <c r="AF350" s="146"/>
      <c r="AG350" s="146" t="s">
        <v>228</v>
      </c>
      <c r="AH350" s="146">
        <v>3</v>
      </c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1">
      <c r="A351" s="153"/>
      <c r="B351" s="154"/>
      <c r="C351" s="197" t="s">
        <v>366</v>
      </c>
      <c r="D351" s="189"/>
      <c r="E351" s="190"/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46"/>
      <c r="Z351" s="146"/>
      <c r="AA351" s="146"/>
      <c r="AB351" s="146"/>
      <c r="AC351" s="146"/>
      <c r="AD351" s="146"/>
      <c r="AE351" s="146"/>
      <c r="AF351" s="146"/>
      <c r="AG351" s="146" t="s">
        <v>228</v>
      </c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1">
      <c r="A352" s="153"/>
      <c r="B352" s="154"/>
      <c r="C352" s="195" t="s">
        <v>522</v>
      </c>
      <c r="D352" s="185"/>
      <c r="E352" s="186">
        <v>2.6047400000000001</v>
      </c>
      <c r="F352" s="155"/>
      <c r="G352" s="155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46"/>
      <c r="Z352" s="146"/>
      <c r="AA352" s="146"/>
      <c r="AB352" s="146"/>
      <c r="AC352" s="146"/>
      <c r="AD352" s="146"/>
      <c r="AE352" s="146"/>
      <c r="AF352" s="146"/>
      <c r="AG352" s="146" t="s">
        <v>228</v>
      </c>
      <c r="AH352" s="146">
        <v>0</v>
      </c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1">
      <c r="A353" s="153"/>
      <c r="B353" s="154"/>
      <c r="C353" s="196" t="s">
        <v>332</v>
      </c>
      <c r="D353" s="187"/>
      <c r="E353" s="188">
        <v>9.1170000000000001E-2</v>
      </c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46"/>
      <c r="Z353" s="146"/>
      <c r="AA353" s="146"/>
      <c r="AB353" s="146"/>
      <c r="AC353" s="146"/>
      <c r="AD353" s="146"/>
      <c r="AE353" s="146"/>
      <c r="AF353" s="146"/>
      <c r="AG353" s="146" t="s">
        <v>228</v>
      </c>
      <c r="AH353" s="146">
        <v>4</v>
      </c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1">
      <c r="A354" s="163">
        <v>56</v>
      </c>
      <c r="B354" s="164" t="s">
        <v>523</v>
      </c>
      <c r="C354" s="180" t="s">
        <v>524</v>
      </c>
      <c r="D354" s="165" t="s">
        <v>221</v>
      </c>
      <c r="E354" s="166">
        <v>5.9904900000000003</v>
      </c>
      <c r="F354" s="167"/>
      <c r="G354" s="168">
        <f>ROUND(E354*F354,2)</f>
        <v>0</v>
      </c>
      <c r="H354" s="167">
        <v>2494.69</v>
      </c>
      <c r="I354" s="168">
        <f>ROUND(E354*H354,2)</f>
        <v>14944.42</v>
      </c>
      <c r="J354" s="167">
        <v>895.31</v>
      </c>
      <c r="K354" s="168">
        <f>ROUND(E354*J354,2)</f>
        <v>5363.35</v>
      </c>
      <c r="L354" s="168">
        <v>21</v>
      </c>
      <c r="M354" s="168">
        <f>G354*(1+L354/100)</f>
        <v>0</v>
      </c>
      <c r="N354" s="168">
        <v>2.5249999999999999</v>
      </c>
      <c r="O354" s="168">
        <f>ROUND(E354*N354,2)</f>
        <v>15.13</v>
      </c>
      <c r="P354" s="168">
        <v>0</v>
      </c>
      <c r="Q354" s="168">
        <f>ROUND(E354*P354,2)</f>
        <v>0</v>
      </c>
      <c r="R354" s="168" t="s">
        <v>288</v>
      </c>
      <c r="S354" s="168" t="s">
        <v>171</v>
      </c>
      <c r="T354" s="169" t="s">
        <v>171</v>
      </c>
      <c r="U354" s="155">
        <v>2.3170000000000002</v>
      </c>
      <c r="V354" s="155">
        <f>ROUND(E354*U354,2)</f>
        <v>13.88</v>
      </c>
      <c r="W354" s="155"/>
      <c r="X354" s="155" t="s">
        <v>223</v>
      </c>
      <c r="Y354" s="146"/>
      <c r="Z354" s="146"/>
      <c r="AA354" s="146"/>
      <c r="AB354" s="146"/>
      <c r="AC354" s="146"/>
      <c r="AD354" s="146"/>
      <c r="AE354" s="146"/>
      <c r="AF354" s="146"/>
      <c r="AG354" s="146" t="s">
        <v>224</v>
      </c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1">
      <c r="A355" s="153"/>
      <c r="B355" s="154"/>
      <c r="C355" s="801" t="s">
        <v>506</v>
      </c>
      <c r="D355" s="802"/>
      <c r="E355" s="802"/>
      <c r="F355" s="802"/>
      <c r="G355" s="802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46"/>
      <c r="Z355" s="146"/>
      <c r="AA355" s="146"/>
      <c r="AB355" s="146"/>
      <c r="AC355" s="146"/>
      <c r="AD355" s="146"/>
      <c r="AE355" s="146"/>
      <c r="AF355" s="146"/>
      <c r="AG355" s="146" t="s">
        <v>226</v>
      </c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1">
      <c r="A356" s="153"/>
      <c r="B356" s="154"/>
      <c r="C356" s="195" t="s">
        <v>396</v>
      </c>
      <c r="D356" s="185"/>
      <c r="E356" s="186"/>
      <c r="F356" s="155"/>
      <c r="G356" s="155"/>
      <c r="H356" s="155"/>
      <c r="I356" s="155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46"/>
      <c r="Z356" s="146"/>
      <c r="AA356" s="146"/>
      <c r="AB356" s="146"/>
      <c r="AC356" s="146"/>
      <c r="AD356" s="146"/>
      <c r="AE356" s="146"/>
      <c r="AF356" s="146"/>
      <c r="AG356" s="146" t="s">
        <v>228</v>
      </c>
      <c r="AH356" s="146">
        <v>0</v>
      </c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outlineLevel="1">
      <c r="A357" s="153"/>
      <c r="B357" s="154"/>
      <c r="C357" s="195" t="s">
        <v>525</v>
      </c>
      <c r="D357" s="185"/>
      <c r="E357" s="186">
        <v>5.8684500000000002</v>
      </c>
      <c r="F357" s="155"/>
      <c r="G357" s="155"/>
      <c r="H357" s="155"/>
      <c r="I357" s="155"/>
      <c r="J357" s="155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46"/>
      <c r="Z357" s="146"/>
      <c r="AA357" s="146"/>
      <c r="AB357" s="146"/>
      <c r="AC357" s="146"/>
      <c r="AD357" s="146"/>
      <c r="AE357" s="146"/>
      <c r="AF357" s="146"/>
      <c r="AG357" s="146" t="s">
        <v>228</v>
      </c>
      <c r="AH357" s="146">
        <v>0</v>
      </c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1">
      <c r="A358" s="153"/>
      <c r="B358" s="154"/>
      <c r="C358" s="195" t="s">
        <v>526</v>
      </c>
      <c r="D358" s="185"/>
      <c r="E358" s="186">
        <v>0.12204</v>
      </c>
      <c r="F358" s="155"/>
      <c r="G358" s="155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46"/>
      <c r="Z358" s="146"/>
      <c r="AA358" s="146"/>
      <c r="AB358" s="146"/>
      <c r="AC358" s="146"/>
      <c r="AD358" s="146"/>
      <c r="AE358" s="146"/>
      <c r="AF358" s="146"/>
      <c r="AG358" s="146" t="s">
        <v>228</v>
      </c>
      <c r="AH358" s="146">
        <v>0</v>
      </c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1">
      <c r="A359" s="163">
        <v>57</v>
      </c>
      <c r="B359" s="164" t="s">
        <v>527</v>
      </c>
      <c r="C359" s="180" t="s">
        <v>528</v>
      </c>
      <c r="D359" s="165" t="s">
        <v>221</v>
      </c>
      <c r="E359" s="166">
        <v>0.60484000000000004</v>
      </c>
      <c r="F359" s="167"/>
      <c r="G359" s="168">
        <f>ROUND(E359*F359,2)</f>
        <v>0</v>
      </c>
      <c r="H359" s="167">
        <v>1934.04</v>
      </c>
      <c r="I359" s="168">
        <f>ROUND(E359*H359,2)</f>
        <v>1169.78</v>
      </c>
      <c r="J359" s="167">
        <v>1770.96</v>
      </c>
      <c r="K359" s="168">
        <f>ROUND(E359*J359,2)</f>
        <v>1071.1500000000001</v>
      </c>
      <c r="L359" s="168">
        <v>21</v>
      </c>
      <c r="M359" s="168">
        <f>G359*(1+L359/100)</f>
        <v>0</v>
      </c>
      <c r="N359" s="168">
        <v>2.5</v>
      </c>
      <c r="O359" s="168">
        <f>ROUND(E359*N359,2)</f>
        <v>1.51</v>
      </c>
      <c r="P359" s="168">
        <v>0</v>
      </c>
      <c r="Q359" s="168">
        <f>ROUND(E359*P359,2)</f>
        <v>0</v>
      </c>
      <c r="R359" s="168" t="s">
        <v>352</v>
      </c>
      <c r="S359" s="168" t="s">
        <v>171</v>
      </c>
      <c r="T359" s="169" t="s">
        <v>171</v>
      </c>
      <c r="U359" s="155">
        <v>4.4000000000000004</v>
      </c>
      <c r="V359" s="155">
        <f>ROUND(E359*U359,2)</f>
        <v>2.66</v>
      </c>
      <c r="W359" s="155"/>
      <c r="X359" s="155" t="s">
        <v>223</v>
      </c>
      <c r="Y359" s="146"/>
      <c r="Z359" s="146"/>
      <c r="AA359" s="146"/>
      <c r="AB359" s="146"/>
      <c r="AC359" s="146"/>
      <c r="AD359" s="146"/>
      <c r="AE359" s="146"/>
      <c r="AF359" s="146"/>
      <c r="AG359" s="146" t="s">
        <v>224</v>
      </c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1">
      <c r="A360" s="153"/>
      <c r="B360" s="154"/>
      <c r="C360" s="801" t="s">
        <v>529</v>
      </c>
      <c r="D360" s="802"/>
      <c r="E360" s="802"/>
      <c r="F360" s="802"/>
      <c r="G360" s="802"/>
      <c r="H360" s="155"/>
      <c r="I360" s="155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46"/>
      <c r="Z360" s="146"/>
      <c r="AA360" s="146"/>
      <c r="AB360" s="146"/>
      <c r="AC360" s="146"/>
      <c r="AD360" s="146"/>
      <c r="AE360" s="146"/>
      <c r="AF360" s="146"/>
      <c r="AG360" s="146" t="s">
        <v>226</v>
      </c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1">
      <c r="A361" s="153"/>
      <c r="B361" s="154"/>
      <c r="C361" s="195" t="s">
        <v>239</v>
      </c>
      <c r="D361" s="185"/>
      <c r="E361" s="186"/>
      <c r="F361" s="155"/>
      <c r="G361" s="155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46"/>
      <c r="Z361" s="146"/>
      <c r="AA361" s="146"/>
      <c r="AB361" s="146"/>
      <c r="AC361" s="146"/>
      <c r="AD361" s="146"/>
      <c r="AE361" s="146"/>
      <c r="AF361" s="146"/>
      <c r="AG361" s="146" t="s">
        <v>228</v>
      </c>
      <c r="AH361" s="146">
        <v>0</v>
      </c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1">
      <c r="A362" s="153"/>
      <c r="B362" s="154"/>
      <c r="C362" s="195" t="s">
        <v>530</v>
      </c>
      <c r="D362" s="185"/>
      <c r="E362" s="186">
        <v>3.2669999999999998E-2</v>
      </c>
      <c r="F362" s="155"/>
      <c r="G362" s="155"/>
      <c r="H362" s="155"/>
      <c r="I362" s="155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46"/>
      <c r="Z362" s="146"/>
      <c r="AA362" s="146"/>
      <c r="AB362" s="146"/>
      <c r="AC362" s="146"/>
      <c r="AD362" s="146"/>
      <c r="AE362" s="146"/>
      <c r="AF362" s="146"/>
      <c r="AG362" s="146" t="s">
        <v>228</v>
      </c>
      <c r="AH362" s="146">
        <v>0</v>
      </c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outlineLevel="1">
      <c r="A363" s="153"/>
      <c r="B363" s="154"/>
      <c r="C363" s="195" t="s">
        <v>531</v>
      </c>
      <c r="D363" s="185"/>
      <c r="E363" s="186">
        <v>5.9400000000000001E-2</v>
      </c>
      <c r="F363" s="155"/>
      <c r="G363" s="155"/>
      <c r="H363" s="155"/>
      <c r="I363" s="155"/>
      <c r="J363" s="155"/>
      <c r="K363" s="155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46"/>
      <c r="Z363" s="146"/>
      <c r="AA363" s="146"/>
      <c r="AB363" s="146"/>
      <c r="AC363" s="146"/>
      <c r="AD363" s="146"/>
      <c r="AE363" s="146"/>
      <c r="AF363" s="146"/>
      <c r="AG363" s="146" t="s">
        <v>228</v>
      </c>
      <c r="AH363" s="146">
        <v>0</v>
      </c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1">
      <c r="A364" s="153"/>
      <c r="B364" s="154"/>
      <c r="C364" s="195" t="s">
        <v>532</v>
      </c>
      <c r="D364" s="185"/>
      <c r="E364" s="186">
        <v>0.47520000000000001</v>
      </c>
      <c r="F364" s="155"/>
      <c r="G364" s="155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46"/>
      <c r="Z364" s="146"/>
      <c r="AA364" s="146"/>
      <c r="AB364" s="146"/>
      <c r="AC364" s="146"/>
      <c r="AD364" s="146"/>
      <c r="AE364" s="146"/>
      <c r="AF364" s="146"/>
      <c r="AG364" s="146" t="s">
        <v>228</v>
      </c>
      <c r="AH364" s="146">
        <v>0</v>
      </c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1">
      <c r="A365" s="153"/>
      <c r="B365" s="154"/>
      <c r="C365" s="195" t="s">
        <v>533</v>
      </c>
      <c r="D365" s="185"/>
      <c r="E365" s="186">
        <v>3.7569999999999999E-2</v>
      </c>
      <c r="F365" s="155"/>
      <c r="G365" s="155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46"/>
      <c r="Z365" s="146"/>
      <c r="AA365" s="146"/>
      <c r="AB365" s="146"/>
      <c r="AC365" s="146"/>
      <c r="AD365" s="146"/>
      <c r="AE365" s="146"/>
      <c r="AF365" s="146"/>
      <c r="AG365" s="146" t="s">
        <v>228</v>
      </c>
      <c r="AH365" s="146">
        <v>0</v>
      </c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ht="22.5" outlineLevel="1">
      <c r="A366" s="163">
        <v>58</v>
      </c>
      <c r="B366" s="164" t="s">
        <v>534</v>
      </c>
      <c r="C366" s="180" t="s">
        <v>535</v>
      </c>
      <c r="D366" s="165" t="s">
        <v>221</v>
      </c>
      <c r="E366" s="166">
        <v>0.2316</v>
      </c>
      <c r="F366" s="167"/>
      <c r="G366" s="168">
        <f>ROUND(E366*F366,2)</f>
        <v>0</v>
      </c>
      <c r="H366" s="167">
        <v>1931.03</v>
      </c>
      <c r="I366" s="168">
        <f>ROUND(E366*H366,2)</f>
        <v>447.23</v>
      </c>
      <c r="J366" s="167">
        <v>1448.97</v>
      </c>
      <c r="K366" s="168">
        <f>ROUND(E366*J366,2)</f>
        <v>335.58</v>
      </c>
      <c r="L366" s="168">
        <v>21</v>
      </c>
      <c r="M366" s="168">
        <f>G366*(1+L366/100)</f>
        <v>0</v>
      </c>
      <c r="N366" s="168">
        <v>2.5</v>
      </c>
      <c r="O366" s="168">
        <f>ROUND(E366*N366,2)</f>
        <v>0.57999999999999996</v>
      </c>
      <c r="P366" s="168">
        <v>0</v>
      </c>
      <c r="Q366" s="168">
        <f>ROUND(E366*P366,2)</f>
        <v>0</v>
      </c>
      <c r="R366" s="168" t="s">
        <v>352</v>
      </c>
      <c r="S366" s="168" t="s">
        <v>171</v>
      </c>
      <c r="T366" s="169" t="s">
        <v>171</v>
      </c>
      <c r="U366" s="155">
        <v>3.6</v>
      </c>
      <c r="V366" s="155">
        <f>ROUND(E366*U366,2)</f>
        <v>0.83</v>
      </c>
      <c r="W366" s="155"/>
      <c r="X366" s="155" t="s">
        <v>223</v>
      </c>
      <c r="Y366" s="146"/>
      <c r="Z366" s="146"/>
      <c r="AA366" s="146"/>
      <c r="AB366" s="146"/>
      <c r="AC366" s="146"/>
      <c r="AD366" s="146"/>
      <c r="AE366" s="146"/>
      <c r="AF366" s="146"/>
      <c r="AG366" s="146" t="s">
        <v>224</v>
      </c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1">
      <c r="A367" s="153"/>
      <c r="B367" s="154"/>
      <c r="C367" s="801" t="s">
        <v>529</v>
      </c>
      <c r="D367" s="802"/>
      <c r="E367" s="802"/>
      <c r="F367" s="802"/>
      <c r="G367" s="802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46"/>
      <c r="Z367" s="146"/>
      <c r="AA367" s="146"/>
      <c r="AB367" s="146"/>
      <c r="AC367" s="146"/>
      <c r="AD367" s="146"/>
      <c r="AE367" s="146"/>
      <c r="AF367" s="146"/>
      <c r="AG367" s="146" t="s">
        <v>226</v>
      </c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1">
      <c r="A368" s="153"/>
      <c r="B368" s="154"/>
      <c r="C368" s="195" t="s">
        <v>502</v>
      </c>
      <c r="D368" s="185"/>
      <c r="E368" s="186"/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46"/>
      <c r="Z368" s="146"/>
      <c r="AA368" s="146"/>
      <c r="AB368" s="146"/>
      <c r="AC368" s="146"/>
      <c r="AD368" s="146"/>
      <c r="AE368" s="146"/>
      <c r="AF368" s="146"/>
      <c r="AG368" s="146" t="s">
        <v>228</v>
      </c>
      <c r="AH368" s="146">
        <v>0</v>
      </c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outlineLevel="1">
      <c r="A369" s="153"/>
      <c r="B369" s="154"/>
      <c r="C369" s="195" t="s">
        <v>536</v>
      </c>
      <c r="D369" s="185"/>
      <c r="E369" s="186">
        <v>0.2316</v>
      </c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46"/>
      <c r="Z369" s="146"/>
      <c r="AA369" s="146"/>
      <c r="AB369" s="146"/>
      <c r="AC369" s="146"/>
      <c r="AD369" s="146"/>
      <c r="AE369" s="146"/>
      <c r="AF369" s="146"/>
      <c r="AG369" s="146" t="s">
        <v>228</v>
      </c>
      <c r="AH369" s="146">
        <v>0</v>
      </c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1">
      <c r="A370" s="163">
        <v>59</v>
      </c>
      <c r="B370" s="164" t="s">
        <v>537</v>
      </c>
      <c r="C370" s="180" t="s">
        <v>538</v>
      </c>
      <c r="D370" s="165" t="s">
        <v>221</v>
      </c>
      <c r="E370" s="166">
        <v>1.7835000000000001</v>
      </c>
      <c r="F370" s="167"/>
      <c r="G370" s="168">
        <f>ROUND(E370*F370,2)</f>
        <v>0</v>
      </c>
      <c r="H370" s="167">
        <v>0</v>
      </c>
      <c r="I370" s="168">
        <f>ROUND(E370*H370,2)</f>
        <v>0</v>
      </c>
      <c r="J370" s="167">
        <v>1234</v>
      </c>
      <c r="K370" s="168">
        <f>ROUND(E370*J370,2)</f>
        <v>2200.84</v>
      </c>
      <c r="L370" s="168">
        <v>21</v>
      </c>
      <c r="M370" s="168">
        <f>G370*(1+L370/100)</f>
        <v>0</v>
      </c>
      <c r="N370" s="168">
        <v>0</v>
      </c>
      <c r="O370" s="168">
        <f>ROUND(E370*N370,2)</f>
        <v>0</v>
      </c>
      <c r="P370" s="168">
        <v>0</v>
      </c>
      <c r="Q370" s="168">
        <f>ROUND(E370*P370,2)</f>
        <v>0</v>
      </c>
      <c r="R370" s="168" t="s">
        <v>288</v>
      </c>
      <c r="S370" s="168" t="s">
        <v>171</v>
      </c>
      <c r="T370" s="169" t="s">
        <v>171</v>
      </c>
      <c r="U370" s="155">
        <v>2.7</v>
      </c>
      <c r="V370" s="155">
        <f>ROUND(E370*U370,2)</f>
        <v>4.82</v>
      </c>
      <c r="W370" s="155"/>
      <c r="X370" s="155" t="s">
        <v>223</v>
      </c>
      <c r="Y370" s="146"/>
      <c r="Z370" s="146"/>
      <c r="AA370" s="146"/>
      <c r="AB370" s="146"/>
      <c r="AC370" s="146"/>
      <c r="AD370" s="146"/>
      <c r="AE370" s="146"/>
      <c r="AF370" s="146"/>
      <c r="AG370" s="146" t="s">
        <v>224</v>
      </c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outlineLevel="1">
      <c r="A371" s="153"/>
      <c r="B371" s="154"/>
      <c r="C371" s="801" t="s">
        <v>539</v>
      </c>
      <c r="D371" s="802"/>
      <c r="E371" s="802"/>
      <c r="F371" s="802"/>
      <c r="G371" s="802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46"/>
      <c r="Z371" s="146"/>
      <c r="AA371" s="146"/>
      <c r="AB371" s="146"/>
      <c r="AC371" s="146"/>
      <c r="AD371" s="146"/>
      <c r="AE371" s="146"/>
      <c r="AF371" s="146"/>
      <c r="AG371" s="146" t="s">
        <v>226</v>
      </c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outlineLevel="1">
      <c r="A372" s="153"/>
      <c r="B372" s="154"/>
      <c r="C372" s="195" t="s">
        <v>396</v>
      </c>
      <c r="D372" s="185"/>
      <c r="E372" s="186"/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46"/>
      <c r="Z372" s="146"/>
      <c r="AA372" s="146"/>
      <c r="AB372" s="146"/>
      <c r="AC372" s="146"/>
      <c r="AD372" s="146"/>
      <c r="AE372" s="146"/>
      <c r="AF372" s="146"/>
      <c r="AG372" s="146" t="s">
        <v>228</v>
      </c>
      <c r="AH372" s="146">
        <v>0</v>
      </c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1">
      <c r="A373" s="153"/>
      <c r="B373" s="154"/>
      <c r="C373" s="197" t="s">
        <v>362</v>
      </c>
      <c r="D373" s="189"/>
      <c r="E373" s="190"/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46"/>
      <c r="Z373" s="146"/>
      <c r="AA373" s="146"/>
      <c r="AB373" s="146"/>
      <c r="AC373" s="146"/>
      <c r="AD373" s="146"/>
      <c r="AE373" s="146"/>
      <c r="AF373" s="146"/>
      <c r="AG373" s="146" t="s">
        <v>228</v>
      </c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1">
      <c r="A374" s="153"/>
      <c r="B374" s="154"/>
      <c r="C374" s="198" t="s">
        <v>507</v>
      </c>
      <c r="D374" s="189"/>
      <c r="E374" s="190">
        <v>3.09</v>
      </c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46"/>
      <c r="Z374" s="146"/>
      <c r="AA374" s="146"/>
      <c r="AB374" s="146"/>
      <c r="AC374" s="146"/>
      <c r="AD374" s="146"/>
      <c r="AE374" s="146"/>
      <c r="AF374" s="146"/>
      <c r="AG374" s="146" t="s">
        <v>228</v>
      </c>
      <c r="AH374" s="146">
        <v>2</v>
      </c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outlineLevel="1">
      <c r="A375" s="153"/>
      <c r="B375" s="154"/>
      <c r="C375" s="198" t="s">
        <v>508</v>
      </c>
      <c r="D375" s="189"/>
      <c r="E375" s="190">
        <v>6.3</v>
      </c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46"/>
      <c r="Z375" s="146"/>
      <c r="AA375" s="146"/>
      <c r="AB375" s="146"/>
      <c r="AC375" s="146"/>
      <c r="AD375" s="146"/>
      <c r="AE375" s="146"/>
      <c r="AF375" s="146"/>
      <c r="AG375" s="146" t="s">
        <v>228</v>
      </c>
      <c r="AH375" s="146">
        <v>2</v>
      </c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outlineLevel="1">
      <c r="A376" s="153"/>
      <c r="B376" s="154"/>
      <c r="C376" s="198" t="s">
        <v>509</v>
      </c>
      <c r="D376" s="189"/>
      <c r="E376" s="190">
        <v>3.22</v>
      </c>
      <c r="F376" s="155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46"/>
      <c r="Z376" s="146"/>
      <c r="AA376" s="146"/>
      <c r="AB376" s="146"/>
      <c r="AC376" s="146"/>
      <c r="AD376" s="146"/>
      <c r="AE376" s="146"/>
      <c r="AF376" s="146"/>
      <c r="AG376" s="146" t="s">
        <v>228</v>
      </c>
      <c r="AH376" s="146">
        <v>2</v>
      </c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1">
      <c r="A377" s="153"/>
      <c r="B377" s="154"/>
      <c r="C377" s="198" t="s">
        <v>510</v>
      </c>
      <c r="D377" s="189"/>
      <c r="E377" s="190">
        <v>4.18</v>
      </c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46"/>
      <c r="Z377" s="146"/>
      <c r="AA377" s="146"/>
      <c r="AB377" s="146"/>
      <c r="AC377" s="146"/>
      <c r="AD377" s="146"/>
      <c r="AE377" s="146"/>
      <c r="AF377" s="146"/>
      <c r="AG377" s="146" t="s">
        <v>228</v>
      </c>
      <c r="AH377" s="146">
        <v>2</v>
      </c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1">
      <c r="A378" s="153"/>
      <c r="B378" s="154"/>
      <c r="C378" s="198" t="s">
        <v>511</v>
      </c>
      <c r="D378" s="189"/>
      <c r="E378" s="190">
        <v>4.7300000000000004</v>
      </c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46"/>
      <c r="Z378" s="146"/>
      <c r="AA378" s="146"/>
      <c r="AB378" s="146"/>
      <c r="AC378" s="146"/>
      <c r="AD378" s="146"/>
      <c r="AE378" s="146"/>
      <c r="AF378" s="146"/>
      <c r="AG378" s="146" t="s">
        <v>228</v>
      </c>
      <c r="AH378" s="146">
        <v>2</v>
      </c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1">
      <c r="A379" s="153"/>
      <c r="B379" s="154"/>
      <c r="C379" s="198" t="s">
        <v>512</v>
      </c>
      <c r="D379" s="189"/>
      <c r="E379" s="190">
        <v>2.69</v>
      </c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46"/>
      <c r="Z379" s="146"/>
      <c r="AA379" s="146"/>
      <c r="AB379" s="146"/>
      <c r="AC379" s="146"/>
      <c r="AD379" s="146"/>
      <c r="AE379" s="146"/>
      <c r="AF379" s="146"/>
      <c r="AG379" s="146" t="s">
        <v>228</v>
      </c>
      <c r="AH379" s="146">
        <v>2</v>
      </c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1">
      <c r="A380" s="153"/>
      <c r="B380" s="154"/>
      <c r="C380" s="198" t="s">
        <v>513</v>
      </c>
      <c r="D380" s="189"/>
      <c r="E380" s="190">
        <v>2.1</v>
      </c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46"/>
      <c r="Z380" s="146"/>
      <c r="AA380" s="146"/>
      <c r="AB380" s="146"/>
      <c r="AC380" s="146"/>
      <c r="AD380" s="146"/>
      <c r="AE380" s="146"/>
      <c r="AF380" s="146"/>
      <c r="AG380" s="146" t="s">
        <v>228</v>
      </c>
      <c r="AH380" s="146">
        <v>2</v>
      </c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1">
      <c r="A381" s="153"/>
      <c r="B381" s="154"/>
      <c r="C381" s="198" t="s">
        <v>514</v>
      </c>
      <c r="D381" s="189"/>
      <c r="E381" s="190">
        <v>6.62</v>
      </c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46"/>
      <c r="Z381" s="146"/>
      <c r="AA381" s="146"/>
      <c r="AB381" s="146"/>
      <c r="AC381" s="146"/>
      <c r="AD381" s="146"/>
      <c r="AE381" s="146"/>
      <c r="AF381" s="146"/>
      <c r="AG381" s="146" t="s">
        <v>228</v>
      </c>
      <c r="AH381" s="146">
        <v>2</v>
      </c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1">
      <c r="A382" s="153"/>
      <c r="B382" s="154"/>
      <c r="C382" s="198" t="s">
        <v>515</v>
      </c>
      <c r="D382" s="189"/>
      <c r="E382" s="190">
        <v>2.74</v>
      </c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46"/>
      <c r="Z382" s="146"/>
      <c r="AA382" s="146"/>
      <c r="AB382" s="146"/>
      <c r="AC382" s="146"/>
      <c r="AD382" s="146"/>
      <c r="AE382" s="146"/>
      <c r="AF382" s="146"/>
      <c r="AG382" s="146" t="s">
        <v>228</v>
      </c>
      <c r="AH382" s="146">
        <v>2</v>
      </c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outlineLevel="1">
      <c r="A383" s="153"/>
      <c r="B383" s="154"/>
      <c r="C383" s="199" t="s">
        <v>365</v>
      </c>
      <c r="D383" s="191"/>
      <c r="E383" s="192">
        <v>35.67</v>
      </c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46"/>
      <c r="Z383" s="146"/>
      <c r="AA383" s="146"/>
      <c r="AB383" s="146"/>
      <c r="AC383" s="146"/>
      <c r="AD383" s="146"/>
      <c r="AE383" s="146"/>
      <c r="AF383" s="146"/>
      <c r="AG383" s="146" t="s">
        <v>228</v>
      </c>
      <c r="AH383" s="146">
        <v>3</v>
      </c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outlineLevel="1">
      <c r="A384" s="153"/>
      <c r="B384" s="154"/>
      <c r="C384" s="197" t="s">
        <v>366</v>
      </c>
      <c r="D384" s="189"/>
      <c r="E384" s="190"/>
      <c r="F384" s="155"/>
      <c r="G384" s="155"/>
      <c r="H384" s="155"/>
      <c r="I384" s="155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46"/>
      <c r="Z384" s="146"/>
      <c r="AA384" s="146"/>
      <c r="AB384" s="146"/>
      <c r="AC384" s="146"/>
      <c r="AD384" s="146"/>
      <c r="AE384" s="146"/>
      <c r="AF384" s="146"/>
      <c r="AG384" s="146" t="s">
        <v>228</v>
      </c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1">
      <c r="A385" s="153"/>
      <c r="B385" s="154"/>
      <c r="C385" s="195" t="s">
        <v>516</v>
      </c>
      <c r="D385" s="185"/>
      <c r="E385" s="186">
        <v>1.7835000000000001</v>
      </c>
      <c r="F385" s="155"/>
      <c r="G385" s="155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46"/>
      <c r="Z385" s="146"/>
      <c r="AA385" s="146"/>
      <c r="AB385" s="146"/>
      <c r="AC385" s="146"/>
      <c r="AD385" s="146"/>
      <c r="AE385" s="146"/>
      <c r="AF385" s="146"/>
      <c r="AG385" s="146" t="s">
        <v>228</v>
      </c>
      <c r="AH385" s="146">
        <v>0</v>
      </c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1">
      <c r="A386" s="163">
        <v>60</v>
      </c>
      <c r="B386" s="164" t="s">
        <v>540</v>
      </c>
      <c r="C386" s="180" t="s">
        <v>541</v>
      </c>
      <c r="D386" s="165" t="s">
        <v>221</v>
      </c>
      <c r="E386" s="166">
        <v>1.7835000000000001</v>
      </c>
      <c r="F386" s="167"/>
      <c r="G386" s="168">
        <f>ROUND(E386*F386,2)</f>
        <v>0</v>
      </c>
      <c r="H386" s="167">
        <v>0</v>
      </c>
      <c r="I386" s="168">
        <f>ROUND(E386*H386,2)</f>
        <v>0</v>
      </c>
      <c r="J386" s="167">
        <v>374.5</v>
      </c>
      <c r="K386" s="168">
        <f>ROUND(E386*J386,2)</f>
        <v>667.92</v>
      </c>
      <c r="L386" s="168">
        <v>21</v>
      </c>
      <c r="M386" s="168">
        <f>G386*(1+L386/100)</f>
        <v>0</v>
      </c>
      <c r="N386" s="168">
        <v>0</v>
      </c>
      <c r="O386" s="168">
        <f>ROUND(E386*N386,2)</f>
        <v>0</v>
      </c>
      <c r="P386" s="168">
        <v>0</v>
      </c>
      <c r="Q386" s="168">
        <f>ROUND(E386*P386,2)</f>
        <v>0</v>
      </c>
      <c r="R386" s="168" t="s">
        <v>288</v>
      </c>
      <c r="S386" s="168" t="s">
        <v>171</v>
      </c>
      <c r="T386" s="169" t="s">
        <v>171</v>
      </c>
      <c r="U386" s="155">
        <v>0.82</v>
      </c>
      <c r="V386" s="155">
        <f>ROUND(E386*U386,2)</f>
        <v>1.46</v>
      </c>
      <c r="W386" s="155"/>
      <c r="X386" s="155" t="s">
        <v>223</v>
      </c>
      <c r="Y386" s="146"/>
      <c r="Z386" s="146"/>
      <c r="AA386" s="146"/>
      <c r="AB386" s="146"/>
      <c r="AC386" s="146"/>
      <c r="AD386" s="146"/>
      <c r="AE386" s="146"/>
      <c r="AF386" s="146"/>
      <c r="AG386" s="146" t="s">
        <v>224</v>
      </c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1">
      <c r="A387" s="153"/>
      <c r="B387" s="154"/>
      <c r="C387" s="801" t="s">
        <v>542</v>
      </c>
      <c r="D387" s="802"/>
      <c r="E387" s="802"/>
      <c r="F387" s="802"/>
      <c r="G387" s="802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46"/>
      <c r="Z387" s="146"/>
      <c r="AA387" s="146"/>
      <c r="AB387" s="146"/>
      <c r="AC387" s="146"/>
      <c r="AD387" s="146"/>
      <c r="AE387" s="146"/>
      <c r="AF387" s="146"/>
      <c r="AG387" s="146" t="s">
        <v>226</v>
      </c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outlineLevel="1">
      <c r="A388" s="153"/>
      <c r="B388" s="154"/>
      <c r="C388" s="195" t="s">
        <v>543</v>
      </c>
      <c r="D388" s="185"/>
      <c r="E388" s="186">
        <v>1.7835000000000001</v>
      </c>
      <c r="F388" s="155"/>
      <c r="G388" s="155"/>
      <c r="H388" s="155"/>
      <c r="I388" s="155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46"/>
      <c r="Z388" s="146"/>
      <c r="AA388" s="146"/>
      <c r="AB388" s="146"/>
      <c r="AC388" s="146"/>
      <c r="AD388" s="146"/>
      <c r="AE388" s="146"/>
      <c r="AF388" s="146"/>
      <c r="AG388" s="146" t="s">
        <v>228</v>
      </c>
      <c r="AH388" s="146">
        <v>5</v>
      </c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outlineLevel="1">
      <c r="A389" s="163">
        <v>61</v>
      </c>
      <c r="B389" s="164" t="s">
        <v>544</v>
      </c>
      <c r="C389" s="180" t="s">
        <v>545</v>
      </c>
      <c r="D389" s="165" t="s">
        <v>221</v>
      </c>
      <c r="E389" s="166">
        <v>5.8684500000000002</v>
      </c>
      <c r="F389" s="167"/>
      <c r="G389" s="168">
        <f>ROUND(E389*F389,2)</f>
        <v>0</v>
      </c>
      <c r="H389" s="167">
        <v>0</v>
      </c>
      <c r="I389" s="168">
        <f>ROUND(E389*H389,2)</f>
        <v>0</v>
      </c>
      <c r="J389" s="167">
        <v>187.5</v>
      </c>
      <c r="K389" s="168">
        <f>ROUND(E389*J389,2)</f>
        <v>1100.33</v>
      </c>
      <c r="L389" s="168">
        <v>21</v>
      </c>
      <c r="M389" s="168">
        <f>G389*(1+L389/100)</f>
        <v>0</v>
      </c>
      <c r="N389" s="168">
        <v>0</v>
      </c>
      <c r="O389" s="168">
        <f>ROUND(E389*N389,2)</f>
        <v>0</v>
      </c>
      <c r="P389" s="168">
        <v>0</v>
      </c>
      <c r="Q389" s="168">
        <f>ROUND(E389*P389,2)</f>
        <v>0</v>
      </c>
      <c r="R389" s="168" t="s">
        <v>288</v>
      </c>
      <c r="S389" s="168" t="s">
        <v>171</v>
      </c>
      <c r="T389" s="169" t="s">
        <v>171</v>
      </c>
      <c r="U389" s="155">
        <v>0.41</v>
      </c>
      <c r="V389" s="155">
        <f>ROUND(E389*U389,2)</f>
        <v>2.41</v>
      </c>
      <c r="W389" s="155"/>
      <c r="X389" s="155" t="s">
        <v>223</v>
      </c>
      <c r="Y389" s="146"/>
      <c r="Z389" s="146"/>
      <c r="AA389" s="146"/>
      <c r="AB389" s="146"/>
      <c r="AC389" s="146"/>
      <c r="AD389" s="146"/>
      <c r="AE389" s="146"/>
      <c r="AF389" s="146"/>
      <c r="AG389" s="146" t="s">
        <v>224</v>
      </c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1">
      <c r="A390" s="153"/>
      <c r="B390" s="154"/>
      <c r="C390" s="801" t="s">
        <v>542</v>
      </c>
      <c r="D390" s="802"/>
      <c r="E390" s="802"/>
      <c r="F390" s="802"/>
      <c r="G390" s="802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46"/>
      <c r="Z390" s="146"/>
      <c r="AA390" s="146"/>
      <c r="AB390" s="146"/>
      <c r="AC390" s="146"/>
      <c r="AD390" s="146"/>
      <c r="AE390" s="146"/>
      <c r="AF390" s="146"/>
      <c r="AG390" s="146" t="s">
        <v>226</v>
      </c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1">
      <c r="A391" s="153"/>
      <c r="B391" s="154"/>
      <c r="C391" s="195" t="s">
        <v>546</v>
      </c>
      <c r="D391" s="185"/>
      <c r="E391" s="186"/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46"/>
      <c r="Z391" s="146"/>
      <c r="AA391" s="146"/>
      <c r="AB391" s="146"/>
      <c r="AC391" s="146"/>
      <c r="AD391" s="146"/>
      <c r="AE391" s="146"/>
      <c r="AF391" s="146"/>
      <c r="AG391" s="146" t="s">
        <v>228</v>
      </c>
      <c r="AH391" s="146">
        <v>0</v>
      </c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1">
      <c r="A392" s="153"/>
      <c r="B392" s="154"/>
      <c r="C392" s="195" t="s">
        <v>525</v>
      </c>
      <c r="D392" s="185"/>
      <c r="E392" s="186">
        <v>5.8684500000000002</v>
      </c>
      <c r="F392" s="155"/>
      <c r="G392" s="155"/>
      <c r="H392" s="155"/>
      <c r="I392" s="155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46"/>
      <c r="Z392" s="146"/>
      <c r="AA392" s="146"/>
      <c r="AB392" s="146"/>
      <c r="AC392" s="146"/>
      <c r="AD392" s="146"/>
      <c r="AE392" s="146"/>
      <c r="AF392" s="146"/>
      <c r="AG392" s="146" t="s">
        <v>228</v>
      </c>
      <c r="AH392" s="146">
        <v>0</v>
      </c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1">
      <c r="A393" s="163">
        <v>62</v>
      </c>
      <c r="B393" s="164" t="s">
        <v>547</v>
      </c>
      <c r="C393" s="180" t="s">
        <v>548</v>
      </c>
      <c r="D393" s="165" t="s">
        <v>221</v>
      </c>
      <c r="E393" s="166">
        <v>1.2717000000000001</v>
      </c>
      <c r="F393" s="167"/>
      <c r="G393" s="168">
        <f>ROUND(E393*F393,2)</f>
        <v>0</v>
      </c>
      <c r="H393" s="167">
        <v>0</v>
      </c>
      <c r="I393" s="168">
        <f>ROUND(E393*H393,2)</f>
        <v>0</v>
      </c>
      <c r="J393" s="167">
        <v>93.7</v>
      </c>
      <c r="K393" s="168">
        <f>ROUND(E393*J393,2)</f>
        <v>119.16</v>
      </c>
      <c r="L393" s="168">
        <v>21</v>
      </c>
      <c r="M393" s="168">
        <f>G393*(1+L393/100)</f>
        <v>0</v>
      </c>
      <c r="N393" s="168">
        <v>0</v>
      </c>
      <c r="O393" s="168">
        <f>ROUND(E393*N393,2)</f>
        <v>0</v>
      </c>
      <c r="P393" s="168">
        <v>0</v>
      </c>
      <c r="Q393" s="168">
        <f>ROUND(E393*P393,2)</f>
        <v>0</v>
      </c>
      <c r="R393" s="168" t="s">
        <v>288</v>
      </c>
      <c r="S393" s="168" t="s">
        <v>171</v>
      </c>
      <c r="T393" s="169" t="s">
        <v>171</v>
      </c>
      <c r="U393" s="155">
        <v>0.20499999999999999</v>
      </c>
      <c r="V393" s="155">
        <f>ROUND(E393*U393,2)</f>
        <v>0.26</v>
      </c>
      <c r="W393" s="155"/>
      <c r="X393" s="155" t="s">
        <v>223</v>
      </c>
      <c r="Y393" s="146"/>
      <c r="Z393" s="146"/>
      <c r="AA393" s="146"/>
      <c r="AB393" s="146"/>
      <c r="AC393" s="146"/>
      <c r="AD393" s="146"/>
      <c r="AE393" s="146"/>
      <c r="AF393" s="146"/>
      <c r="AG393" s="146" t="s">
        <v>224</v>
      </c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1">
      <c r="A394" s="153"/>
      <c r="B394" s="154"/>
      <c r="C394" s="801" t="s">
        <v>542</v>
      </c>
      <c r="D394" s="802"/>
      <c r="E394" s="802"/>
      <c r="F394" s="802"/>
      <c r="G394" s="802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46"/>
      <c r="Z394" s="146"/>
      <c r="AA394" s="146"/>
      <c r="AB394" s="146"/>
      <c r="AC394" s="146"/>
      <c r="AD394" s="146"/>
      <c r="AE394" s="146"/>
      <c r="AF394" s="146"/>
      <c r="AG394" s="146" t="s">
        <v>226</v>
      </c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1">
      <c r="A395" s="153"/>
      <c r="B395" s="154"/>
      <c r="C395" s="195" t="s">
        <v>549</v>
      </c>
      <c r="D395" s="185"/>
      <c r="E395" s="186"/>
      <c r="F395" s="155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46"/>
      <c r="Z395" s="146"/>
      <c r="AA395" s="146"/>
      <c r="AB395" s="146"/>
      <c r="AC395" s="146"/>
      <c r="AD395" s="146"/>
      <c r="AE395" s="146"/>
      <c r="AF395" s="146"/>
      <c r="AG395" s="146" t="s">
        <v>228</v>
      </c>
      <c r="AH395" s="146">
        <v>0</v>
      </c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1">
      <c r="A396" s="153"/>
      <c r="B396" s="154"/>
      <c r="C396" s="195" t="s">
        <v>550</v>
      </c>
      <c r="D396" s="185"/>
      <c r="E396" s="186">
        <v>1.02762</v>
      </c>
      <c r="F396" s="155"/>
      <c r="G396" s="155"/>
      <c r="H396" s="155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46"/>
      <c r="Z396" s="146"/>
      <c r="AA396" s="146"/>
      <c r="AB396" s="146"/>
      <c r="AC396" s="146"/>
      <c r="AD396" s="146"/>
      <c r="AE396" s="146"/>
      <c r="AF396" s="146"/>
      <c r="AG396" s="146" t="s">
        <v>228</v>
      </c>
      <c r="AH396" s="146">
        <v>0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1">
      <c r="A397" s="153"/>
      <c r="B397" s="154"/>
      <c r="C397" s="195" t="s">
        <v>551</v>
      </c>
      <c r="D397" s="185"/>
      <c r="E397" s="186">
        <v>0.24407999999999999</v>
      </c>
      <c r="F397" s="155"/>
      <c r="G397" s="155"/>
      <c r="H397" s="155"/>
      <c r="I397" s="155"/>
      <c r="J397" s="155"/>
      <c r="K397" s="155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46"/>
      <c r="Z397" s="146"/>
      <c r="AA397" s="146"/>
      <c r="AB397" s="146"/>
      <c r="AC397" s="146"/>
      <c r="AD397" s="146"/>
      <c r="AE397" s="146"/>
      <c r="AF397" s="146"/>
      <c r="AG397" s="146" t="s">
        <v>228</v>
      </c>
      <c r="AH397" s="146">
        <v>0</v>
      </c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ht="22.5" outlineLevel="1">
      <c r="A398" s="163">
        <v>63</v>
      </c>
      <c r="B398" s="164" t="s">
        <v>552</v>
      </c>
      <c r="C398" s="180" t="s">
        <v>553</v>
      </c>
      <c r="D398" s="165" t="s">
        <v>254</v>
      </c>
      <c r="E398" s="166">
        <v>56.031750000000002</v>
      </c>
      <c r="F398" s="167"/>
      <c r="G398" s="168">
        <f>ROUND(E398*F398,2)</f>
        <v>0</v>
      </c>
      <c r="H398" s="167">
        <v>49.14</v>
      </c>
      <c r="I398" s="168">
        <f>ROUND(E398*H398,2)</f>
        <v>2753.4</v>
      </c>
      <c r="J398" s="167">
        <v>39.159999999999997</v>
      </c>
      <c r="K398" s="168">
        <f>ROUND(E398*J398,2)</f>
        <v>2194.1999999999998</v>
      </c>
      <c r="L398" s="168">
        <v>21</v>
      </c>
      <c r="M398" s="168">
        <f>G398*(1+L398/100)</f>
        <v>0</v>
      </c>
      <c r="N398" s="168">
        <v>2.1000000000000001E-4</v>
      </c>
      <c r="O398" s="168">
        <f>ROUND(E398*N398,2)</f>
        <v>0.01</v>
      </c>
      <c r="P398" s="168">
        <v>0</v>
      </c>
      <c r="Q398" s="168">
        <f>ROUND(E398*P398,2)</f>
        <v>0</v>
      </c>
      <c r="R398" s="168" t="s">
        <v>288</v>
      </c>
      <c r="S398" s="168" t="s">
        <v>171</v>
      </c>
      <c r="T398" s="169" t="s">
        <v>171</v>
      </c>
      <c r="U398" s="155">
        <v>0.09</v>
      </c>
      <c r="V398" s="155">
        <f>ROUND(E398*U398,2)</f>
        <v>5.04</v>
      </c>
      <c r="W398" s="155"/>
      <c r="X398" s="155" t="s">
        <v>223</v>
      </c>
      <c r="Y398" s="146"/>
      <c r="Z398" s="146"/>
      <c r="AA398" s="146"/>
      <c r="AB398" s="146"/>
      <c r="AC398" s="146"/>
      <c r="AD398" s="146"/>
      <c r="AE398" s="146"/>
      <c r="AF398" s="146"/>
      <c r="AG398" s="146" t="s">
        <v>224</v>
      </c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1">
      <c r="A399" s="153"/>
      <c r="B399" s="154"/>
      <c r="C399" s="195" t="s">
        <v>396</v>
      </c>
      <c r="D399" s="185"/>
      <c r="E399" s="186"/>
      <c r="F399" s="155"/>
      <c r="G399" s="155"/>
      <c r="H399" s="155"/>
      <c r="I399" s="155"/>
      <c r="J399" s="155"/>
      <c r="K399" s="155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46"/>
      <c r="Z399" s="146"/>
      <c r="AA399" s="146"/>
      <c r="AB399" s="146"/>
      <c r="AC399" s="146"/>
      <c r="AD399" s="146"/>
      <c r="AE399" s="146"/>
      <c r="AF399" s="146"/>
      <c r="AG399" s="146" t="s">
        <v>228</v>
      </c>
      <c r="AH399" s="146">
        <v>0</v>
      </c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1">
      <c r="A400" s="153"/>
      <c r="B400" s="154"/>
      <c r="C400" s="195" t="s">
        <v>458</v>
      </c>
      <c r="D400" s="185"/>
      <c r="E400" s="186">
        <v>48.903750000000002</v>
      </c>
      <c r="F400" s="155"/>
      <c r="G400" s="155"/>
      <c r="H400" s="155"/>
      <c r="I400" s="155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46"/>
      <c r="Z400" s="146"/>
      <c r="AA400" s="146"/>
      <c r="AB400" s="146"/>
      <c r="AC400" s="146"/>
      <c r="AD400" s="146"/>
      <c r="AE400" s="146"/>
      <c r="AF400" s="146"/>
      <c r="AG400" s="146" t="s">
        <v>228</v>
      </c>
      <c r="AH400" s="146">
        <v>0</v>
      </c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1">
      <c r="A401" s="153"/>
      <c r="B401" s="154"/>
      <c r="C401" s="195" t="s">
        <v>459</v>
      </c>
      <c r="D401" s="185"/>
      <c r="E401" s="186">
        <v>7.1280000000000001</v>
      </c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46"/>
      <c r="Z401" s="146"/>
      <c r="AA401" s="146"/>
      <c r="AB401" s="146"/>
      <c r="AC401" s="146"/>
      <c r="AD401" s="146"/>
      <c r="AE401" s="146"/>
      <c r="AF401" s="146"/>
      <c r="AG401" s="146" t="s">
        <v>228</v>
      </c>
      <c r="AH401" s="146">
        <v>0</v>
      </c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1">
      <c r="A402" s="163">
        <v>64</v>
      </c>
      <c r="B402" s="164" t="s">
        <v>554</v>
      </c>
      <c r="C402" s="180" t="s">
        <v>555</v>
      </c>
      <c r="D402" s="165" t="s">
        <v>296</v>
      </c>
      <c r="E402" s="166">
        <v>0.11737</v>
      </c>
      <c r="F402" s="167"/>
      <c r="G402" s="168">
        <f>ROUND(E402*F402,2)</f>
        <v>0</v>
      </c>
      <c r="H402" s="167">
        <v>28318.87</v>
      </c>
      <c r="I402" s="168">
        <f>ROUND(E402*H402,2)</f>
        <v>3323.79</v>
      </c>
      <c r="J402" s="167">
        <v>7361.13</v>
      </c>
      <c r="K402" s="168">
        <f>ROUND(E402*J402,2)</f>
        <v>863.98</v>
      </c>
      <c r="L402" s="168">
        <v>21</v>
      </c>
      <c r="M402" s="168">
        <f>G402*(1+L402/100)</f>
        <v>0</v>
      </c>
      <c r="N402" s="168">
        <v>1.0185</v>
      </c>
      <c r="O402" s="168">
        <f>ROUND(E402*N402,2)</f>
        <v>0.12</v>
      </c>
      <c r="P402" s="168">
        <v>0</v>
      </c>
      <c r="Q402" s="168">
        <f>ROUND(E402*P402,2)</f>
        <v>0</v>
      </c>
      <c r="R402" s="168" t="s">
        <v>288</v>
      </c>
      <c r="S402" s="168" t="s">
        <v>171</v>
      </c>
      <c r="T402" s="169" t="s">
        <v>171</v>
      </c>
      <c r="U402" s="155">
        <v>15.292999999999999</v>
      </c>
      <c r="V402" s="155">
        <f>ROUND(E402*U402,2)</f>
        <v>1.79</v>
      </c>
      <c r="W402" s="155"/>
      <c r="X402" s="155" t="s">
        <v>223</v>
      </c>
      <c r="Y402" s="146"/>
      <c r="Z402" s="146"/>
      <c r="AA402" s="146"/>
      <c r="AB402" s="146"/>
      <c r="AC402" s="146"/>
      <c r="AD402" s="146"/>
      <c r="AE402" s="146"/>
      <c r="AF402" s="146"/>
      <c r="AG402" s="146" t="s">
        <v>224</v>
      </c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1">
      <c r="A403" s="153"/>
      <c r="B403" s="154"/>
      <c r="C403" s="801" t="s">
        <v>297</v>
      </c>
      <c r="D403" s="802"/>
      <c r="E403" s="802"/>
      <c r="F403" s="802"/>
      <c r="G403" s="802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46"/>
      <c r="Z403" s="146"/>
      <c r="AA403" s="146"/>
      <c r="AB403" s="146"/>
      <c r="AC403" s="146"/>
      <c r="AD403" s="146"/>
      <c r="AE403" s="146"/>
      <c r="AF403" s="146"/>
      <c r="AG403" s="146" t="s">
        <v>226</v>
      </c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1">
      <c r="A404" s="153"/>
      <c r="B404" s="154"/>
      <c r="C404" s="195" t="s">
        <v>456</v>
      </c>
      <c r="D404" s="185"/>
      <c r="E404" s="186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46"/>
      <c r="Z404" s="146"/>
      <c r="AA404" s="146"/>
      <c r="AB404" s="146"/>
      <c r="AC404" s="146"/>
      <c r="AD404" s="146"/>
      <c r="AE404" s="146"/>
      <c r="AF404" s="146"/>
      <c r="AG404" s="146" t="s">
        <v>228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1">
      <c r="A405" s="153"/>
      <c r="B405" s="154"/>
      <c r="C405" s="195" t="s">
        <v>556</v>
      </c>
      <c r="D405" s="185"/>
      <c r="E405" s="186">
        <v>0.11737</v>
      </c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46"/>
      <c r="Z405" s="146"/>
      <c r="AA405" s="146"/>
      <c r="AB405" s="146"/>
      <c r="AC405" s="146"/>
      <c r="AD405" s="146"/>
      <c r="AE405" s="146"/>
      <c r="AF405" s="146"/>
      <c r="AG405" s="146" t="s">
        <v>228</v>
      </c>
      <c r="AH405" s="146">
        <v>0</v>
      </c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ht="22.5" outlineLevel="1">
      <c r="A406" s="163">
        <v>65</v>
      </c>
      <c r="B406" s="164" t="s">
        <v>557</v>
      </c>
      <c r="C406" s="180" t="s">
        <v>558</v>
      </c>
      <c r="D406" s="165" t="s">
        <v>296</v>
      </c>
      <c r="E406" s="166">
        <v>0.46938000000000002</v>
      </c>
      <c r="F406" s="167"/>
      <c r="G406" s="168">
        <f>ROUND(E406*F406,2)</f>
        <v>0</v>
      </c>
      <c r="H406" s="167">
        <v>29045.16</v>
      </c>
      <c r="I406" s="168">
        <f>ROUND(E406*H406,2)</f>
        <v>13633.22</v>
      </c>
      <c r="J406" s="167">
        <v>6894.84</v>
      </c>
      <c r="K406" s="168">
        <f>ROUND(E406*J406,2)</f>
        <v>3236.3</v>
      </c>
      <c r="L406" s="168">
        <v>21</v>
      </c>
      <c r="M406" s="168">
        <f>G406*(1+L406/100)</f>
        <v>0</v>
      </c>
      <c r="N406" s="168">
        <v>1.0662499999999999</v>
      </c>
      <c r="O406" s="168">
        <f>ROUND(E406*N406,2)</f>
        <v>0.5</v>
      </c>
      <c r="P406" s="168">
        <v>0</v>
      </c>
      <c r="Q406" s="168">
        <f>ROUND(E406*P406,2)</f>
        <v>0</v>
      </c>
      <c r="R406" s="168" t="s">
        <v>288</v>
      </c>
      <c r="S406" s="168" t="s">
        <v>171</v>
      </c>
      <c r="T406" s="169" t="s">
        <v>171</v>
      </c>
      <c r="U406" s="155">
        <v>15.231</v>
      </c>
      <c r="V406" s="155">
        <f>ROUND(E406*U406,2)</f>
        <v>7.15</v>
      </c>
      <c r="W406" s="155"/>
      <c r="X406" s="155" t="s">
        <v>223</v>
      </c>
      <c r="Y406" s="146"/>
      <c r="Z406" s="146"/>
      <c r="AA406" s="146"/>
      <c r="AB406" s="146"/>
      <c r="AC406" s="146"/>
      <c r="AD406" s="146"/>
      <c r="AE406" s="146"/>
      <c r="AF406" s="146"/>
      <c r="AG406" s="146" t="s">
        <v>224</v>
      </c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1">
      <c r="A407" s="153"/>
      <c r="B407" s="154"/>
      <c r="C407" s="801" t="s">
        <v>297</v>
      </c>
      <c r="D407" s="802"/>
      <c r="E407" s="802"/>
      <c r="F407" s="802"/>
      <c r="G407" s="802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46"/>
      <c r="Z407" s="146"/>
      <c r="AA407" s="146"/>
      <c r="AB407" s="146"/>
      <c r="AC407" s="146"/>
      <c r="AD407" s="146"/>
      <c r="AE407" s="146"/>
      <c r="AF407" s="146"/>
      <c r="AG407" s="146" t="s">
        <v>226</v>
      </c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1">
      <c r="A408" s="153"/>
      <c r="B408" s="154"/>
      <c r="C408" s="195" t="s">
        <v>396</v>
      </c>
      <c r="D408" s="185"/>
      <c r="E408" s="186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46"/>
      <c r="Z408" s="146"/>
      <c r="AA408" s="146"/>
      <c r="AB408" s="146"/>
      <c r="AC408" s="146"/>
      <c r="AD408" s="146"/>
      <c r="AE408" s="146"/>
      <c r="AF408" s="146"/>
      <c r="AG408" s="146" t="s">
        <v>228</v>
      </c>
      <c r="AH408" s="146">
        <v>0</v>
      </c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outlineLevel="1">
      <c r="A409" s="153"/>
      <c r="B409" s="154"/>
      <c r="C409" s="197" t="s">
        <v>362</v>
      </c>
      <c r="D409" s="189"/>
      <c r="E409" s="190"/>
      <c r="F409" s="155"/>
      <c r="G409" s="155"/>
      <c r="H409" s="155"/>
      <c r="I409" s="155"/>
      <c r="J409" s="155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46"/>
      <c r="Z409" s="146"/>
      <c r="AA409" s="146"/>
      <c r="AB409" s="146"/>
      <c r="AC409" s="146"/>
      <c r="AD409" s="146"/>
      <c r="AE409" s="146"/>
      <c r="AF409" s="146"/>
      <c r="AG409" s="146" t="s">
        <v>228</v>
      </c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outlineLevel="1">
      <c r="A410" s="153"/>
      <c r="B410" s="154"/>
      <c r="C410" s="198" t="s">
        <v>507</v>
      </c>
      <c r="D410" s="189"/>
      <c r="E410" s="190">
        <v>3.09</v>
      </c>
      <c r="F410" s="155"/>
      <c r="G410" s="155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46"/>
      <c r="Z410" s="146"/>
      <c r="AA410" s="146"/>
      <c r="AB410" s="146"/>
      <c r="AC410" s="146"/>
      <c r="AD410" s="146"/>
      <c r="AE410" s="146"/>
      <c r="AF410" s="146"/>
      <c r="AG410" s="146" t="s">
        <v>228</v>
      </c>
      <c r="AH410" s="146">
        <v>2</v>
      </c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outlineLevel="1">
      <c r="A411" s="153"/>
      <c r="B411" s="154"/>
      <c r="C411" s="198" t="s">
        <v>508</v>
      </c>
      <c r="D411" s="189"/>
      <c r="E411" s="190">
        <v>6.3</v>
      </c>
      <c r="F411" s="155"/>
      <c r="G411" s="155"/>
      <c r="H411" s="155"/>
      <c r="I411" s="155"/>
      <c r="J411" s="155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46"/>
      <c r="Z411" s="146"/>
      <c r="AA411" s="146"/>
      <c r="AB411" s="146"/>
      <c r="AC411" s="146"/>
      <c r="AD411" s="146"/>
      <c r="AE411" s="146"/>
      <c r="AF411" s="146"/>
      <c r="AG411" s="146" t="s">
        <v>228</v>
      </c>
      <c r="AH411" s="146">
        <v>2</v>
      </c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1">
      <c r="A412" s="153"/>
      <c r="B412" s="154"/>
      <c r="C412" s="198" t="s">
        <v>509</v>
      </c>
      <c r="D412" s="189"/>
      <c r="E412" s="190">
        <v>3.22</v>
      </c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46"/>
      <c r="Z412" s="146"/>
      <c r="AA412" s="146"/>
      <c r="AB412" s="146"/>
      <c r="AC412" s="146"/>
      <c r="AD412" s="146"/>
      <c r="AE412" s="146"/>
      <c r="AF412" s="146"/>
      <c r="AG412" s="146" t="s">
        <v>228</v>
      </c>
      <c r="AH412" s="146">
        <v>2</v>
      </c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1">
      <c r="A413" s="153"/>
      <c r="B413" s="154"/>
      <c r="C413" s="198" t="s">
        <v>510</v>
      </c>
      <c r="D413" s="189"/>
      <c r="E413" s="190">
        <v>4.18</v>
      </c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46"/>
      <c r="Z413" s="146"/>
      <c r="AA413" s="146"/>
      <c r="AB413" s="146"/>
      <c r="AC413" s="146"/>
      <c r="AD413" s="146"/>
      <c r="AE413" s="146"/>
      <c r="AF413" s="146"/>
      <c r="AG413" s="146" t="s">
        <v>228</v>
      </c>
      <c r="AH413" s="146">
        <v>2</v>
      </c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1">
      <c r="A414" s="153"/>
      <c r="B414" s="154"/>
      <c r="C414" s="198" t="s">
        <v>511</v>
      </c>
      <c r="D414" s="189"/>
      <c r="E414" s="190">
        <v>4.7300000000000004</v>
      </c>
      <c r="F414" s="155"/>
      <c r="G414" s="155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46"/>
      <c r="Z414" s="146"/>
      <c r="AA414" s="146"/>
      <c r="AB414" s="146"/>
      <c r="AC414" s="146"/>
      <c r="AD414" s="146"/>
      <c r="AE414" s="146"/>
      <c r="AF414" s="146"/>
      <c r="AG414" s="146" t="s">
        <v>228</v>
      </c>
      <c r="AH414" s="146">
        <v>2</v>
      </c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1">
      <c r="A415" s="153"/>
      <c r="B415" s="154"/>
      <c r="C415" s="198" t="s">
        <v>512</v>
      </c>
      <c r="D415" s="189"/>
      <c r="E415" s="190">
        <v>2.69</v>
      </c>
      <c r="F415" s="155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46"/>
      <c r="Z415" s="146"/>
      <c r="AA415" s="146"/>
      <c r="AB415" s="146"/>
      <c r="AC415" s="146"/>
      <c r="AD415" s="146"/>
      <c r="AE415" s="146"/>
      <c r="AF415" s="146"/>
      <c r="AG415" s="146" t="s">
        <v>228</v>
      </c>
      <c r="AH415" s="146">
        <v>2</v>
      </c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1">
      <c r="A416" s="153"/>
      <c r="B416" s="154"/>
      <c r="C416" s="198" t="s">
        <v>513</v>
      </c>
      <c r="D416" s="189"/>
      <c r="E416" s="190">
        <v>2.1</v>
      </c>
      <c r="F416" s="155"/>
      <c r="G416" s="155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46"/>
      <c r="Z416" s="146"/>
      <c r="AA416" s="146"/>
      <c r="AB416" s="146"/>
      <c r="AC416" s="146"/>
      <c r="AD416" s="146"/>
      <c r="AE416" s="146"/>
      <c r="AF416" s="146"/>
      <c r="AG416" s="146" t="s">
        <v>228</v>
      </c>
      <c r="AH416" s="146">
        <v>2</v>
      </c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1">
      <c r="A417" s="153"/>
      <c r="B417" s="154"/>
      <c r="C417" s="198" t="s">
        <v>514</v>
      </c>
      <c r="D417" s="189"/>
      <c r="E417" s="190">
        <v>6.62</v>
      </c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46"/>
      <c r="Z417" s="146"/>
      <c r="AA417" s="146"/>
      <c r="AB417" s="146"/>
      <c r="AC417" s="146"/>
      <c r="AD417" s="146"/>
      <c r="AE417" s="146"/>
      <c r="AF417" s="146"/>
      <c r="AG417" s="146" t="s">
        <v>228</v>
      </c>
      <c r="AH417" s="146">
        <v>2</v>
      </c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1">
      <c r="A418" s="153"/>
      <c r="B418" s="154"/>
      <c r="C418" s="198" t="s">
        <v>515</v>
      </c>
      <c r="D418" s="189"/>
      <c r="E418" s="190">
        <v>2.74</v>
      </c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46"/>
      <c r="Z418" s="146"/>
      <c r="AA418" s="146"/>
      <c r="AB418" s="146"/>
      <c r="AC418" s="146"/>
      <c r="AD418" s="146"/>
      <c r="AE418" s="146"/>
      <c r="AF418" s="146"/>
      <c r="AG418" s="146" t="s">
        <v>228</v>
      </c>
      <c r="AH418" s="146">
        <v>2</v>
      </c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1">
      <c r="A419" s="153"/>
      <c r="B419" s="154"/>
      <c r="C419" s="199" t="s">
        <v>365</v>
      </c>
      <c r="D419" s="191"/>
      <c r="E419" s="192">
        <v>35.67</v>
      </c>
      <c r="F419" s="155"/>
      <c r="G419" s="155"/>
      <c r="H419" s="155"/>
      <c r="I419" s="155"/>
      <c r="J419" s="155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46"/>
      <c r="Z419" s="146"/>
      <c r="AA419" s="146"/>
      <c r="AB419" s="146"/>
      <c r="AC419" s="146"/>
      <c r="AD419" s="146"/>
      <c r="AE419" s="146"/>
      <c r="AF419" s="146"/>
      <c r="AG419" s="146" t="s">
        <v>228</v>
      </c>
      <c r="AH419" s="146">
        <v>3</v>
      </c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1">
      <c r="A420" s="153"/>
      <c r="B420" s="154"/>
      <c r="C420" s="197" t="s">
        <v>366</v>
      </c>
      <c r="D420" s="189"/>
      <c r="E420" s="190"/>
      <c r="F420" s="155"/>
      <c r="G420" s="155"/>
      <c r="H420" s="155"/>
      <c r="I420" s="155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46"/>
      <c r="Z420" s="146"/>
      <c r="AA420" s="146"/>
      <c r="AB420" s="146"/>
      <c r="AC420" s="146"/>
      <c r="AD420" s="146"/>
      <c r="AE420" s="146"/>
      <c r="AF420" s="146"/>
      <c r="AG420" s="146" t="s">
        <v>228</v>
      </c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1">
      <c r="A421" s="153"/>
      <c r="B421" s="154"/>
      <c r="C421" s="195" t="s">
        <v>559</v>
      </c>
      <c r="D421" s="185"/>
      <c r="E421" s="186">
        <v>0.19797000000000001</v>
      </c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46"/>
      <c r="Z421" s="146"/>
      <c r="AA421" s="146"/>
      <c r="AB421" s="146"/>
      <c r="AC421" s="146"/>
      <c r="AD421" s="146"/>
      <c r="AE421" s="146"/>
      <c r="AF421" s="146"/>
      <c r="AG421" s="146" t="s">
        <v>228</v>
      </c>
      <c r="AH421" s="146">
        <v>0</v>
      </c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1">
      <c r="A422" s="153"/>
      <c r="B422" s="154"/>
      <c r="C422" s="200" t="s">
        <v>494</v>
      </c>
      <c r="D422" s="193"/>
      <c r="E422" s="194">
        <v>0.19797000000000001</v>
      </c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46"/>
      <c r="Z422" s="146"/>
      <c r="AA422" s="146"/>
      <c r="AB422" s="146"/>
      <c r="AC422" s="146"/>
      <c r="AD422" s="146"/>
      <c r="AE422" s="146"/>
      <c r="AF422" s="146"/>
      <c r="AG422" s="146" t="s">
        <v>228</v>
      </c>
      <c r="AH422" s="146">
        <v>1</v>
      </c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1">
      <c r="A423" s="153"/>
      <c r="B423" s="154"/>
      <c r="C423" s="195" t="s">
        <v>396</v>
      </c>
      <c r="D423" s="185"/>
      <c r="E423" s="186"/>
      <c r="F423" s="155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46"/>
      <c r="Z423" s="146"/>
      <c r="AA423" s="146"/>
      <c r="AB423" s="146"/>
      <c r="AC423" s="146"/>
      <c r="AD423" s="146"/>
      <c r="AE423" s="146"/>
      <c r="AF423" s="146"/>
      <c r="AG423" s="146" t="s">
        <v>228</v>
      </c>
      <c r="AH423" s="146">
        <v>0</v>
      </c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1">
      <c r="A424" s="153"/>
      <c r="B424" s="154"/>
      <c r="C424" s="197" t="s">
        <v>362</v>
      </c>
      <c r="D424" s="189"/>
      <c r="E424" s="190"/>
      <c r="F424" s="155"/>
      <c r="G424" s="155"/>
      <c r="H424" s="155"/>
      <c r="I424" s="155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46"/>
      <c r="Z424" s="146"/>
      <c r="AA424" s="146"/>
      <c r="AB424" s="146"/>
      <c r="AC424" s="146"/>
      <c r="AD424" s="146"/>
      <c r="AE424" s="146"/>
      <c r="AF424" s="146"/>
      <c r="AG424" s="146" t="s">
        <v>228</v>
      </c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1">
      <c r="A425" s="153"/>
      <c r="B425" s="154"/>
      <c r="C425" s="198" t="s">
        <v>560</v>
      </c>
      <c r="D425" s="189"/>
      <c r="E425" s="190">
        <v>48.903750000000002</v>
      </c>
      <c r="F425" s="155"/>
      <c r="G425" s="155"/>
      <c r="H425" s="155"/>
      <c r="I425" s="155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46"/>
      <c r="Z425" s="146"/>
      <c r="AA425" s="146"/>
      <c r="AB425" s="146"/>
      <c r="AC425" s="146"/>
      <c r="AD425" s="146"/>
      <c r="AE425" s="146"/>
      <c r="AF425" s="146"/>
      <c r="AG425" s="146" t="s">
        <v>228</v>
      </c>
      <c r="AH425" s="146">
        <v>2</v>
      </c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1">
      <c r="A426" s="153"/>
      <c r="B426" s="154"/>
      <c r="C426" s="199" t="s">
        <v>365</v>
      </c>
      <c r="D426" s="191"/>
      <c r="E426" s="192">
        <v>48.903750000000002</v>
      </c>
      <c r="F426" s="155"/>
      <c r="G426" s="155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46"/>
      <c r="Z426" s="146"/>
      <c r="AA426" s="146"/>
      <c r="AB426" s="146"/>
      <c r="AC426" s="146"/>
      <c r="AD426" s="146"/>
      <c r="AE426" s="146"/>
      <c r="AF426" s="146"/>
      <c r="AG426" s="146" t="s">
        <v>228</v>
      </c>
      <c r="AH426" s="146">
        <v>3</v>
      </c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1">
      <c r="A427" s="153"/>
      <c r="B427" s="154"/>
      <c r="C427" s="197" t="s">
        <v>366</v>
      </c>
      <c r="D427" s="189"/>
      <c r="E427" s="190"/>
      <c r="F427" s="155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46"/>
      <c r="Z427" s="146"/>
      <c r="AA427" s="146"/>
      <c r="AB427" s="146"/>
      <c r="AC427" s="146"/>
      <c r="AD427" s="146"/>
      <c r="AE427" s="146"/>
      <c r="AF427" s="146"/>
      <c r="AG427" s="146" t="s">
        <v>228</v>
      </c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1">
      <c r="A428" s="153"/>
      <c r="B428" s="154"/>
      <c r="C428" s="195" t="s">
        <v>561</v>
      </c>
      <c r="D428" s="185"/>
      <c r="E428" s="186">
        <v>0.27141999999999999</v>
      </c>
      <c r="F428" s="15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46"/>
      <c r="Z428" s="146"/>
      <c r="AA428" s="146"/>
      <c r="AB428" s="146"/>
      <c r="AC428" s="146"/>
      <c r="AD428" s="146"/>
      <c r="AE428" s="146"/>
      <c r="AF428" s="146"/>
      <c r="AG428" s="146" t="s">
        <v>228</v>
      </c>
      <c r="AH428" s="146">
        <v>0</v>
      </c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ht="22.5" outlineLevel="1">
      <c r="A429" s="163">
        <v>66</v>
      </c>
      <c r="B429" s="164" t="s">
        <v>562</v>
      </c>
      <c r="C429" s="180" t="s">
        <v>563</v>
      </c>
      <c r="D429" s="165" t="s">
        <v>296</v>
      </c>
      <c r="E429" s="166">
        <v>8.4669999999999995E-2</v>
      </c>
      <c r="F429" s="167"/>
      <c r="G429" s="168">
        <f>ROUND(E429*F429,2)</f>
        <v>0</v>
      </c>
      <c r="H429" s="167">
        <v>28805.16</v>
      </c>
      <c r="I429" s="168">
        <f>ROUND(E429*H429,2)</f>
        <v>2438.9299999999998</v>
      </c>
      <c r="J429" s="167">
        <v>6894.84</v>
      </c>
      <c r="K429" s="168">
        <f>ROUND(E429*J429,2)</f>
        <v>583.79</v>
      </c>
      <c r="L429" s="168">
        <v>21</v>
      </c>
      <c r="M429" s="168">
        <f>G429*(1+L429/100)</f>
        <v>0</v>
      </c>
      <c r="N429" s="168">
        <v>1.0662499999999999</v>
      </c>
      <c r="O429" s="168">
        <f>ROUND(E429*N429,2)</f>
        <v>0.09</v>
      </c>
      <c r="P429" s="168">
        <v>0</v>
      </c>
      <c r="Q429" s="168">
        <f>ROUND(E429*P429,2)</f>
        <v>0</v>
      </c>
      <c r="R429" s="168" t="s">
        <v>288</v>
      </c>
      <c r="S429" s="168" t="s">
        <v>171</v>
      </c>
      <c r="T429" s="169" t="s">
        <v>171</v>
      </c>
      <c r="U429" s="155">
        <v>15.231</v>
      </c>
      <c r="V429" s="155">
        <f>ROUND(E429*U429,2)</f>
        <v>1.29</v>
      </c>
      <c r="W429" s="155"/>
      <c r="X429" s="155" t="s">
        <v>223</v>
      </c>
      <c r="Y429" s="146"/>
      <c r="Z429" s="146"/>
      <c r="AA429" s="146"/>
      <c r="AB429" s="146"/>
      <c r="AC429" s="146"/>
      <c r="AD429" s="146"/>
      <c r="AE429" s="146"/>
      <c r="AF429" s="146"/>
      <c r="AG429" s="146" t="s">
        <v>224</v>
      </c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1">
      <c r="A430" s="153"/>
      <c r="B430" s="154"/>
      <c r="C430" s="801" t="s">
        <v>297</v>
      </c>
      <c r="D430" s="802"/>
      <c r="E430" s="802"/>
      <c r="F430" s="802"/>
      <c r="G430" s="802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46"/>
      <c r="Z430" s="146"/>
      <c r="AA430" s="146"/>
      <c r="AB430" s="146"/>
      <c r="AC430" s="146"/>
      <c r="AD430" s="146"/>
      <c r="AE430" s="146"/>
      <c r="AF430" s="146"/>
      <c r="AG430" s="146" t="s">
        <v>226</v>
      </c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1">
      <c r="A431" s="153"/>
      <c r="B431" s="154"/>
      <c r="C431" s="195" t="s">
        <v>549</v>
      </c>
      <c r="D431" s="185"/>
      <c r="E431" s="186"/>
      <c r="F431" s="155"/>
      <c r="G431" s="155"/>
      <c r="H431" s="155"/>
      <c r="I431" s="155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46"/>
      <c r="Z431" s="146"/>
      <c r="AA431" s="146"/>
      <c r="AB431" s="146"/>
      <c r="AC431" s="146"/>
      <c r="AD431" s="146"/>
      <c r="AE431" s="146"/>
      <c r="AF431" s="146"/>
      <c r="AG431" s="146" t="s">
        <v>228</v>
      </c>
      <c r="AH431" s="146">
        <v>0</v>
      </c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1">
      <c r="A432" s="153"/>
      <c r="B432" s="154"/>
      <c r="C432" s="195" t="s">
        <v>564</v>
      </c>
      <c r="D432" s="185"/>
      <c r="E432" s="186">
        <v>6.8419999999999995E-2</v>
      </c>
      <c r="F432" s="155"/>
      <c r="G432" s="155"/>
      <c r="H432" s="155"/>
      <c r="I432" s="155"/>
      <c r="J432" s="155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46"/>
      <c r="Z432" s="146"/>
      <c r="AA432" s="146"/>
      <c r="AB432" s="146"/>
      <c r="AC432" s="146"/>
      <c r="AD432" s="146"/>
      <c r="AE432" s="146"/>
      <c r="AF432" s="146"/>
      <c r="AG432" s="146" t="s">
        <v>228</v>
      </c>
      <c r="AH432" s="146">
        <v>0</v>
      </c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1">
      <c r="A433" s="153"/>
      <c r="B433" s="154"/>
      <c r="C433" s="195" t="s">
        <v>565</v>
      </c>
      <c r="D433" s="185"/>
      <c r="E433" s="186">
        <v>1.6250000000000001E-2</v>
      </c>
      <c r="F433" s="155"/>
      <c r="G433" s="155"/>
      <c r="H433" s="155"/>
      <c r="I433" s="155"/>
      <c r="J433" s="155"/>
      <c r="K433" s="155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46"/>
      <c r="Z433" s="146"/>
      <c r="AA433" s="146"/>
      <c r="AB433" s="146"/>
      <c r="AC433" s="146"/>
      <c r="AD433" s="146"/>
      <c r="AE433" s="146"/>
      <c r="AF433" s="146"/>
      <c r="AG433" s="146" t="s">
        <v>228</v>
      </c>
      <c r="AH433" s="146">
        <v>0</v>
      </c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1">
      <c r="A434" s="163">
        <v>67</v>
      </c>
      <c r="B434" s="164" t="s">
        <v>566</v>
      </c>
      <c r="C434" s="180" t="s">
        <v>567</v>
      </c>
      <c r="D434" s="165" t="s">
        <v>221</v>
      </c>
      <c r="E434" s="166">
        <v>4.4825400000000002</v>
      </c>
      <c r="F434" s="167"/>
      <c r="G434" s="168">
        <f>ROUND(E434*F434,2)</f>
        <v>0</v>
      </c>
      <c r="H434" s="167">
        <v>5613.1</v>
      </c>
      <c r="I434" s="168">
        <f>ROUND(E434*H434,2)</f>
        <v>25160.95</v>
      </c>
      <c r="J434" s="167">
        <v>696.9</v>
      </c>
      <c r="K434" s="168">
        <f>ROUND(E434*J434,2)</f>
        <v>3123.88</v>
      </c>
      <c r="L434" s="168">
        <v>21</v>
      </c>
      <c r="M434" s="168">
        <f>G434*(1+L434/100)</f>
        <v>0</v>
      </c>
      <c r="N434" s="168">
        <v>0.38850000000000001</v>
      </c>
      <c r="O434" s="168">
        <f>ROUND(E434*N434,2)</f>
        <v>1.74</v>
      </c>
      <c r="P434" s="168">
        <v>0</v>
      </c>
      <c r="Q434" s="168">
        <f>ROUND(E434*P434,2)</f>
        <v>0</v>
      </c>
      <c r="R434" s="168" t="s">
        <v>288</v>
      </c>
      <c r="S434" s="168" t="s">
        <v>171</v>
      </c>
      <c r="T434" s="169" t="s">
        <v>171</v>
      </c>
      <c r="U434" s="155">
        <v>1.8360000000000001</v>
      </c>
      <c r="V434" s="155">
        <f>ROUND(E434*U434,2)</f>
        <v>8.23</v>
      </c>
      <c r="W434" s="155"/>
      <c r="X434" s="155" t="s">
        <v>223</v>
      </c>
      <c r="Y434" s="146"/>
      <c r="Z434" s="146"/>
      <c r="AA434" s="146"/>
      <c r="AB434" s="146"/>
      <c r="AC434" s="146"/>
      <c r="AD434" s="146"/>
      <c r="AE434" s="146"/>
      <c r="AF434" s="146"/>
      <c r="AG434" s="146" t="s">
        <v>224</v>
      </c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1">
      <c r="A435" s="153"/>
      <c r="B435" s="154"/>
      <c r="C435" s="801" t="s">
        <v>568</v>
      </c>
      <c r="D435" s="802"/>
      <c r="E435" s="802"/>
      <c r="F435" s="802"/>
      <c r="G435" s="802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46"/>
      <c r="Z435" s="146"/>
      <c r="AA435" s="146"/>
      <c r="AB435" s="146"/>
      <c r="AC435" s="146"/>
      <c r="AD435" s="146"/>
      <c r="AE435" s="146"/>
      <c r="AF435" s="146"/>
      <c r="AG435" s="146" t="s">
        <v>226</v>
      </c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70" t="str">
        <f>C435</f>
        <v>pod  mazaniny a dlažby, popř. na plochých střechách vodorovný nebo ve spádu s udusáním a urovnáním povrchu</v>
      </c>
      <c r="BB435" s="146"/>
      <c r="BC435" s="146"/>
      <c r="BD435" s="146"/>
      <c r="BE435" s="146"/>
      <c r="BF435" s="146"/>
      <c r="BG435" s="146"/>
      <c r="BH435" s="146"/>
    </row>
    <row r="436" spans="1:60" outlineLevel="1">
      <c r="A436" s="153"/>
      <c r="B436" s="154"/>
      <c r="C436" s="195" t="s">
        <v>396</v>
      </c>
      <c r="D436" s="185"/>
      <c r="E436" s="186"/>
      <c r="F436" s="155"/>
      <c r="G436" s="155"/>
      <c r="H436" s="155"/>
      <c r="I436" s="155"/>
      <c r="J436" s="155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46"/>
      <c r="Z436" s="146"/>
      <c r="AA436" s="146"/>
      <c r="AB436" s="146"/>
      <c r="AC436" s="146"/>
      <c r="AD436" s="146"/>
      <c r="AE436" s="146"/>
      <c r="AF436" s="146"/>
      <c r="AG436" s="146" t="s">
        <v>228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1">
      <c r="A437" s="153"/>
      <c r="B437" s="154"/>
      <c r="C437" s="195" t="s">
        <v>569</v>
      </c>
      <c r="D437" s="185"/>
      <c r="E437" s="186">
        <v>3.9123000000000001</v>
      </c>
      <c r="F437" s="155"/>
      <c r="G437" s="155"/>
      <c r="H437" s="155"/>
      <c r="I437" s="155"/>
      <c r="J437" s="155"/>
      <c r="K437" s="155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46"/>
      <c r="Z437" s="146"/>
      <c r="AA437" s="146"/>
      <c r="AB437" s="146"/>
      <c r="AC437" s="146"/>
      <c r="AD437" s="146"/>
      <c r="AE437" s="146"/>
      <c r="AF437" s="146"/>
      <c r="AG437" s="146" t="s">
        <v>228</v>
      </c>
      <c r="AH437" s="146">
        <v>0</v>
      </c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1">
      <c r="A438" s="153"/>
      <c r="B438" s="154"/>
      <c r="C438" s="195" t="s">
        <v>570</v>
      </c>
      <c r="D438" s="185"/>
      <c r="E438" s="186">
        <v>0.57023999999999997</v>
      </c>
      <c r="F438" s="155"/>
      <c r="G438" s="155"/>
      <c r="H438" s="155"/>
      <c r="I438" s="155"/>
      <c r="J438" s="155"/>
      <c r="K438" s="155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46"/>
      <c r="Z438" s="146"/>
      <c r="AA438" s="146"/>
      <c r="AB438" s="146"/>
      <c r="AC438" s="146"/>
      <c r="AD438" s="146"/>
      <c r="AE438" s="146"/>
      <c r="AF438" s="146"/>
      <c r="AG438" s="146" t="s">
        <v>228</v>
      </c>
      <c r="AH438" s="146">
        <v>0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ht="22.5" outlineLevel="1">
      <c r="A439" s="163">
        <v>68</v>
      </c>
      <c r="B439" s="164" t="s">
        <v>571</v>
      </c>
      <c r="C439" s="180" t="s">
        <v>572</v>
      </c>
      <c r="D439" s="165" t="s">
        <v>254</v>
      </c>
      <c r="E439" s="166">
        <v>35.67</v>
      </c>
      <c r="F439" s="167"/>
      <c r="G439" s="168">
        <f>ROUND(E439*F439,2)</f>
        <v>0</v>
      </c>
      <c r="H439" s="167">
        <v>162.43</v>
      </c>
      <c r="I439" s="168">
        <f>ROUND(E439*H439,2)</f>
        <v>5793.88</v>
      </c>
      <c r="J439" s="167">
        <v>114.57</v>
      </c>
      <c r="K439" s="168">
        <f>ROUND(E439*J439,2)</f>
        <v>4086.71</v>
      </c>
      <c r="L439" s="168">
        <v>21</v>
      </c>
      <c r="M439" s="168">
        <f>G439*(1+L439/100)</f>
        <v>0</v>
      </c>
      <c r="N439" s="168">
        <v>7.1399999999999996E-3</v>
      </c>
      <c r="O439" s="168">
        <f>ROUND(E439*N439,2)</f>
        <v>0.25</v>
      </c>
      <c r="P439" s="168">
        <v>0</v>
      </c>
      <c r="Q439" s="168">
        <f>ROUND(E439*P439,2)</f>
        <v>0</v>
      </c>
      <c r="R439" s="168" t="s">
        <v>288</v>
      </c>
      <c r="S439" s="168" t="s">
        <v>171</v>
      </c>
      <c r="T439" s="169" t="s">
        <v>171</v>
      </c>
      <c r="U439" s="155">
        <v>0.254</v>
      </c>
      <c r="V439" s="155">
        <f>ROUND(E439*U439,2)</f>
        <v>9.06</v>
      </c>
      <c r="W439" s="155"/>
      <c r="X439" s="155" t="s">
        <v>223</v>
      </c>
      <c r="Y439" s="146"/>
      <c r="Z439" s="146"/>
      <c r="AA439" s="146"/>
      <c r="AB439" s="146"/>
      <c r="AC439" s="146"/>
      <c r="AD439" s="146"/>
      <c r="AE439" s="146"/>
      <c r="AF439" s="146"/>
      <c r="AG439" s="146" t="s">
        <v>224</v>
      </c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1">
      <c r="A440" s="153"/>
      <c r="B440" s="154"/>
      <c r="C440" s="801" t="s">
        <v>573</v>
      </c>
      <c r="D440" s="802"/>
      <c r="E440" s="802"/>
      <c r="F440" s="802"/>
      <c r="G440" s="802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46"/>
      <c r="Z440" s="146"/>
      <c r="AA440" s="146"/>
      <c r="AB440" s="146"/>
      <c r="AC440" s="146"/>
      <c r="AD440" s="146"/>
      <c r="AE440" s="146"/>
      <c r="AF440" s="146"/>
      <c r="AG440" s="146" t="s">
        <v>226</v>
      </c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1">
      <c r="A441" s="153"/>
      <c r="B441" s="154"/>
      <c r="C441" s="195" t="s">
        <v>396</v>
      </c>
      <c r="D441" s="185"/>
      <c r="E441" s="186"/>
      <c r="F441" s="155"/>
      <c r="G441" s="155"/>
      <c r="H441" s="155"/>
      <c r="I441" s="155"/>
      <c r="J441" s="155"/>
      <c r="K441" s="155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46"/>
      <c r="Z441" s="146"/>
      <c r="AA441" s="146"/>
      <c r="AB441" s="146"/>
      <c r="AC441" s="146"/>
      <c r="AD441" s="146"/>
      <c r="AE441" s="146"/>
      <c r="AF441" s="146"/>
      <c r="AG441" s="146" t="s">
        <v>228</v>
      </c>
      <c r="AH441" s="146">
        <v>0</v>
      </c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1">
      <c r="A442" s="153"/>
      <c r="B442" s="154"/>
      <c r="C442" s="195" t="s">
        <v>574</v>
      </c>
      <c r="D442" s="185"/>
      <c r="E442" s="186">
        <v>3.09</v>
      </c>
      <c r="F442" s="155"/>
      <c r="G442" s="155"/>
      <c r="H442" s="155"/>
      <c r="I442" s="155"/>
      <c r="J442" s="155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46"/>
      <c r="Z442" s="146"/>
      <c r="AA442" s="146"/>
      <c r="AB442" s="146"/>
      <c r="AC442" s="146"/>
      <c r="AD442" s="146"/>
      <c r="AE442" s="146"/>
      <c r="AF442" s="146"/>
      <c r="AG442" s="146" t="s">
        <v>228</v>
      </c>
      <c r="AH442" s="146">
        <v>0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1">
      <c r="A443" s="153"/>
      <c r="B443" s="154"/>
      <c r="C443" s="195" t="s">
        <v>575</v>
      </c>
      <c r="D443" s="185"/>
      <c r="E443" s="186">
        <v>6.3</v>
      </c>
      <c r="F443" s="155"/>
      <c r="G443" s="155"/>
      <c r="H443" s="155"/>
      <c r="I443" s="155"/>
      <c r="J443" s="155"/>
      <c r="K443" s="155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46"/>
      <c r="Z443" s="146"/>
      <c r="AA443" s="146"/>
      <c r="AB443" s="146"/>
      <c r="AC443" s="146"/>
      <c r="AD443" s="146"/>
      <c r="AE443" s="146"/>
      <c r="AF443" s="146"/>
      <c r="AG443" s="146" t="s">
        <v>228</v>
      </c>
      <c r="AH443" s="146">
        <v>0</v>
      </c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1">
      <c r="A444" s="153"/>
      <c r="B444" s="154"/>
      <c r="C444" s="195" t="s">
        <v>576</v>
      </c>
      <c r="D444" s="185"/>
      <c r="E444" s="186">
        <v>3.22</v>
      </c>
      <c r="F444" s="155"/>
      <c r="G444" s="155"/>
      <c r="H444" s="155"/>
      <c r="I444" s="155"/>
      <c r="J444" s="155"/>
      <c r="K444" s="155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46"/>
      <c r="Z444" s="146"/>
      <c r="AA444" s="146"/>
      <c r="AB444" s="146"/>
      <c r="AC444" s="146"/>
      <c r="AD444" s="146"/>
      <c r="AE444" s="146"/>
      <c r="AF444" s="146"/>
      <c r="AG444" s="146" t="s">
        <v>228</v>
      </c>
      <c r="AH444" s="146">
        <v>0</v>
      </c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1">
      <c r="A445" s="153"/>
      <c r="B445" s="154"/>
      <c r="C445" s="195" t="s">
        <v>577</v>
      </c>
      <c r="D445" s="185"/>
      <c r="E445" s="186">
        <v>4.18</v>
      </c>
      <c r="F445" s="155"/>
      <c r="G445" s="155"/>
      <c r="H445" s="155"/>
      <c r="I445" s="155"/>
      <c r="J445" s="155"/>
      <c r="K445" s="155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46"/>
      <c r="Z445" s="146"/>
      <c r="AA445" s="146"/>
      <c r="AB445" s="146"/>
      <c r="AC445" s="146"/>
      <c r="AD445" s="146"/>
      <c r="AE445" s="146"/>
      <c r="AF445" s="146"/>
      <c r="AG445" s="146" t="s">
        <v>228</v>
      </c>
      <c r="AH445" s="146">
        <v>0</v>
      </c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1">
      <c r="A446" s="153"/>
      <c r="B446" s="154"/>
      <c r="C446" s="195" t="s">
        <v>578</v>
      </c>
      <c r="D446" s="185"/>
      <c r="E446" s="186">
        <v>4.7300000000000004</v>
      </c>
      <c r="F446" s="155"/>
      <c r="G446" s="155"/>
      <c r="H446" s="155"/>
      <c r="I446" s="155"/>
      <c r="J446" s="155"/>
      <c r="K446" s="155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46"/>
      <c r="Z446" s="146"/>
      <c r="AA446" s="146"/>
      <c r="AB446" s="146"/>
      <c r="AC446" s="146"/>
      <c r="AD446" s="146"/>
      <c r="AE446" s="146"/>
      <c r="AF446" s="146"/>
      <c r="AG446" s="146" t="s">
        <v>228</v>
      </c>
      <c r="AH446" s="146">
        <v>0</v>
      </c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outlineLevel="1">
      <c r="A447" s="153"/>
      <c r="B447" s="154"/>
      <c r="C447" s="195" t="s">
        <v>579</v>
      </c>
      <c r="D447" s="185"/>
      <c r="E447" s="186">
        <v>2.69</v>
      </c>
      <c r="F447" s="155"/>
      <c r="G447" s="155"/>
      <c r="H447" s="155"/>
      <c r="I447" s="155"/>
      <c r="J447" s="155"/>
      <c r="K447" s="155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46"/>
      <c r="Z447" s="146"/>
      <c r="AA447" s="146"/>
      <c r="AB447" s="146"/>
      <c r="AC447" s="146"/>
      <c r="AD447" s="146"/>
      <c r="AE447" s="146"/>
      <c r="AF447" s="146"/>
      <c r="AG447" s="146" t="s">
        <v>228</v>
      </c>
      <c r="AH447" s="146">
        <v>0</v>
      </c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1">
      <c r="A448" s="153"/>
      <c r="B448" s="154"/>
      <c r="C448" s="195" t="s">
        <v>580</v>
      </c>
      <c r="D448" s="185"/>
      <c r="E448" s="186">
        <v>2.1</v>
      </c>
      <c r="F448" s="155"/>
      <c r="G448" s="155"/>
      <c r="H448" s="155"/>
      <c r="I448" s="155"/>
      <c r="J448" s="155"/>
      <c r="K448" s="155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46"/>
      <c r="Z448" s="146"/>
      <c r="AA448" s="146"/>
      <c r="AB448" s="146"/>
      <c r="AC448" s="146"/>
      <c r="AD448" s="146"/>
      <c r="AE448" s="146"/>
      <c r="AF448" s="146"/>
      <c r="AG448" s="146" t="s">
        <v>228</v>
      </c>
      <c r="AH448" s="146">
        <v>0</v>
      </c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outlineLevel="1">
      <c r="A449" s="153"/>
      <c r="B449" s="154"/>
      <c r="C449" s="195" t="s">
        <v>581</v>
      </c>
      <c r="D449" s="185"/>
      <c r="E449" s="186">
        <v>6.62</v>
      </c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46"/>
      <c r="Z449" s="146"/>
      <c r="AA449" s="146"/>
      <c r="AB449" s="146"/>
      <c r="AC449" s="146"/>
      <c r="AD449" s="146"/>
      <c r="AE449" s="146"/>
      <c r="AF449" s="146"/>
      <c r="AG449" s="146" t="s">
        <v>228</v>
      </c>
      <c r="AH449" s="146">
        <v>0</v>
      </c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outlineLevel="1">
      <c r="A450" s="153"/>
      <c r="B450" s="154"/>
      <c r="C450" s="195" t="s">
        <v>582</v>
      </c>
      <c r="D450" s="185"/>
      <c r="E450" s="186">
        <v>2.74</v>
      </c>
      <c r="F450" s="155"/>
      <c r="G450" s="155"/>
      <c r="H450" s="155"/>
      <c r="I450" s="155"/>
      <c r="J450" s="155"/>
      <c r="K450" s="155"/>
      <c r="L450" s="155"/>
      <c r="M450" s="15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46"/>
      <c r="Z450" s="146"/>
      <c r="AA450" s="146"/>
      <c r="AB450" s="146"/>
      <c r="AC450" s="146"/>
      <c r="AD450" s="146"/>
      <c r="AE450" s="146"/>
      <c r="AF450" s="146"/>
      <c r="AG450" s="146" t="s">
        <v>228</v>
      </c>
      <c r="AH450" s="146">
        <v>0</v>
      </c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ht="22.5" outlineLevel="1">
      <c r="A451" s="726">
        <v>69</v>
      </c>
      <c r="B451" s="164" t="s">
        <v>583</v>
      </c>
      <c r="C451" s="180" t="s">
        <v>3105</v>
      </c>
      <c r="D451" s="165" t="s">
        <v>254</v>
      </c>
      <c r="E451" s="166">
        <v>56.031750000000002</v>
      </c>
      <c r="F451" s="167"/>
      <c r="G451" s="168">
        <f>ROUND(E451*F451,2)</f>
        <v>0</v>
      </c>
      <c r="H451" s="167">
        <v>1137.4100000000001</v>
      </c>
      <c r="I451" s="168">
        <f>ROUND(E451*H451,2)</f>
        <v>63731.07</v>
      </c>
      <c r="J451" s="167">
        <v>143.59</v>
      </c>
      <c r="K451" s="168">
        <f>ROUND(E451*J451,2)</f>
        <v>8045.6</v>
      </c>
      <c r="L451" s="168">
        <v>21</v>
      </c>
      <c r="M451" s="168">
        <f>G451*(1+L451/100)</f>
        <v>0</v>
      </c>
      <c r="N451" s="168">
        <v>2.7089999999999999E-2</v>
      </c>
      <c r="O451" s="168">
        <f>ROUND(E451*N451,2)</f>
        <v>1.52</v>
      </c>
      <c r="P451" s="168">
        <v>0</v>
      </c>
      <c r="Q451" s="168">
        <f>ROUND(E451*P451,2)</f>
        <v>0</v>
      </c>
      <c r="R451" s="168" t="s">
        <v>288</v>
      </c>
      <c r="S451" s="168" t="s">
        <v>171</v>
      </c>
      <c r="T451" s="169" t="s">
        <v>171</v>
      </c>
      <c r="U451" s="155">
        <v>0.3</v>
      </c>
      <c r="V451" s="155">
        <f>ROUND(E451*U451,2)</f>
        <v>16.809999999999999</v>
      </c>
      <c r="W451" s="155"/>
      <c r="X451" s="155" t="s">
        <v>223</v>
      </c>
      <c r="Y451" s="146"/>
      <c r="Z451" s="146"/>
      <c r="AA451" s="146"/>
      <c r="AB451" s="146"/>
      <c r="AC451" s="146"/>
      <c r="AD451" s="146"/>
      <c r="AE451" s="146"/>
      <c r="AF451" s="146"/>
      <c r="AG451" s="146" t="s">
        <v>224</v>
      </c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outlineLevel="1">
      <c r="A452" s="153"/>
      <c r="B452" s="154"/>
      <c r="C452" s="195" t="s">
        <v>396</v>
      </c>
      <c r="D452" s="185"/>
      <c r="E452" s="186"/>
      <c r="F452" s="155"/>
      <c r="G452" s="155"/>
      <c r="H452" s="155"/>
      <c r="I452" s="155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46"/>
      <c r="Z452" s="146"/>
      <c r="AA452" s="146"/>
      <c r="AB452" s="146"/>
      <c r="AC452" s="146"/>
      <c r="AD452" s="146"/>
      <c r="AE452" s="146"/>
      <c r="AF452" s="146"/>
      <c r="AG452" s="146" t="s">
        <v>228</v>
      </c>
      <c r="AH452" s="146">
        <v>0</v>
      </c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outlineLevel="1">
      <c r="A453" s="153"/>
      <c r="B453" s="154"/>
      <c r="C453" s="195" t="s">
        <v>458</v>
      </c>
      <c r="D453" s="185"/>
      <c r="E453" s="186">
        <v>48.903750000000002</v>
      </c>
      <c r="F453" s="155"/>
      <c r="G453" s="155"/>
      <c r="H453" s="155"/>
      <c r="I453" s="155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46"/>
      <c r="Z453" s="146"/>
      <c r="AA453" s="146"/>
      <c r="AB453" s="146"/>
      <c r="AC453" s="146"/>
      <c r="AD453" s="146"/>
      <c r="AE453" s="146"/>
      <c r="AF453" s="146"/>
      <c r="AG453" s="146" t="s">
        <v>228</v>
      </c>
      <c r="AH453" s="146">
        <v>0</v>
      </c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outlineLevel="1">
      <c r="A454" s="153"/>
      <c r="B454" s="154"/>
      <c r="C454" s="195" t="s">
        <v>459</v>
      </c>
      <c r="D454" s="185"/>
      <c r="E454" s="186">
        <v>7.1280000000000001</v>
      </c>
      <c r="F454" s="155"/>
      <c r="G454" s="155"/>
      <c r="H454" s="155"/>
      <c r="I454" s="155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46"/>
      <c r="Z454" s="146"/>
      <c r="AA454" s="146"/>
      <c r="AB454" s="146"/>
      <c r="AC454" s="146"/>
      <c r="AD454" s="146"/>
      <c r="AE454" s="146"/>
      <c r="AF454" s="146"/>
      <c r="AG454" s="146" t="s">
        <v>228</v>
      </c>
      <c r="AH454" s="146">
        <v>0</v>
      </c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ht="22.5" outlineLevel="1">
      <c r="A455" s="726">
        <v>70</v>
      </c>
      <c r="B455" s="164" t="s">
        <v>584</v>
      </c>
      <c r="C455" s="180" t="s">
        <v>3106</v>
      </c>
      <c r="D455" s="165" t="s">
        <v>254</v>
      </c>
      <c r="E455" s="166">
        <v>56.031750000000002</v>
      </c>
      <c r="F455" s="167"/>
      <c r="G455" s="168">
        <f>ROUND(E455*F455,2)</f>
        <v>0</v>
      </c>
      <c r="H455" s="167">
        <v>828.92</v>
      </c>
      <c r="I455" s="168">
        <f>ROUND(E455*H455,2)</f>
        <v>46445.84</v>
      </c>
      <c r="J455" s="167">
        <v>43.08</v>
      </c>
      <c r="K455" s="168">
        <f>ROUND(E455*J455,2)</f>
        <v>2413.85</v>
      </c>
      <c r="L455" s="168">
        <v>21</v>
      </c>
      <c r="M455" s="168">
        <f>G455*(1+L455/100)</f>
        <v>0</v>
      </c>
      <c r="N455" s="168">
        <v>1.7080000000000001E-2</v>
      </c>
      <c r="O455" s="168">
        <f>ROUND(E455*N455,2)</f>
        <v>0.96</v>
      </c>
      <c r="P455" s="168">
        <v>0</v>
      </c>
      <c r="Q455" s="168">
        <f>ROUND(E455*P455,2)</f>
        <v>0</v>
      </c>
      <c r="R455" s="168" t="s">
        <v>288</v>
      </c>
      <c r="S455" s="168" t="s">
        <v>171</v>
      </c>
      <c r="T455" s="169" t="s">
        <v>171</v>
      </c>
      <c r="U455" s="155">
        <v>0.09</v>
      </c>
      <c r="V455" s="155">
        <f>ROUND(E455*U455,2)</f>
        <v>5.04</v>
      </c>
      <c r="W455" s="155"/>
      <c r="X455" s="155" t="s">
        <v>223</v>
      </c>
      <c r="Y455" s="146"/>
      <c r="Z455" s="146"/>
      <c r="AA455" s="146"/>
      <c r="AB455" s="146"/>
      <c r="AC455" s="146"/>
      <c r="AD455" s="146"/>
      <c r="AE455" s="146"/>
      <c r="AF455" s="146"/>
      <c r="AG455" s="146" t="s">
        <v>224</v>
      </c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1">
      <c r="A456" s="153"/>
      <c r="B456" s="154"/>
      <c r="C456" s="195" t="s">
        <v>396</v>
      </c>
      <c r="D456" s="185"/>
      <c r="E456" s="186"/>
      <c r="F456" s="155"/>
      <c r="G456" s="155"/>
      <c r="H456" s="155"/>
      <c r="I456" s="155"/>
      <c r="J456" s="155"/>
      <c r="K456" s="155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46"/>
      <c r="Z456" s="146"/>
      <c r="AA456" s="146"/>
      <c r="AB456" s="146"/>
      <c r="AC456" s="146"/>
      <c r="AD456" s="146"/>
      <c r="AE456" s="146"/>
      <c r="AF456" s="146"/>
      <c r="AG456" s="146" t="s">
        <v>228</v>
      </c>
      <c r="AH456" s="146">
        <v>0</v>
      </c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outlineLevel="1">
      <c r="A457" s="153"/>
      <c r="B457" s="154"/>
      <c r="C457" s="195" t="s">
        <v>458</v>
      </c>
      <c r="D457" s="185"/>
      <c r="E457" s="186">
        <v>48.903750000000002</v>
      </c>
      <c r="F457" s="155"/>
      <c r="G457" s="155"/>
      <c r="H457" s="155"/>
      <c r="I457" s="155"/>
      <c r="J457" s="155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46"/>
      <c r="Z457" s="146"/>
      <c r="AA457" s="146"/>
      <c r="AB457" s="146"/>
      <c r="AC457" s="146"/>
      <c r="AD457" s="146"/>
      <c r="AE457" s="146"/>
      <c r="AF457" s="146"/>
      <c r="AG457" s="146" t="s">
        <v>228</v>
      </c>
      <c r="AH457" s="146">
        <v>0</v>
      </c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outlineLevel="1">
      <c r="A458" s="153"/>
      <c r="B458" s="154"/>
      <c r="C458" s="195" t="s">
        <v>459</v>
      </c>
      <c r="D458" s="185"/>
      <c r="E458" s="186">
        <v>7.1280000000000001</v>
      </c>
      <c r="F458" s="155"/>
      <c r="G458" s="155"/>
      <c r="H458" s="155"/>
      <c r="I458" s="155"/>
      <c r="J458" s="155"/>
      <c r="K458" s="155"/>
      <c r="L458" s="155"/>
      <c r="M458" s="15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46"/>
      <c r="Z458" s="146"/>
      <c r="AA458" s="146"/>
      <c r="AB458" s="146"/>
      <c r="AC458" s="146"/>
      <c r="AD458" s="146"/>
      <c r="AE458" s="146"/>
      <c r="AF458" s="146"/>
      <c r="AG458" s="146" t="s">
        <v>228</v>
      </c>
      <c r="AH458" s="146">
        <v>0</v>
      </c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outlineLevel="1">
      <c r="A459" s="163">
        <v>71</v>
      </c>
      <c r="B459" s="164" t="s">
        <v>585</v>
      </c>
      <c r="C459" s="180" t="s">
        <v>586</v>
      </c>
      <c r="D459" s="165" t="s">
        <v>221</v>
      </c>
      <c r="E459" s="166">
        <v>0.35743000000000003</v>
      </c>
      <c r="F459" s="167"/>
      <c r="G459" s="168">
        <f>ROUND(E459*F459,2)</f>
        <v>0</v>
      </c>
      <c r="H459" s="167">
        <v>6436.23</v>
      </c>
      <c r="I459" s="168">
        <f>ROUND(E459*H459,2)</f>
        <v>2300.5</v>
      </c>
      <c r="J459" s="167">
        <v>1278.77</v>
      </c>
      <c r="K459" s="168">
        <f>ROUND(E459*J459,2)</f>
        <v>457.07</v>
      </c>
      <c r="L459" s="168">
        <v>21</v>
      </c>
      <c r="M459" s="168">
        <f>G459*(1+L459/100)</f>
        <v>0</v>
      </c>
      <c r="N459" s="168">
        <v>2.5</v>
      </c>
      <c r="O459" s="168">
        <f>ROUND(E459*N459,2)</f>
        <v>0.89</v>
      </c>
      <c r="P459" s="168">
        <v>0</v>
      </c>
      <c r="Q459" s="168">
        <f>ROUND(E459*P459,2)</f>
        <v>0</v>
      </c>
      <c r="R459" s="168"/>
      <c r="S459" s="168" t="s">
        <v>386</v>
      </c>
      <c r="T459" s="169" t="s">
        <v>172</v>
      </c>
      <c r="U459" s="155">
        <v>3.4</v>
      </c>
      <c r="V459" s="155">
        <f>ROUND(E459*U459,2)</f>
        <v>1.22</v>
      </c>
      <c r="W459" s="155"/>
      <c r="X459" s="155" t="s">
        <v>223</v>
      </c>
      <c r="Y459" s="146"/>
      <c r="Z459" s="146"/>
      <c r="AA459" s="146"/>
      <c r="AB459" s="146"/>
      <c r="AC459" s="146"/>
      <c r="AD459" s="146"/>
      <c r="AE459" s="146"/>
      <c r="AF459" s="146"/>
      <c r="AG459" s="146" t="s">
        <v>224</v>
      </c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outlineLevel="1">
      <c r="A460" s="153"/>
      <c r="B460" s="154"/>
      <c r="C460" s="790" t="s">
        <v>587</v>
      </c>
      <c r="D460" s="791"/>
      <c r="E460" s="791"/>
      <c r="F460" s="791"/>
      <c r="G460" s="791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46"/>
      <c r="Z460" s="146"/>
      <c r="AA460" s="146"/>
      <c r="AB460" s="146"/>
      <c r="AC460" s="146"/>
      <c r="AD460" s="146"/>
      <c r="AE460" s="146"/>
      <c r="AF460" s="146"/>
      <c r="AG460" s="146" t="s">
        <v>176</v>
      </c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1">
      <c r="A461" s="153"/>
      <c r="B461" s="154"/>
      <c r="C461" s="195" t="s">
        <v>502</v>
      </c>
      <c r="D461" s="185"/>
      <c r="E461" s="186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46"/>
      <c r="Z461" s="146"/>
      <c r="AA461" s="146"/>
      <c r="AB461" s="146"/>
      <c r="AC461" s="146"/>
      <c r="AD461" s="146"/>
      <c r="AE461" s="146"/>
      <c r="AF461" s="146"/>
      <c r="AG461" s="146" t="s">
        <v>228</v>
      </c>
      <c r="AH461" s="146">
        <v>0</v>
      </c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outlineLevel="1">
      <c r="A462" s="153"/>
      <c r="B462" s="154"/>
      <c r="C462" s="195" t="s">
        <v>588</v>
      </c>
      <c r="D462" s="185"/>
      <c r="E462" s="186">
        <v>0.35743000000000003</v>
      </c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46"/>
      <c r="Z462" s="146"/>
      <c r="AA462" s="146"/>
      <c r="AB462" s="146"/>
      <c r="AC462" s="146"/>
      <c r="AD462" s="146"/>
      <c r="AE462" s="146"/>
      <c r="AF462" s="146"/>
      <c r="AG462" s="146" t="s">
        <v>228</v>
      </c>
      <c r="AH462" s="146">
        <v>0</v>
      </c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outlineLevel="1">
      <c r="A463" s="163">
        <v>72</v>
      </c>
      <c r="B463" s="164" t="s">
        <v>589</v>
      </c>
      <c r="C463" s="180" t="s">
        <v>590</v>
      </c>
      <c r="D463" s="165" t="s">
        <v>221</v>
      </c>
      <c r="E463" s="166">
        <v>0.51380999999999999</v>
      </c>
      <c r="F463" s="167"/>
      <c r="G463" s="168">
        <f>ROUND(E463*F463,2)</f>
        <v>0</v>
      </c>
      <c r="H463" s="167">
        <v>2641.19</v>
      </c>
      <c r="I463" s="168">
        <f>ROUND(E463*H463,2)</f>
        <v>1357.07</v>
      </c>
      <c r="J463" s="167">
        <v>868.81</v>
      </c>
      <c r="K463" s="168">
        <f>ROUND(E463*J463,2)</f>
        <v>446.4</v>
      </c>
      <c r="L463" s="168">
        <v>21</v>
      </c>
      <c r="M463" s="168">
        <f>G463*(1+L463/100)</f>
        <v>0</v>
      </c>
      <c r="N463" s="168">
        <v>2.5249999999999999</v>
      </c>
      <c r="O463" s="168">
        <f>ROUND(E463*N463,2)</f>
        <v>1.3</v>
      </c>
      <c r="P463" s="168">
        <v>0</v>
      </c>
      <c r="Q463" s="168">
        <f>ROUND(E463*P463,2)</f>
        <v>0</v>
      </c>
      <c r="R463" s="168"/>
      <c r="S463" s="168" t="s">
        <v>386</v>
      </c>
      <c r="T463" s="169" t="s">
        <v>172</v>
      </c>
      <c r="U463" s="155">
        <v>2.3170000000000002</v>
      </c>
      <c r="V463" s="155">
        <f>ROUND(E463*U463,2)</f>
        <v>1.19</v>
      </c>
      <c r="W463" s="155"/>
      <c r="X463" s="155" t="s">
        <v>223</v>
      </c>
      <c r="Y463" s="146"/>
      <c r="Z463" s="146"/>
      <c r="AA463" s="146"/>
      <c r="AB463" s="146"/>
      <c r="AC463" s="146"/>
      <c r="AD463" s="146"/>
      <c r="AE463" s="146"/>
      <c r="AF463" s="146"/>
      <c r="AG463" s="146" t="s">
        <v>224</v>
      </c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1">
      <c r="A464" s="153"/>
      <c r="B464" s="154"/>
      <c r="C464" s="195" t="s">
        <v>549</v>
      </c>
      <c r="D464" s="185"/>
      <c r="E464" s="186"/>
      <c r="F464" s="155"/>
      <c r="G464" s="155"/>
      <c r="H464" s="155"/>
      <c r="I464" s="155"/>
      <c r="J464" s="155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46"/>
      <c r="Z464" s="146"/>
      <c r="AA464" s="146"/>
      <c r="AB464" s="146"/>
      <c r="AC464" s="146"/>
      <c r="AD464" s="146"/>
      <c r="AE464" s="146"/>
      <c r="AF464" s="146"/>
      <c r="AG464" s="146" t="s">
        <v>228</v>
      </c>
      <c r="AH464" s="146">
        <v>0</v>
      </c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outlineLevel="1">
      <c r="A465" s="153"/>
      <c r="B465" s="154"/>
      <c r="C465" s="195" t="s">
        <v>591</v>
      </c>
      <c r="D465" s="185"/>
      <c r="E465" s="186">
        <v>0.51380999999999999</v>
      </c>
      <c r="F465" s="155"/>
      <c r="G465" s="155"/>
      <c r="H465" s="155"/>
      <c r="I465" s="155"/>
      <c r="J465" s="155"/>
      <c r="K465" s="155"/>
      <c r="L465" s="155"/>
      <c r="M465" s="15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46"/>
      <c r="Z465" s="146"/>
      <c r="AA465" s="146"/>
      <c r="AB465" s="146"/>
      <c r="AC465" s="146"/>
      <c r="AD465" s="146"/>
      <c r="AE465" s="146"/>
      <c r="AF465" s="146"/>
      <c r="AG465" s="146" t="s">
        <v>228</v>
      </c>
      <c r="AH465" s="146">
        <v>0</v>
      </c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outlineLevel="1">
      <c r="A466" s="163">
        <v>73</v>
      </c>
      <c r="B466" s="164" t="s">
        <v>592</v>
      </c>
      <c r="C466" s="180" t="s">
        <v>593</v>
      </c>
      <c r="D466" s="165" t="s">
        <v>254</v>
      </c>
      <c r="E466" s="166">
        <v>244.59100000000001</v>
      </c>
      <c r="F466" s="167"/>
      <c r="G466" s="168">
        <f>ROUND(E466*F466,2)</f>
        <v>0</v>
      </c>
      <c r="H466" s="167">
        <v>163.69999999999999</v>
      </c>
      <c r="I466" s="168">
        <f>ROUND(E466*H466,2)</f>
        <v>40039.550000000003</v>
      </c>
      <c r="J466" s="167">
        <v>252.8</v>
      </c>
      <c r="K466" s="168">
        <f>ROUND(E466*J466,2)</f>
        <v>61832.6</v>
      </c>
      <c r="L466" s="168">
        <v>21</v>
      </c>
      <c r="M466" s="168">
        <f>G466*(1+L466/100)</f>
        <v>0</v>
      </c>
      <c r="N466" s="168">
        <v>0.1231</v>
      </c>
      <c r="O466" s="168">
        <f>ROUND(E466*N466,2)</f>
        <v>30.11</v>
      </c>
      <c r="P466" s="168">
        <v>0</v>
      </c>
      <c r="Q466" s="168">
        <f>ROUND(E466*P466,2)</f>
        <v>0</v>
      </c>
      <c r="R466" s="168"/>
      <c r="S466" s="168" t="s">
        <v>386</v>
      </c>
      <c r="T466" s="169" t="s">
        <v>172</v>
      </c>
      <c r="U466" s="155">
        <v>0.33700000000000002</v>
      </c>
      <c r="V466" s="155">
        <f>ROUND(E466*U466,2)</f>
        <v>82.43</v>
      </c>
      <c r="W466" s="155"/>
      <c r="X466" s="155" t="s">
        <v>223</v>
      </c>
      <c r="Y466" s="146"/>
      <c r="Z466" s="146"/>
      <c r="AA466" s="146"/>
      <c r="AB466" s="146"/>
      <c r="AC466" s="146"/>
      <c r="AD466" s="146"/>
      <c r="AE466" s="146"/>
      <c r="AF466" s="146"/>
      <c r="AG466" s="146" t="s">
        <v>224</v>
      </c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outlineLevel="1">
      <c r="A467" s="153"/>
      <c r="B467" s="154"/>
      <c r="C467" s="790" t="s">
        <v>594</v>
      </c>
      <c r="D467" s="791"/>
      <c r="E467" s="791"/>
      <c r="F467" s="791"/>
      <c r="G467" s="791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46"/>
      <c r="Z467" s="146"/>
      <c r="AA467" s="146"/>
      <c r="AB467" s="146"/>
      <c r="AC467" s="146"/>
      <c r="AD467" s="146"/>
      <c r="AE467" s="146"/>
      <c r="AF467" s="146"/>
      <c r="AG467" s="146" t="s">
        <v>176</v>
      </c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outlineLevel="1">
      <c r="A468" s="153"/>
      <c r="B468" s="154"/>
      <c r="C468" s="195" t="s">
        <v>354</v>
      </c>
      <c r="D468" s="185"/>
      <c r="E468" s="186"/>
      <c r="F468" s="155"/>
      <c r="G468" s="155"/>
      <c r="H468" s="155"/>
      <c r="I468" s="155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46"/>
      <c r="Z468" s="146"/>
      <c r="AA468" s="146"/>
      <c r="AB468" s="146"/>
      <c r="AC468" s="146"/>
      <c r="AD468" s="146"/>
      <c r="AE468" s="146"/>
      <c r="AF468" s="146"/>
      <c r="AG468" s="146" t="s">
        <v>228</v>
      </c>
      <c r="AH468" s="146">
        <v>0</v>
      </c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outlineLevel="1">
      <c r="A469" s="153"/>
      <c r="B469" s="154"/>
      <c r="C469" s="195" t="s">
        <v>595</v>
      </c>
      <c r="D469" s="185"/>
      <c r="E469" s="186">
        <v>201.89699999999999</v>
      </c>
      <c r="F469" s="155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46"/>
      <c r="Z469" s="146"/>
      <c r="AA469" s="146"/>
      <c r="AB469" s="146"/>
      <c r="AC469" s="146"/>
      <c r="AD469" s="146"/>
      <c r="AE469" s="146"/>
      <c r="AF469" s="146"/>
      <c r="AG469" s="146" t="s">
        <v>228</v>
      </c>
      <c r="AH469" s="146">
        <v>0</v>
      </c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</row>
    <row r="470" spans="1:60" outlineLevel="1">
      <c r="A470" s="153"/>
      <c r="B470" s="154"/>
      <c r="C470" s="195" t="s">
        <v>596</v>
      </c>
      <c r="D470" s="185"/>
      <c r="E470" s="186">
        <v>-17.196000000000002</v>
      </c>
      <c r="F470" s="155"/>
      <c r="G470" s="155"/>
      <c r="H470" s="155"/>
      <c r="I470" s="155"/>
      <c r="J470" s="155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46"/>
      <c r="Z470" s="146"/>
      <c r="AA470" s="146"/>
      <c r="AB470" s="146"/>
      <c r="AC470" s="146"/>
      <c r="AD470" s="146"/>
      <c r="AE470" s="146"/>
      <c r="AF470" s="146"/>
      <c r="AG470" s="146" t="s">
        <v>228</v>
      </c>
      <c r="AH470" s="146">
        <v>0</v>
      </c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</row>
    <row r="471" spans="1:60" outlineLevel="1">
      <c r="A471" s="153"/>
      <c r="B471" s="154"/>
      <c r="C471" s="195" t="s">
        <v>597</v>
      </c>
      <c r="D471" s="185"/>
      <c r="E471" s="186">
        <v>4.93</v>
      </c>
      <c r="F471" s="155"/>
      <c r="G471" s="155"/>
      <c r="H471" s="155"/>
      <c r="I471" s="155"/>
      <c r="J471" s="155"/>
      <c r="K471" s="155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46"/>
      <c r="Z471" s="146"/>
      <c r="AA471" s="146"/>
      <c r="AB471" s="146"/>
      <c r="AC471" s="146"/>
      <c r="AD471" s="146"/>
      <c r="AE471" s="146"/>
      <c r="AF471" s="146"/>
      <c r="AG471" s="146" t="s">
        <v>228</v>
      </c>
      <c r="AH471" s="146">
        <v>0</v>
      </c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outlineLevel="1">
      <c r="A472" s="153"/>
      <c r="B472" s="154"/>
      <c r="C472" s="195" t="s">
        <v>598</v>
      </c>
      <c r="D472" s="185"/>
      <c r="E472" s="186">
        <v>9.9499999999999993</v>
      </c>
      <c r="F472" s="155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46"/>
      <c r="Z472" s="146"/>
      <c r="AA472" s="146"/>
      <c r="AB472" s="146"/>
      <c r="AC472" s="146"/>
      <c r="AD472" s="146"/>
      <c r="AE472" s="146"/>
      <c r="AF472" s="146"/>
      <c r="AG472" s="146" t="s">
        <v>228</v>
      </c>
      <c r="AH472" s="146">
        <v>0</v>
      </c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</row>
    <row r="473" spans="1:60" outlineLevel="1">
      <c r="A473" s="153"/>
      <c r="B473" s="154"/>
      <c r="C473" s="195" t="s">
        <v>599</v>
      </c>
      <c r="D473" s="185"/>
      <c r="E473" s="186">
        <v>2.8</v>
      </c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46"/>
      <c r="Z473" s="146"/>
      <c r="AA473" s="146"/>
      <c r="AB473" s="146"/>
      <c r="AC473" s="146"/>
      <c r="AD473" s="146"/>
      <c r="AE473" s="146"/>
      <c r="AF473" s="146"/>
      <c r="AG473" s="146" t="s">
        <v>228</v>
      </c>
      <c r="AH473" s="146">
        <v>0</v>
      </c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outlineLevel="1">
      <c r="A474" s="153"/>
      <c r="B474" s="154"/>
      <c r="C474" s="195" t="s">
        <v>600</v>
      </c>
      <c r="D474" s="185"/>
      <c r="E474" s="186">
        <v>5</v>
      </c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46"/>
      <c r="Z474" s="146"/>
      <c r="AA474" s="146"/>
      <c r="AB474" s="146"/>
      <c r="AC474" s="146"/>
      <c r="AD474" s="146"/>
      <c r="AE474" s="146"/>
      <c r="AF474" s="146"/>
      <c r="AG474" s="146" t="s">
        <v>228</v>
      </c>
      <c r="AH474" s="146">
        <v>0</v>
      </c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 outlineLevel="1">
      <c r="A475" s="153"/>
      <c r="B475" s="154"/>
      <c r="C475" s="195" t="s">
        <v>601</v>
      </c>
      <c r="D475" s="185"/>
      <c r="E475" s="186">
        <v>37.21</v>
      </c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46"/>
      <c r="Z475" s="146"/>
      <c r="AA475" s="146"/>
      <c r="AB475" s="146"/>
      <c r="AC475" s="146"/>
      <c r="AD475" s="146"/>
      <c r="AE475" s="146"/>
      <c r="AF475" s="146"/>
      <c r="AG475" s="146" t="s">
        <v>228</v>
      </c>
      <c r="AH475" s="146">
        <v>0</v>
      </c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>
      <c r="A476" s="157" t="s">
        <v>166</v>
      </c>
      <c r="B476" s="158" t="s">
        <v>91</v>
      </c>
      <c r="C476" s="179" t="s">
        <v>92</v>
      </c>
      <c r="D476" s="159"/>
      <c r="E476" s="160"/>
      <c r="F476" s="161"/>
      <c r="G476" s="161">
        <f>SUMIF(AG477:AG521,"&lt;&gt;NOR",G477:G521)</f>
        <v>0</v>
      </c>
      <c r="H476" s="161"/>
      <c r="I476" s="161">
        <f>SUM(I477:I521)</f>
        <v>48830.78</v>
      </c>
      <c r="J476" s="161"/>
      <c r="K476" s="161">
        <f>SUM(K477:K521)</f>
        <v>132080.66</v>
      </c>
      <c r="L476" s="161"/>
      <c r="M476" s="161">
        <f>SUM(M477:M521)</f>
        <v>0</v>
      </c>
      <c r="N476" s="161"/>
      <c r="O476" s="161">
        <f>SUM(O477:O521)</f>
        <v>18.670000000000002</v>
      </c>
      <c r="P476" s="161"/>
      <c r="Q476" s="161">
        <f>SUM(Q477:Q521)</f>
        <v>0</v>
      </c>
      <c r="R476" s="161"/>
      <c r="S476" s="161"/>
      <c r="T476" s="162"/>
      <c r="U476" s="156"/>
      <c r="V476" s="156">
        <f>SUM(V477:V521)</f>
        <v>250.70000000000002</v>
      </c>
      <c r="W476" s="156"/>
      <c r="X476" s="156"/>
      <c r="AG476" t="s">
        <v>167</v>
      </c>
    </row>
    <row r="477" spans="1:60" ht="22.5" outlineLevel="1">
      <c r="A477" s="163">
        <v>74</v>
      </c>
      <c r="B477" s="164" t="s">
        <v>602</v>
      </c>
      <c r="C477" s="180" t="s">
        <v>603</v>
      </c>
      <c r="D477" s="165" t="s">
        <v>254</v>
      </c>
      <c r="E477" s="166">
        <v>925.42970000000003</v>
      </c>
      <c r="F477" s="167"/>
      <c r="G477" s="168">
        <f>ROUND(E477*F477,2)</f>
        <v>0</v>
      </c>
      <c r="H477" s="167">
        <v>0.02</v>
      </c>
      <c r="I477" s="168">
        <f>ROUND(E477*H477,2)</f>
        <v>18.510000000000002</v>
      </c>
      <c r="J477" s="167">
        <v>61.48</v>
      </c>
      <c r="K477" s="168">
        <f>ROUND(E477*J477,2)</f>
        <v>56895.42</v>
      </c>
      <c r="L477" s="168">
        <v>21</v>
      </c>
      <c r="M477" s="168">
        <f>G477*(1+L477/100)</f>
        <v>0</v>
      </c>
      <c r="N477" s="168">
        <v>1.8380000000000001E-2</v>
      </c>
      <c r="O477" s="168">
        <f>ROUND(E477*N477,2)</f>
        <v>17.010000000000002</v>
      </c>
      <c r="P477" s="168">
        <v>0</v>
      </c>
      <c r="Q477" s="168">
        <f>ROUND(E477*P477,2)</f>
        <v>0</v>
      </c>
      <c r="R477" s="168" t="s">
        <v>604</v>
      </c>
      <c r="S477" s="168" t="s">
        <v>171</v>
      </c>
      <c r="T477" s="169" t="s">
        <v>171</v>
      </c>
      <c r="U477" s="155">
        <v>0.13</v>
      </c>
      <c r="V477" s="155">
        <f>ROUND(E477*U477,2)</f>
        <v>120.31</v>
      </c>
      <c r="W477" s="155"/>
      <c r="X477" s="155" t="s">
        <v>223</v>
      </c>
      <c r="Y477" s="146"/>
      <c r="Z477" s="146"/>
      <c r="AA477" s="146"/>
      <c r="AB477" s="146"/>
      <c r="AC477" s="146"/>
      <c r="AD477" s="146"/>
      <c r="AE477" s="146"/>
      <c r="AF477" s="146"/>
      <c r="AG477" s="146" t="s">
        <v>224</v>
      </c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 outlineLevel="1">
      <c r="A478" s="153"/>
      <c r="B478" s="154"/>
      <c r="C478" s="801" t="s">
        <v>605</v>
      </c>
      <c r="D478" s="802"/>
      <c r="E478" s="802"/>
      <c r="F478" s="802"/>
      <c r="G478" s="802"/>
      <c r="H478" s="155"/>
      <c r="I478" s="155"/>
      <c r="J478" s="155"/>
      <c r="K478" s="155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46"/>
      <c r="Z478" s="146"/>
      <c r="AA478" s="146"/>
      <c r="AB478" s="146"/>
      <c r="AC478" s="146"/>
      <c r="AD478" s="146"/>
      <c r="AE478" s="146"/>
      <c r="AF478" s="146"/>
      <c r="AG478" s="146" t="s">
        <v>226</v>
      </c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</row>
    <row r="479" spans="1:60" outlineLevel="1">
      <c r="A479" s="153"/>
      <c r="B479" s="154"/>
      <c r="C479" s="803" t="s">
        <v>606</v>
      </c>
      <c r="D479" s="804"/>
      <c r="E479" s="804"/>
      <c r="F479" s="804"/>
      <c r="G479" s="804"/>
      <c r="H479" s="155"/>
      <c r="I479" s="155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46"/>
      <c r="Z479" s="146"/>
      <c r="AA479" s="146"/>
      <c r="AB479" s="146"/>
      <c r="AC479" s="146"/>
      <c r="AD479" s="146"/>
      <c r="AE479" s="146"/>
      <c r="AF479" s="146"/>
      <c r="AG479" s="146" t="s">
        <v>176</v>
      </c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outlineLevel="1">
      <c r="A480" s="153"/>
      <c r="B480" s="154"/>
      <c r="C480" s="195" t="s">
        <v>607</v>
      </c>
      <c r="D480" s="185"/>
      <c r="E480" s="186"/>
      <c r="F480" s="155"/>
      <c r="G480" s="155"/>
      <c r="H480" s="155"/>
      <c r="I480" s="155"/>
      <c r="J480" s="155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46"/>
      <c r="Z480" s="146"/>
      <c r="AA480" s="146"/>
      <c r="AB480" s="146"/>
      <c r="AC480" s="146"/>
      <c r="AD480" s="146"/>
      <c r="AE480" s="146"/>
      <c r="AF480" s="146"/>
      <c r="AG480" s="146" t="s">
        <v>228</v>
      </c>
      <c r="AH480" s="146">
        <v>0</v>
      </c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outlineLevel="1">
      <c r="A481" s="153"/>
      <c r="B481" s="154"/>
      <c r="C481" s="195" t="s">
        <v>608</v>
      </c>
      <c r="D481" s="185"/>
      <c r="E481" s="186">
        <v>44.096499999999999</v>
      </c>
      <c r="F481" s="155"/>
      <c r="G481" s="155"/>
      <c r="H481" s="155"/>
      <c r="I481" s="155"/>
      <c r="J481" s="155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46"/>
      <c r="Z481" s="146"/>
      <c r="AA481" s="146"/>
      <c r="AB481" s="146"/>
      <c r="AC481" s="146"/>
      <c r="AD481" s="146"/>
      <c r="AE481" s="146"/>
      <c r="AF481" s="146"/>
      <c r="AG481" s="146" t="s">
        <v>228</v>
      </c>
      <c r="AH481" s="146">
        <v>0</v>
      </c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outlineLevel="1">
      <c r="A482" s="153"/>
      <c r="B482" s="154"/>
      <c r="C482" s="195" t="s">
        <v>609</v>
      </c>
      <c r="D482" s="185"/>
      <c r="E482" s="186">
        <v>131.274</v>
      </c>
      <c r="F482" s="155"/>
      <c r="G482" s="155"/>
      <c r="H482" s="155"/>
      <c r="I482" s="155"/>
      <c r="J482" s="155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46"/>
      <c r="Z482" s="146"/>
      <c r="AA482" s="146"/>
      <c r="AB482" s="146"/>
      <c r="AC482" s="146"/>
      <c r="AD482" s="146"/>
      <c r="AE482" s="146"/>
      <c r="AF482" s="146"/>
      <c r="AG482" s="146" t="s">
        <v>228</v>
      </c>
      <c r="AH482" s="146">
        <v>0</v>
      </c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 outlineLevel="1">
      <c r="A483" s="153"/>
      <c r="B483" s="154"/>
      <c r="C483" s="195" t="s">
        <v>610</v>
      </c>
      <c r="D483" s="185"/>
      <c r="E483" s="186">
        <v>131.274</v>
      </c>
      <c r="F483" s="155"/>
      <c r="G483" s="155"/>
      <c r="H483" s="155"/>
      <c r="I483" s="155"/>
      <c r="J483" s="155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46"/>
      <c r="Z483" s="146"/>
      <c r="AA483" s="146"/>
      <c r="AB483" s="146"/>
      <c r="AC483" s="146"/>
      <c r="AD483" s="146"/>
      <c r="AE483" s="146"/>
      <c r="AF483" s="146"/>
      <c r="AG483" s="146" t="s">
        <v>228</v>
      </c>
      <c r="AH483" s="146">
        <v>0</v>
      </c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</row>
    <row r="484" spans="1:60" outlineLevel="1">
      <c r="A484" s="153"/>
      <c r="B484" s="154"/>
      <c r="C484" s="195" t="s">
        <v>611</v>
      </c>
      <c r="D484" s="185"/>
      <c r="E484" s="186">
        <v>50.567999999999998</v>
      </c>
      <c r="F484" s="155"/>
      <c r="G484" s="155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46"/>
      <c r="Z484" s="146"/>
      <c r="AA484" s="146"/>
      <c r="AB484" s="146"/>
      <c r="AC484" s="146"/>
      <c r="AD484" s="146"/>
      <c r="AE484" s="146"/>
      <c r="AF484" s="146"/>
      <c r="AG484" s="146" t="s">
        <v>228</v>
      </c>
      <c r="AH484" s="146">
        <v>0</v>
      </c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outlineLevel="1">
      <c r="A485" s="153"/>
      <c r="B485" s="154"/>
      <c r="C485" s="195" t="s">
        <v>612</v>
      </c>
      <c r="D485" s="185"/>
      <c r="E485" s="186">
        <v>112.8725</v>
      </c>
      <c r="F485" s="155"/>
      <c r="G485" s="155"/>
      <c r="H485" s="155"/>
      <c r="I485" s="155"/>
      <c r="J485" s="155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46"/>
      <c r="Z485" s="146"/>
      <c r="AA485" s="146"/>
      <c r="AB485" s="146"/>
      <c r="AC485" s="146"/>
      <c r="AD485" s="146"/>
      <c r="AE485" s="146"/>
      <c r="AF485" s="146"/>
      <c r="AG485" s="146" t="s">
        <v>228</v>
      </c>
      <c r="AH485" s="146">
        <v>0</v>
      </c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outlineLevel="1">
      <c r="A486" s="153"/>
      <c r="B486" s="154"/>
      <c r="C486" s="195" t="s">
        <v>613</v>
      </c>
      <c r="D486" s="185"/>
      <c r="E486" s="186">
        <v>112.8725</v>
      </c>
      <c r="F486" s="155"/>
      <c r="G486" s="155"/>
      <c r="H486" s="155"/>
      <c r="I486" s="155"/>
      <c r="J486" s="155"/>
      <c r="K486" s="155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46"/>
      <c r="Z486" s="146"/>
      <c r="AA486" s="146"/>
      <c r="AB486" s="146"/>
      <c r="AC486" s="146"/>
      <c r="AD486" s="146"/>
      <c r="AE486" s="146"/>
      <c r="AF486" s="146"/>
      <c r="AG486" s="146" t="s">
        <v>228</v>
      </c>
      <c r="AH486" s="146">
        <v>0</v>
      </c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outlineLevel="1">
      <c r="A487" s="153"/>
      <c r="B487" s="154"/>
      <c r="C487" s="200" t="s">
        <v>494</v>
      </c>
      <c r="D487" s="193"/>
      <c r="E487" s="194">
        <v>582.95749999999998</v>
      </c>
      <c r="F487" s="155"/>
      <c r="G487" s="155"/>
      <c r="H487" s="155"/>
      <c r="I487" s="155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46"/>
      <c r="Z487" s="146"/>
      <c r="AA487" s="146"/>
      <c r="AB487" s="146"/>
      <c r="AC487" s="146"/>
      <c r="AD487" s="146"/>
      <c r="AE487" s="146"/>
      <c r="AF487" s="146"/>
      <c r="AG487" s="146" t="s">
        <v>228</v>
      </c>
      <c r="AH487" s="146">
        <v>1</v>
      </c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</row>
    <row r="488" spans="1:60" outlineLevel="1">
      <c r="A488" s="153"/>
      <c r="B488" s="154"/>
      <c r="C488" s="195" t="s">
        <v>354</v>
      </c>
      <c r="D488" s="185"/>
      <c r="E488" s="186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46"/>
      <c r="Z488" s="146"/>
      <c r="AA488" s="146"/>
      <c r="AB488" s="146"/>
      <c r="AC488" s="146"/>
      <c r="AD488" s="146"/>
      <c r="AE488" s="146"/>
      <c r="AF488" s="146"/>
      <c r="AG488" s="146" t="s">
        <v>228</v>
      </c>
      <c r="AH488" s="146">
        <v>0</v>
      </c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outlineLevel="1">
      <c r="A489" s="153"/>
      <c r="B489" s="154"/>
      <c r="C489" s="195" t="s">
        <v>614</v>
      </c>
      <c r="D489" s="185"/>
      <c r="E489" s="186">
        <v>173.28</v>
      </c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46"/>
      <c r="Z489" s="146"/>
      <c r="AA489" s="146"/>
      <c r="AB489" s="146"/>
      <c r="AC489" s="146"/>
      <c r="AD489" s="146"/>
      <c r="AE489" s="146"/>
      <c r="AF489" s="146"/>
      <c r="AG489" s="146" t="s">
        <v>228</v>
      </c>
      <c r="AH489" s="146">
        <v>0</v>
      </c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outlineLevel="1">
      <c r="A490" s="153"/>
      <c r="B490" s="154"/>
      <c r="C490" s="195" t="s">
        <v>615</v>
      </c>
      <c r="D490" s="185"/>
      <c r="E490" s="186">
        <v>169.19220000000001</v>
      </c>
      <c r="F490" s="155"/>
      <c r="G490" s="155"/>
      <c r="H490" s="155"/>
      <c r="I490" s="155"/>
      <c r="J490" s="155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46"/>
      <c r="Z490" s="146"/>
      <c r="AA490" s="146"/>
      <c r="AB490" s="146"/>
      <c r="AC490" s="146"/>
      <c r="AD490" s="146"/>
      <c r="AE490" s="146"/>
      <c r="AF490" s="146"/>
      <c r="AG490" s="146" t="s">
        <v>228</v>
      </c>
      <c r="AH490" s="146">
        <v>0</v>
      </c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outlineLevel="1">
      <c r="A491" s="153"/>
      <c r="B491" s="154"/>
      <c r="C491" s="200" t="s">
        <v>494</v>
      </c>
      <c r="D491" s="193"/>
      <c r="E491" s="194">
        <v>342.47219999999999</v>
      </c>
      <c r="F491" s="155"/>
      <c r="G491" s="155"/>
      <c r="H491" s="155"/>
      <c r="I491" s="155"/>
      <c r="J491" s="155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46"/>
      <c r="Z491" s="146"/>
      <c r="AA491" s="146"/>
      <c r="AB491" s="146"/>
      <c r="AC491" s="146"/>
      <c r="AD491" s="146"/>
      <c r="AE491" s="146"/>
      <c r="AF491" s="146"/>
      <c r="AG491" s="146" t="s">
        <v>228</v>
      </c>
      <c r="AH491" s="146">
        <v>1</v>
      </c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</row>
    <row r="492" spans="1:60" ht="33.75" outlineLevel="1">
      <c r="A492" s="163">
        <v>75</v>
      </c>
      <c r="B492" s="164" t="s">
        <v>616</v>
      </c>
      <c r="C492" s="180" t="s">
        <v>617</v>
      </c>
      <c r="D492" s="165" t="s">
        <v>254</v>
      </c>
      <c r="E492" s="166">
        <v>1850.8594000000001</v>
      </c>
      <c r="F492" s="167"/>
      <c r="G492" s="168">
        <f>ROUND(E492*F492,2)</f>
        <v>0</v>
      </c>
      <c r="H492" s="167">
        <v>25</v>
      </c>
      <c r="I492" s="168">
        <f>ROUND(E492*H492,2)</f>
        <v>46271.49</v>
      </c>
      <c r="J492" s="167">
        <v>2.4</v>
      </c>
      <c r="K492" s="168">
        <f>ROUND(E492*J492,2)</f>
        <v>4442.0600000000004</v>
      </c>
      <c r="L492" s="168">
        <v>21</v>
      </c>
      <c r="M492" s="168">
        <f>G492*(1+L492/100)</f>
        <v>0</v>
      </c>
      <c r="N492" s="168">
        <v>8.4999999999999995E-4</v>
      </c>
      <c r="O492" s="168">
        <f>ROUND(E492*N492,2)</f>
        <v>1.57</v>
      </c>
      <c r="P492" s="168">
        <v>0</v>
      </c>
      <c r="Q492" s="168">
        <f>ROUND(E492*P492,2)</f>
        <v>0</v>
      </c>
      <c r="R492" s="168" t="s">
        <v>604</v>
      </c>
      <c r="S492" s="168" t="s">
        <v>171</v>
      </c>
      <c r="T492" s="169" t="s">
        <v>171</v>
      </c>
      <c r="U492" s="155">
        <v>6.0000000000000001E-3</v>
      </c>
      <c r="V492" s="155">
        <f>ROUND(E492*U492,2)</f>
        <v>11.11</v>
      </c>
      <c r="W492" s="155"/>
      <c r="X492" s="155" t="s">
        <v>223</v>
      </c>
      <c r="Y492" s="146"/>
      <c r="Z492" s="146"/>
      <c r="AA492" s="146"/>
      <c r="AB492" s="146"/>
      <c r="AC492" s="146"/>
      <c r="AD492" s="146"/>
      <c r="AE492" s="146"/>
      <c r="AF492" s="146"/>
      <c r="AG492" s="146" t="s">
        <v>224</v>
      </c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outlineLevel="1">
      <c r="A493" s="153"/>
      <c r="B493" s="154"/>
      <c r="C493" s="801" t="s">
        <v>605</v>
      </c>
      <c r="D493" s="802"/>
      <c r="E493" s="802"/>
      <c r="F493" s="802"/>
      <c r="G493" s="802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46"/>
      <c r="Z493" s="146"/>
      <c r="AA493" s="146"/>
      <c r="AB493" s="146"/>
      <c r="AC493" s="146"/>
      <c r="AD493" s="146"/>
      <c r="AE493" s="146"/>
      <c r="AF493" s="146"/>
      <c r="AG493" s="146" t="s">
        <v>226</v>
      </c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</row>
    <row r="494" spans="1:60" outlineLevel="1">
      <c r="A494" s="153"/>
      <c r="B494" s="154"/>
      <c r="C494" s="195" t="s">
        <v>618</v>
      </c>
      <c r="D494" s="185"/>
      <c r="E494" s="186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46"/>
      <c r="Z494" s="146"/>
      <c r="AA494" s="146"/>
      <c r="AB494" s="146"/>
      <c r="AC494" s="146"/>
      <c r="AD494" s="146"/>
      <c r="AE494" s="146"/>
      <c r="AF494" s="146"/>
      <c r="AG494" s="146" t="s">
        <v>228</v>
      </c>
      <c r="AH494" s="146">
        <v>0</v>
      </c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outlineLevel="1">
      <c r="A495" s="153"/>
      <c r="B495" s="154"/>
      <c r="C495" s="195" t="s">
        <v>619</v>
      </c>
      <c r="D495" s="185"/>
      <c r="E495" s="186">
        <v>1850.8594000000001</v>
      </c>
      <c r="F495" s="155"/>
      <c r="G495" s="155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46"/>
      <c r="Z495" s="146"/>
      <c r="AA495" s="146"/>
      <c r="AB495" s="146"/>
      <c r="AC495" s="146"/>
      <c r="AD495" s="146"/>
      <c r="AE495" s="146"/>
      <c r="AF495" s="146"/>
      <c r="AG495" s="146" t="s">
        <v>228</v>
      </c>
      <c r="AH495" s="146">
        <v>5</v>
      </c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outlineLevel="1">
      <c r="A496" s="163">
        <v>76</v>
      </c>
      <c r="B496" s="164" t="s">
        <v>620</v>
      </c>
      <c r="C496" s="180" t="s">
        <v>621</v>
      </c>
      <c r="D496" s="165" t="s">
        <v>254</v>
      </c>
      <c r="E496" s="166">
        <v>925.42970000000003</v>
      </c>
      <c r="F496" s="167"/>
      <c r="G496" s="168">
        <f>ROUND(E496*F496,2)</f>
        <v>0</v>
      </c>
      <c r="H496" s="167">
        <v>0</v>
      </c>
      <c r="I496" s="168">
        <f>ROUND(E496*H496,2)</f>
        <v>0</v>
      </c>
      <c r="J496" s="167">
        <v>50.3</v>
      </c>
      <c r="K496" s="168">
        <f>ROUND(E496*J496,2)</f>
        <v>46549.11</v>
      </c>
      <c r="L496" s="168">
        <v>21</v>
      </c>
      <c r="M496" s="168">
        <f>G496*(1+L496/100)</f>
        <v>0</v>
      </c>
      <c r="N496" s="168">
        <v>0</v>
      </c>
      <c r="O496" s="168">
        <f>ROUND(E496*N496,2)</f>
        <v>0</v>
      </c>
      <c r="P496" s="168">
        <v>0</v>
      </c>
      <c r="Q496" s="168">
        <f>ROUND(E496*P496,2)</f>
        <v>0</v>
      </c>
      <c r="R496" s="168" t="s">
        <v>604</v>
      </c>
      <c r="S496" s="168" t="s">
        <v>171</v>
      </c>
      <c r="T496" s="169" t="s">
        <v>171</v>
      </c>
      <c r="U496" s="155">
        <v>0.112</v>
      </c>
      <c r="V496" s="155">
        <f>ROUND(E496*U496,2)</f>
        <v>103.65</v>
      </c>
      <c r="W496" s="155"/>
      <c r="X496" s="155" t="s">
        <v>223</v>
      </c>
      <c r="Y496" s="146"/>
      <c r="Z496" s="146"/>
      <c r="AA496" s="146"/>
      <c r="AB496" s="146"/>
      <c r="AC496" s="146"/>
      <c r="AD496" s="146"/>
      <c r="AE496" s="146"/>
      <c r="AF496" s="146"/>
      <c r="AG496" s="146" t="s">
        <v>224</v>
      </c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outlineLevel="1">
      <c r="A497" s="153"/>
      <c r="B497" s="154"/>
      <c r="C497" s="195" t="s">
        <v>622</v>
      </c>
      <c r="D497" s="185"/>
      <c r="E497" s="186">
        <v>925.42970000000003</v>
      </c>
      <c r="F497" s="155"/>
      <c r="G497" s="155"/>
      <c r="H497" s="155"/>
      <c r="I497" s="155"/>
      <c r="J497" s="155"/>
      <c r="K497" s="155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46"/>
      <c r="Z497" s="146"/>
      <c r="AA497" s="146"/>
      <c r="AB497" s="146"/>
      <c r="AC497" s="146"/>
      <c r="AD497" s="146"/>
      <c r="AE497" s="146"/>
      <c r="AF497" s="146"/>
      <c r="AG497" s="146" t="s">
        <v>228</v>
      </c>
      <c r="AH497" s="146">
        <v>5</v>
      </c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outlineLevel="1">
      <c r="A498" s="163">
        <v>77</v>
      </c>
      <c r="B498" s="164" t="s">
        <v>623</v>
      </c>
      <c r="C498" s="180" t="s">
        <v>624</v>
      </c>
      <c r="D498" s="165" t="s">
        <v>254</v>
      </c>
      <c r="E498" s="166">
        <v>40.630000000000003</v>
      </c>
      <c r="F498" s="167"/>
      <c r="G498" s="168">
        <f>ROUND(E498*F498,2)</f>
        <v>0</v>
      </c>
      <c r="H498" s="167">
        <v>36.119999999999997</v>
      </c>
      <c r="I498" s="168">
        <f>ROUND(E498*H498,2)</f>
        <v>1467.56</v>
      </c>
      <c r="J498" s="167">
        <v>70.88</v>
      </c>
      <c r="K498" s="168">
        <f>ROUND(E498*J498,2)</f>
        <v>2879.85</v>
      </c>
      <c r="L498" s="168">
        <v>21</v>
      </c>
      <c r="M498" s="168">
        <f>G498*(1+L498/100)</f>
        <v>0</v>
      </c>
      <c r="N498" s="168">
        <v>1.2099999999999999E-3</v>
      </c>
      <c r="O498" s="168">
        <f>ROUND(E498*N498,2)</f>
        <v>0.05</v>
      </c>
      <c r="P498" s="168">
        <v>0</v>
      </c>
      <c r="Q498" s="168">
        <f>ROUND(E498*P498,2)</f>
        <v>0</v>
      </c>
      <c r="R498" s="168" t="s">
        <v>604</v>
      </c>
      <c r="S498" s="168" t="s">
        <v>171</v>
      </c>
      <c r="T498" s="169" t="s">
        <v>171</v>
      </c>
      <c r="U498" s="155">
        <v>0.17699999999999999</v>
      </c>
      <c r="V498" s="155">
        <f>ROUND(E498*U498,2)</f>
        <v>7.19</v>
      </c>
      <c r="W498" s="155"/>
      <c r="X498" s="155" t="s">
        <v>223</v>
      </c>
      <c r="Y498" s="146"/>
      <c r="Z498" s="146"/>
      <c r="AA498" s="146"/>
      <c r="AB498" s="146"/>
      <c r="AC498" s="146"/>
      <c r="AD498" s="146"/>
      <c r="AE498" s="146"/>
      <c r="AF498" s="146"/>
      <c r="AG498" s="146" t="s">
        <v>224</v>
      </c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 outlineLevel="1">
      <c r="A499" s="153"/>
      <c r="B499" s="154"/>
      <c r="C499" s="195" t="s">
        <v>396</v>
      </c>
      <c r="D499" s="185"/>
      <c r="E499" s="186"/>
      <c r="F499" s="155"/>
      <c r="G499" s="155"/>
      <c r="H499" s="155"/>
      <c r="I499" s="155"/>
      <c r="J499" s="155"/>
      <c r="K499" s="155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46"/>
      <c r="Z499" s="146"/>
      <c r="AA499" s="146"/>
      <c r="AB499" s="146"/>
      <c r="AC499" s="146"/>
      <c r="AD499" s="146"/>
      <c r="AE499" s="146"/>
      <c r="AF499" s="146"/>
      <c r="AG499" s="146" t="s">
        <v>228</v>
      </c>
      <c r="AH499" s="146">
        <v>0</v>
      </c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</row>
    <row r="500" spans="1:60" outlineLevel="1">
      <c r="A500" s="153"/>
      <c r="B500" s="154"/>
      <c r="C500" s="195" t="s">
        <v>625</v>
      </c>
      <c r="D500" s="185"/>
      <c r="E500" s="186">
        <v>8.0500000000000007</v>
      </c>
      <c r="F500" s="155"/>
      <c r="G500" s="155"/>
      <c r="H500" s="155"/>
      <c r="I500" s="155"/>
      <c r="J500" s="155"/>
      <c r="K500" s="155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46"/>
      <c r="Z500" s="146"/>
      <c r="AA500" s="146"/>
      <c r="AB500" s="146"/>
      <c r="AC500" s="146"/>
      <c r="AD500" s="146"/>
      <c r="AE500" s="146"/>
      <c r="AF500" s="146"/>
      <c r="AG500" s="146" t="s">
        <v>228</v>
      </c>
      <c r="AH500" s="146">
        <v>0</v>
      </c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</row>
    <row r="501" spans="1:60" outlineLevel="1">
      <c r="A501" s="153"/>
      <c r="B501" s="154"/>
      <c r="C501" s="195" t="s">
        <v>575</v>
      </c>
      <c r="D501" s="185"/>
      <c r="E501" s="186">
        <v>6.3</v>
      </c>
      <c r="F501" s="155"/>
      <c r="G501" s="155"/>
      <c r="H501" s="155"/>
      <c r="I501" s="155"/>
      <c r="J501" s="155"/>
      <c r="K501" s="155"/>
      <c r="L501" s="155"/>
      <c r="M501" s="155"/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46"/>
      <c r="Z501" s="146"/>
      <c r="AA501" s="146"/>
      <c r="AB501" s="146"/>
      <c r="AC501" s="146"/>
      <c r="AD501" s="146"/>
      <c r="AE501" s="146"/>
      <c r="AF501" s="146"/>
      <c r="AG501" s="146" t="s">
        <v>228</v>
      </c>
      <c r="AH501" s="146">
        <v>0</v>
      </c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outlineLevel="1">
      <c r="A502" s="153"/>
      <c r="B502" s="154"/>
      <c r="C502" s="195" t="s">
        <v>576</v>
      </c>
      <c r="D502" s="185"/>
      <c r="E502" s="186">
        <v>3.22</v>
      </c>
      <c r="F502" s="155"/>
      <c r="G502" s="155"/>
      <c r="H502" s="155"/>
      <c r="I502" s="155"/>
      <c r="J502" s="155"/>
      <c r="K502" s="155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46"/>
      <c r="Z502" s="146"/>
      <c r="AA502" s="146"/>
      <c r="AB502" s="146"/>
      <c r="AC502" s="146"/>
      <c r="AD502" s="146"/>
      <c r="AE502" s="146"/>
      <c r="AF502" s="146"/>
      <c r="AG502" s="146" t="s">
        <v>228</v>
      </c>
      <c r="AH502" s="146">
        <v>0</v>
      </c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outlineLevel="1">
      <c r="A503" s="153"/>
      <c r="B503" s="154"/>
      <c r="C503" s="195" t="s">
        <v>577</v>
      </c>
      <c r="D503" s="185"/>
      <c r="E503" s="186">
        <v>4.18</v>
      </c>
      <c r="F503" s="155"/>
      <c r="G503" s="155"/>
      <c r="H503" s="155"/>
      <c r="I503" s="155"/>
      <c r="J503" s="155"/>
      <c r="K503" s="155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  <c r="W503" s="155"/>
      <c r="X503" s="155"/>
      <c r="Y503" s="146"/>
      <c r="Z503" s="146"/>
      <c r="AA503" s="146"/>
      <c r="AB503" s="146"/>
      <c r="AC503" s="146"/>
      <c r="AD503" s="146"/>
      <c r="AE503" s="146"/>
      <c r="AF503" s="146"/>
      <c r="AG503" s="146" t="s">
        <v>228</v>
      </c>
      <c r="AH503" s="146">
        <v>0</v>
      </c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outlineLevel="1">
      <c r="A504" s="153"/>
      <c r="B504" s="154"/>
      <c r="C504" s="195" t="s">
        <v>578</v>
      </c>
      <c r="D504" s="185"/>
      <c r="E504" s="186">
        <v>4.7300000000000004</v>
      </c>
      <c r="F504" s="155"/>
      <c r="G504" s="155"/>
      <c r="H504" s="155"/>
      <c r="I504" s="155"/>
      <c r="J504" s="155"/>
      <c r="K504" s="155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46"/>
      <c r="Z504" s="146"/>
      <c r="AA504" s="146"/>
      <c r="AB504" s="146"/>
      <c r="AC504" s="146"/>
      <c r="AD504" s="146"/>
      <c r="AE504" s="146"/>
      <c r="AF504" s="146"/>
      <c r="AG504" s="146" t="s">
        <v>228</v>
      </c>
      <c r="AH504" s="146">
        <v>0</v>
      </c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outlineLevel="1">
      <c r="A505" s="153"/>
      <c r="B505" s="154"/>
      <c r="C505" s="195" t="s">
        <v>579</v>
      </c>
      <c r="D505" s="185"/>
      <c r="E505" s="186">
        <v>2.69</v>
      </c>
      <c r="F505" s="155"/>
      <c r="G505" s="155"/>
      <c r="H505" s="155"/>
      <c r="I505" s="155"/>
      <c r="J505" s="155"/>
      <c r="K505" s="155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46"/>
      <c r="Z505" s="146"/>
      <c r="AA505" s="146"/>
      <c r="AB505" s="146"/>
      <c r="AC505" s="146"/>
      <c r="AD505" s="146"/>
      <c r="AE505" s="146"/>
      <c r="AF505" s="146"/>
      <c r="AG505" s="146" t="s">
        <v>228</v>
      </c>
      <c r="AH505" s="146">
        <v>0</v>
      </c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</row>
    <row r="506" spans="1:60" outlineLevel="1">
      <c r="A506" s="153"/>
      <c r="B506" s="154"/>
      <c r="C506" s="195" t="s">
        <v>580</v>
      </c>
      <c r="D506" s="185"/>
      <c r="E506" s="186">
        <v>2.1</v>
      </c>
      <c r="F506" s="155"/>
      <c r="G506" s="155"/>
      <c r="H506" s="155"/>
      <c r="I506" s="155"/>
      <c r="J506" s="155"/>
      <c r="K506" s="155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46"/>
      <c r="Z506" s="146"/>
      <c r="AA506" s="146"/>
      <c r="AB506" s="146"/>
      <c r="AC506" s="146"/>
      <c r="AD506" s="146"/>
      <c r="AE506" s="146"/>
      <c r="AF506" s="146"/>
      <c r="AG506" s="146" t="s">
        <v>228</v>
      </c>
      <c r="AH506" s="146">
        <v>0</v>
      </c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outlineLevel="1">
      <c r="A507" s="153"/>
      <c r="B507" s="154"/>
      <c r="C507" s="195" t="s">
        <v>581</v>
      </c>
      <c r="D507" s="185"/>
      <c r="E507" s="186">
        <v>6.62</v>
      </c>
      <c r="F507" s="155"/>
      <c r="G507" s="155"/>
      <c r="H507" s="155"/>
      <c r="I507" s="155"/>
      <c r="J507" s="155"/>
      <c r="K507" s="155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46"/>
      <c r="Z507" s="146"/>
      <c r="AA507" s="146"/>
      <c r="AB507" s="146"/>
      <c r="AC507" s="146"/>
      <c r="AD507" s="146"/>
      <c r="AE507" s="146"/>
      <c r="AF507" s="146"/>
      <c r="AG507" s="146" t="s">
        <v>228</v>
      </c>
      <c r="AH507" s="146">
        <v>0</v>
      </c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outlineLevel="1">
      <c r="A508" s="153"/>
      <c r="B508" s="154"/>
      <c r="C508" s="195" t="s">
        <v>582</v>
      </c>
      <c r="D508" s="185"/>
      <c r="E508" s="186">
        <v>2.74</v>
      </c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46"/>
      <c r="Z508" s="146"/>
      <c r="AA508" s="146"/>
      <c r="AB508" s="146"/>
      <c r="AC508" s="146"/>
      <c r="AD508" s="146"/>
      <c r="AE508" s="146"/>
      <c r="AF508" s="146"/>
      <c r="AG508" s="146" t="s">
        <v>228</v>
      </c>
      <c r="AH508" s="146">
        <v>0</v>
      </c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outlineLevel="1">
      <c r="A509" s="163">
        <v>78</v>
      </c>
      <c r="B509" s="164" t="s">
        <v>626</v>
      </c>
      <c r="C509" s="180" t="s">
        <v>627</v>
      </c>
      <c r="D509" s="165" t="s">
        <v>254</v>
      </c>
      <c r="E509" s="166">
        <v>22.68</v>
      </c>
      <c r="F509" s="167"/>
      <c r="G509" s="168">
        <f>ROUND(E509*F509,2)</f>
        <v>0</v>
      </c>
      <c r="H509" s="167">
        <v>47.32</v>
      </c>
      <c r="I509" s="168">
        <f>ROUND(E509*H509,2)</f>
        <v>1073.22</v>
      </c>
      <c r="J509" s="167">
        <v>85.68</v>
      </c>
      <c r="K509" s="168">
        <f>ROUND(E509*J509,2)</f>
        <v>1943.22</v>
      </c>
      <c r="L509" s="168">
        <v>21</v>
      </c>
      <c r="M509" s="168">
        <f>G509*(1+L509/100)</f>
        <v>0</v>
      </c>
      <c r="N509" s="168">
        <v>1.58E-3</v>
      </c>
      <c r="O509" s="168">
        <f>ROUND(E509*N509,2)</f>
        <v>0.04</v>
      </c>
      <c r="P509" s="168">
        <v>0</v>
      </c>
      <c r="Q509" s="168">
        <f>ROUND(E509*P509,2)</f>
        <v>0</v>
      </c>
      <c r="R509" s="168" t="s">
        <v>604</v>
      </c>
      <c r="S509" s="168" t="s">
        <v>171</v>
      </c>
      <c r="T509" s="169" t="s">
        <v>171</v>
      </c>
      <c r="U509" s="155">
        <v>0.214</v>
      </c>
      <c r="V509" s="155">
        <f>ROUND(E509*U509,2)</f>
        <v>4.8499999999999996</v>
      </c>
      <c r="W509" s="155"/>
      <c r="X509" s="155" t="s">
        <v>223</v>
      </c>
      <c r="Y509" s="146"/>
      <c r="Z509" s="146"/>
      <c r="AA509" s="146"/>
      <c r="AB509" s="146"/>
      <c r="AC509" s="146"/>
      <c r="AD509" s="146"/>
      <c r="AE509" s="146"/>
      <c r="AF509" s="146"/>
      <c r="AG509" s="146" t="s">
        <v>224</v>
      </c>
      <c r="AH509" s="146"/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outlineLevel="1">
      <c r="A510" s="153"/>
      <c r="B510" s="154"/>
      <c r="C510" s="195" t="s">
        <v>354</v>
      </c>
      <c r="D510" s="185"/>
      <c r="E510" s="186"/>
      <c r="F510" s="155"/>
      <c r="G510" s="155"/>
      <c r="H510" s="155"/>
      <c r="I510" s="155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46"/>
      <c r="Z510" s="146"/>
      <c r="AA510" s="146"/>
      <c r="AB510" s="146"/>
      <c r="AC510" s="146"/>
      <c r="AD510" s="146"/>
      <c r="AE510" s="146"/>
      <c r="AF510" s="146"/>
      <c r="AG510" s="146" t="s">
        <v>228</v>
      </c>
      <c r="AH510" s="146">
        <v>0</v>
      </c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outlineLevel="1">
      <c r="A511" s="153"/>
      <c r="B511" s="154"/>
      <c r="C511" s="195" t="s">
        <v>597</v>
      </c>
      <c r="D511" s="185"/>
      <c r="E511" s="186">
        <v>4.93</v>
      </c>
      <c r="F511" s="155"/>
      <c r="G511" s="155"/>
      <c r="H511" s="155"/>
      <c r="I511" s="155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46"/>
      <c r="Z511" s="146"/>
      <c r="AA511" s="146"/>
      <c r="AB511" s="146"/>
      <c r="AC511" s="146"/>
      <c r="AD511" s="146"/>
      <c r="AE511" s="146"/>
      <c r="AF511" s="146"/>
      <c r="AG511" s="146" t="s">
        <v>228</v>
      </c>
      <c r="AH511" s="146">
        <v>0</v>
      </c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</row>
    <row r="512" spans="1:60" outlineLevel="1">
      <c r="A512" s="153"/>
      <c r="B512" s="154"/>
      <c r="C512" s="195" t="s">
        <v>598</v>
      </c>
      <c r="D512" s="185"/>
      <c r="E512" s="186">
        <v>9.9499999999999993</v>
      </c>
      <c r="F512" s="155"/>
      <c r="G512" s="155"/>
      <c r="H512" s="155"/>
      <c r="I512" s="155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46"/>
      <c r="Z512" s="146"/>
      <c r="AA512" s="146"/>
      <c r="AB512" s="146"/>
      <c r="AC512" s="146"/>
      <c r="AD512" s="146"/>
      <c r="AE512" s="146"/>
      <c r="AF512" s="146"/>
      <c r="AG512" s="146" t="s">
        <v>228</v>
      </c>
      <c r="AH512" s="146">
        <v>0</v>
      </c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</row>
    <row r="513" spans="1:60" outlineLevel="1">
      <c r="A513" s="153"/>
      <c r="B513" s="154"/>
      <c r="C513" s="195" t="s">
        <v>628</v>
      </c>
      <c r="D513" s="185"/>
      <c r="E513" s="186">
        <v>2.8</v>
      </c>
      <c r="F513" s="155"/>
      <c r="G513" s="155"/>
      <c r="H513" s="155"/>
      <c r="I513" s="155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46"/>
      <c r="Z513" s="146"/>
      <c r="AA513" s="146"/>
      <c r="AB513" s="146"/>
      <c r="AC513" s="146"/>
      <c r="AD513" s="146"/>
      <c r="AE513" s="146"/>
      <c r="AF513" s="146"/>
      <c r="AG513" s="146" t="s">
        <v>228</v>
      </c>
      <c r="AH513" s="146">
        <v>0</v>
      </c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outlineLevel="1">
      <c r="A514" s="153"/>
      <c r="B514" s="154"/>
      <c r="C514" s="195" t="s">
        <v>600</v>
      </c>
      <c r="D514" s="185"/>
      <c r="E514" s="186">
        <v>5</v>
      </c>
      <c r="F514" s="155"/>
      <c r="G514" s="155"/>
      <c r="H514" s="155"/>
      <c r="I514" s="155"/>
      <c r="J514" s="155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46"/>
      <c r="Z514" s="146"/>
      <c r="AA514" s="146"/>
      <c r="AB514" s="146"/>
      <c r="AC514" s="146"/>
      <c r="AD514" s="146"/>
      <c r="AE514" s="146"/>
      <c r="AF514" s="146"/>
      <c r="AG514" s="146" t="s">
        <v>228</v>
      </c>
      <c r="AH514" s="146">
        <v>0</v>
      </c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ht="22.5" outlineLevel="1">
      <c r="A515" s="163">
        <v>79</v>
      </c>
      <c r="B515" s="164" t="s">
        <v>629</v>
      </c>
      <c r="C515" s="180" t="s">
        <v>630</v>
      </c>
      <c r="D515" s="165" t="s">
        <v>631</v>
      </c>
      <c r="E515" s="166">
        <v>1</v>
      </c>
      <c r="F515" s="167"/>
      <c r="G515" s="168">
        <f>ROUND(E515*F515,2)</f>
        <v>0</v>
      </c>
      <c r="H515" s="167">
        <v>0</v>
      </c>
      <c r="I515" s="168">
        <f>ROUND(E515*H515,2)</f>
        <v>0</v>
      </c>
      <c r="J515" s="167">
        <v>761</v>
      </c>
      <c r="K515" s="168">
        <f>ROUND(E515*J515,2)</f>
        <v>761</v>
      </c>
      <c r="L515" s="168">
        <v>21</v>
      </c>
      <c r="M515" s="168">
        <f>G515*(1+L515/100)</f>
        <v>0</v>
      </c>
      <c r="N515" s="168">
        <v>0</v>
      </c>
      <c r="O515" s="168">
        <f>ROUND(E515*N515,2)</f>
        <v>0</v>
      </c>
      <c r="P515" s="168">
        <v>0</v>
      </c>
      <c r="Q515" s="168">
        <f>ROUND(E515*P515,2)</f>
        <v>0</v>
      </c>
      <c r="R515" s="168" t="s">
        <v>604</v>
      </c>
      <c r="S515" s="168" t="s">
        <v>171</v>
      </c>
      <c r="T515" s="169" t="s">
        <v>171</v>
      </c>
      <c r="U515" s="155">
        <v>2.024</v>
      </c>
      <c r="V515" s="155">
        <f>ROUND(E515*U515,2)</f>
        <v>2.02</v>
      </c>
      <c r="W515" s="155"/>
      <c r="X515" s="155" t="s">
        <v>223</v>
      </c>
      <c r="Y515" s="146"/>
      <c r="Z515" s="146"/>
      <c r="AA515" s="146"/>
      <c r="AB515" s="146"/>
      <c r="AC515" s="146"/>
      <c r="AD515" s="146"/>
      <c r="AE515" s="146"/>
      <c r="AF515" s="146"/>
      <c r="AG515" s="146" t="s">
        <v>224</v>
      </c>
      <c r="AH515" s="146"/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outlineLevel="1">
      <c r="A516" s="153"/>
      <c r="B516" s="154"/>
      <c r="C516" s="195" t="s">
        <v>632</v>
      </c>
      <c r="D516" s="185"/>
      <c r="E516" s="186"/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46"/>
      <c r="Z516" s="146"/>
      <c r="AA516" s="146"/>
      <c r="AB516" s="146"/>
      <c r="AC516" s="146"/>
      <c r="AD516" s="146"/>
      <c r="AE516" s="146"/>
      <c r="AF516" s="146"/>
      <c r="AG516" s="146" t="s">
        <v>228</v>
      </c>
      <c r="AH516" s="146">
        <v>0</v>
      </c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</row>
    <row r="517" spans="1:60" outlineLevel="1">
      <c r="A517" s="153"/>
      <c r="B517" s="154"/>
      <c r="C517" s="195" t="s">
        <v>633</v>
      </c>
      <c r="D517" s="185"/>
      <c r="E517" s="186">
        <v>1</v>
      </c>
      <c r="F517" s="155"/>
      <c r="G517" s="155"/>
      <c r="H517" s="155"/>
      <c r="I517" s="155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46"/>
      <c r="Z517" s="146"/>
      <c r="AA517" s="146"/>
      <c r="AB517" s="146"/>
      <c r="AC517" s="146"/>
      <c r="AD517" s="146"/>
      <c r="AE517" s="146"/>
      <c r="AF517" s="146"/>
      <c r="AG517" s="146" t="s">
        <v>228</v>
      </c>
      <c r="AH517" s="146">
        <v>0</v>
      </c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</row>
    <row r="518" spans="1:60" ht="33.75" outlineLevel="1">
      <c r="A518" s="163">
        <v>80</v>
      </c>
      <c r="B518" s="164" t="s">
        <v>634</v>
      </c>
      <c r="C518" s="180" t="s">
        <v>635</v>
      </c>
      <c r="D518" s="165" t="s">
        <v>636</v>
      </c>
      <c r="E518" s="166">
        <v>40</v>
      </c>
      <c r="F518" s="167"/>
      <c r="G518" s="168">
        <f>ROUND(E518*F518,2)</f>
        <v>0</v>
      </c>
      <c r="H518" s="167">
        <v>0</v>
      </c>
      <c r="I518" s="168">
        <f>ROUND(E518*H518,2)</f>
        <v>0</v>
      </c>
      <c r="J518" s="167">
        <v>450.5</v>
      </c>
      <c r="K518" s="168">
        <f>ROUND(E518*J518,2)</f>
        <v>18020</v>
      </c>
      <c r="L518" s="168">
        <v>21</v>
      </c>
      <c r="M518" s="168">
        <f>G518*(1+L518/100)</f>
        <v>0</v>
      </c>
      <c r="N518" s="168">
        <v>0</v>
      </c>
      <c r="O518" s="168">
        <f>ROUND(E518*N518,2)</f>
        <v>0</v>
      </c>
      <c r="P518" s="168">
        <v>0</v>
      </c>
      <c r="Q518" s="168">
        <f>ROUND(E518*P518,2)</f>
        <v>0</v>
      </c>
      <c r="R518" s="168" t="s">
        <v>604</v>
      </c>
      <c r="S518" s="168" t="s">
        <v>171</v>
      </c>
      <c r="T518" s="169" t="s">
        <v>171</v>
      </c>
      <c r="U518" s="155">
        <v>0</v>
      </c>
      <c r="V518" s="155">
        <f>ROUND(E518*U518,2)</f>
        <v>0</v>
      </c>
      <c r="W518" s="155"/>
      <c r="X518" s="155" t="s">
        <v>223</v>
      </c>
      <c r="Y518" s="146"/>
      <c r="Z518" s="146"/>
      <c r="AA518" s="146"/>
      <c r="AB518" s="146"/>
      <c r="AC518" s="146"/>
      <c r="AD518" s="146"/>
      <c r="AE518" s="146"/>
      <c r="AF518" s="146"/>
      <c r="AG518" s="146" t="s">
        <v>224</v>
      </c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</row>
    <row r="519" spans="1:60" outlineLevel="1">
      <c r="A519" s="153"/>
      <c r="B519" s="154"/>
      <c r="C519" s="195" t="s">
        <v>1317</v>
      </c>
      <c r="D519" s="185"/>
      <c r="E519" s="186">
        <v>40</v>
      </c>
      <c r="F519" s="155"/>
      <c r="G519" s="155"/>
      <c r="H519" s="155"/>
      <c r="I519" s="155"/>
      <c r="J519" s="155"/>
      <c r="K519" s="155"/>
      <c r="L519" s="155"/>
      <c r="M519" s="155"/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46"/>
      <c r="Z519" s="146"/>
      <c r="AA519" s="146"/>
      <c r="AB519" s="146"/>
      <c r="AC519" s="146"/>
      <c r="AD519" s="146"/>
      <c r="AE519" s="146"/>
      <c r="AF519" s="146"/>
      <c r="AG519" s="146" t="s">
        <v>228</v>
      </c>
      <c r="AH519" s="146">
        <v>0</v>
      </c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</row>
    <row r="520" spans="1:60" ht="22.5" outlineLevel="1">
      <c r="A520" s="163">
        <v>81</v>
      </c>
      <c r="B520" s="164" t="s">
        <v>637</v>
      </c>
      <c r="C520" s="180" t="s">
        <v>638</v>
      </c>
      <c r="D520" s="165" t="s">
        <v>631</v>
      </c>
      <c r="E520" s="166">
        <v>1</v>
      </c>
      <c r="F520" s="167"/>
      <c r="G520" s="168">
        <f>ROUND(E520*F520,2)</f>
        <v>0</v>
      </c>
      <c r="H520" s="167">
        <v>0</v>
      </c>
      <c r="I520" s="168">
        <f>ROUND(E520*H520,2)</f>
        <v>0</v>
      </c>
      <c r="J520" s="167">
        <v>590</v>
      </c>
      <c r="K520" s="168">
        <f>ROUND(E520*J520,2)</f>
        <v>590</v>
      </c>
      <c r="L520" s="168">
        <v>21</v>
      </c>
      <c r="M520" s="168">
        <f>G520*(1+L520/100)</f>
        <v>0</v>
      </c>
      <c r="N520" s="168">
        <v>0</v>
      </c>
      <c r="O520" s="168">
        <f>ROUND(E520*N520,2)</f>
        <v>0</v>
      </c>
      <c r="P520" s="168">
        <v>0</v>
      </c>
      <c r="Q520" s="168">
        <f>ROUND(E520*P520,2)</f>
        <v>0</v>
      </c>
      <c r="R520" s="168" t="s">
        <v>604</v>
      </c>
      <c r="S520" s="168" t="s">
        <v>171</v>
      </c>
      <c r="T520" s="169" t="s">
        <v>171</v>
      </c>
      <c r="U520" s="155">
        <v>1.57</v>
      </c>
      <c r="V520" s="155">
        <f>ROUND(E520*U520,2)</f>
        <v>1.57</v>
      </c>
      <c r="W520" s="155"/>
      <c r="X520" s="155" t="s">
        <v>223</v>
      </c>
      <c r="Y520" s="146"/>
      <c r="Z520" s="146"/>
      <c r="AA520" s="146"/>
      <c r="AB520" s="146"/>
      <c r="AC520" s="146"/>
      <c r="AD520" s="146"/>
      <c r="AE520" s="146"/>
      <c r="AF520" s="146"/>
      <c r="AG520" s="146" t="s">
        <v>224</v>
      </c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 outlineLevel="1">
      <c r="A521" s="153"/>
      <c r="B521" s="154"/>
      <c r="C521" s="195" t="s">
        <v>639</v>
      </c>
      <c r="D521" s="185"/>
      <c r="E521" s="186">
        <v>1</v>
      </c>
      <c r="F521" s="155"/>
      <c r="G521" s="155"/>
      <c r="H521" s="155"/>
      <c r="I521" s="155"/>
      <c r="J521" s="155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46"/>
      <c r="Z521" s="146"/>
      <c r="AA521" s="146"/>
      <c r="AB521" s="146"/>
      <c r="AC521" s="146"/>
      <c r="AD521" s="146"/>
      <c r="AE521" s="146"/>
      <c r="AF521" s="146"/>
      <c r="AG521" s="146" t="s">
        <v>228</v>
      </c>
      <c r="AH521" s="146">
        <v>5</v>
      </c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146"/>
      <c r="BB521" s="146"/>
      <c r="BC521" s="146"/>
      <c r="BD521" s="146"/>
      <c r="BE521" s="146"/>
      <c r="BF521" s="146"/>
      <c r="BG521" s="146"/>
      <c r="BH521" s="146"/>
    </row>
    <row r="522" spans="1:60">
      <c r="A522" s="157" t="s">
        <v>166</v>
      </c>
      <c r="B522" s="158" t="s">
        <v>93</v>
      </c>
      <c r="C522" s="179" t="s">
        <v>94</v>
      </c>
      <c r="D522" s="159"/>
      <c r="E522" s="160"/>
      <c r="F522" s="161"/>
      <c r="G522" s="161">
        <f>SUMIF(AG523:AG544,"&lt;&gt;NOR",G523:G544)</f>
        <v>0</v>
      </c>
      <c r="H522" s="161"/>
      <c r="I522" s="161">
        <f>SUM(I523:I544)</f>
        <v>2157.23</v>
      </c>
      <c r="J522" s="161"/>
      <c r="K522" s="161">
        <f>SUM(K523:K544)</f>
        <v>51358.44</v>
      </c>
      <c r="L522" s="161"/>
      <c r="M522" s="161">
        <f>SUM(M523:M544)</f>
        <v>0</v>
      </c>
      <c r="N522" s="161"/>
      <c r="O522" s="161">
        <f>SUM(O523:O544)</f>
        <v>0.03</v>
      </c>
      <c r="P522" s="161"/>
      <c r="Q522" s="161">
        <f>SUM(Q523:Q544)</f>
        <v>0</v>
      </c>
      <c r="R522" s="161"/>
      <c r="S522" s="161"/>
      <c r="T522" s="162"/>
      <c r="U522" s="156"/>
      <c r="V522" s="156">
        <f>SUM(V523:V544)</f>
        <v>89.29</v>
      </c>
      <c r="W522" s="156"/>
      <c r="X522" s="156"/>
      <c r="AG522" t="s">
        <v>167</v>
      </c>
    </row>
    <row r="523" spans="1:60" ht="67.5" outlineLevel="1">
      <c r="A523" s="163">
        <v>82</v>
      </c>
      <c r="B523" s="164" t="s">
        <v>640</v>
      </c>
      <c r="C523" s="180" t="s">
        <v>641</v>
      </c>
      <c r="D523" s="165" t="s">
        <v>254</v>
      </c>
      <c r="E523" s="166">
        <v>336.92874999999998</v>
      </c>
      <c r="F523" s="167"/>
      <c r="G523" s="168">
        <f>ROUND(E523*F523,2)</f>
        <v>0</v>
      </c>
      <c r="H523" s="167">
        <v>1.37</v>
      </c>
      <c r="I523" s="168">
        <f>ROUND(E523*H523,2)</f>
        <v>461.59</v>
      </c>
      <c r="J523" s="167">
        <v>97.23</v>
      </c>
      <c r="K523" s="168">
        <f>ROUND(E523*J523,2)</f>
        <v>32759.58</v>
      </c>
      <c r="L523" s="168">
        <v>21</v>
      </c>
      <c r="M523" s="168">
        <f>G523*(1+L523/100)</f>
        <v>0</v>
      </c>
      <c r="N523" s="168">
        <v>4.0000000000000003E-5</v>
      </c>
      <c r="O523" s="168">
        <f>ROUND(E523*N523,2)</f>
        <v>0.01</v>
      </c>
      <c r="P523" s="168">
        <v>0</v>
      </c>
      <c r="Q523" s="168">
        <f>ROUND(E523*P523,2)</f>
        <v>0</v>
      </c>
      <c r="R523" s="168" t="s">
        <v>288</v>
      </c>
      <c r="S523" s="168" t="s">
        <v>171</v>
      </c>
      <c r="T523" s="169" t="s">
        <v>171</v>
      </c>
      <c r="U523" s="155">
        <v>0.26300000000000001</v>
      </c>
      <c r="V523" s="155">
        <f>ROUND(E523*U523,2)</f>
        <v>88.61</v>
      </c>
      <c r="W523" s="155"/>
      <c r="X523" s="155" t="s">
        <v>223</v>
      </c>
      <c r="Y523" s="146"/>
      <c r="Z523" s="146"/>
      <c r="AA523" s="146"/>
      <c r="AB523" s="146"/>
      <c r="AC523" s="146"/>
      <c r="AD523" s="146"/>
      <c r="AE523" s="146"/>
      <c r="AF523" s="146"/>
      <c r="AG523" s="146" t="s">
        <v>224</v>
      </c>
      <c r="AH523" s="146"/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outlineLevel="1">
      <c r="A524" s="153"/>
      <c r="B524" s="154"/>
      <c r="C524" s="195" t="s">
        <v>354</v>
      </c>
      <c r="D524" s="185"/>
      <c r="E524" s="186"/>
      <c r="F524" s="155"/>
      <c r="G524" s="155"/>
      <c r="H524" s="155"/>
      <c r="I524" s="155"/>
      <c r="J524" s="155"/>
      <c r="K524" s="155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46"/>
      <c r="Z524" s="146"/>
      <c r="AA524" s="146"/>
      <c r="AB524" s="146"/>
      <c r="AC524" s="146"/>
      <c r="AD524" s="146"/>
      <c r="AE524" s="146"/>
      <c r="AF524" s="146"/>
      <c r="AG524" s="146" t="s">
        <v>228</v>
      </c>
      <c r="AH524" s="146">
        <v>0</v>
      </c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outlineLevel="1">
      <c r="A525" s="153"/>
      <c r="B525" s="154"/>
      <c r="C525" s="195" t="s">
        <v>642</v>
      </c>
      <c r="D525" s="185"/>
      <c r="E525" s="186">
        <v>288.02499999999998</v>
      </c>
      <c r="F525" s="155"/>
      <c r="G525" s="155"/>
      <c r="H525" s="155"/>
      <c r="I525" s="155"/>
      <c r="J525" s="155"/>
      <c r="K525" s="155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46"/>
      <c r="Z525" s="146"/>
      <c r="AA525" s="146"/>
      <c r="AB525" s="146"/>
      <c r="AC525" s="146"/>
      <c r="AD525" s="146"/>
      <c r="AE525" s="146"/>
      <c r="AF525" s="146"/>
      <c r="AG525" s="146" t="s">
        <v>228</v>
      </c>
      <c r="AH525" s="146">
        <v>0</v>
      </c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</row>
    <row r="526" spans="1:60" outlineLevel="1">
      <c r="A526" s="153"/>
      <c r="B526" s="154"/>
      <c r="C526" s="195" t="s">
        <v>396</v>
      </c>
      <c r="D526" s="185"/>
      <c r="E526" s="186"/>
      <c r="F526" s="155"/>
      <c r="G526" s="155"/>
      <c r="H526" s="155"/>
      <c r="I526" s="155"/>
      <c r="J526" s="155"/>
      <c r="K526" s="155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46"/>
      <c r="Z526" s="146"/>
      <c r="AA526" s="146"/>
      <c r="AB526" s="146"/>
      <c r="AC526" s="146"/>
      <c r="AD526" s="146"/>
      <c r="AE526" s="146"/>
      <c r="AF526" s="146"/>
      <c r="AG526" s="146" t="s">
        <v>228</v>
      </c>
      <c r="AH526" s="146">
        <v>0</v>
      </c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</row>
    <row r="527" spans="1:60" outlineLevel="1">
      <c r="A527" s="153"/>
      <c r="B527" s="154"/>
      <c r="C527" s="195" t="s">
        <v>643</v>
      </c>
      <c r="D527" s="185"/>
      <c r="E527" s="186">
        <v>48.903750000000002</v>
      </c>
      <c r="F527" s="155"/>
      <c r="G527" s="155"/>
      <c r="H527" s="155"/>
      <c r="I527" s="155"/>
      <c r="J527" s="155"/>
      <c r="K527" s="155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46"/>
      <c r="Z527" s="146"/>
      <c r="AA527" s="146"/>
      <c r="AB527" s="146"/>
      <c r="AC527" s="146"/>
      <c r="AD527" s="146"/>
      <c r="AE527" s="146"/>
      <c r="AF527" s="146"/>
      <c r="AG527" s="146" t="s">
        <v>228</v>
      </c>
      <c r="AH527" s="146">
        <v>0</v>
      </c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</row>
    <row r="528" spans="1:60" outlineLevel="1">
      <c r="A528" s="163">
        <v>83</v>
      </c>
      <c r="B528" s="164" t="s">
        <v>644</v>
      </c>
      <c r="C528" s="180" t="s">
        <v>645</v>
      </c>
      <c r="D528" s="165" t="s">
        <v>646</v>
      </c>
      <c r="E528" s="166">
        <v>4</v>
      </c>
      <c r="F528" s="167"/>
      <c r="G528" s="168">
        <f>ROUND(E528*F528,2)</f>
        <v>0</v>
      </c>
      <c r="H528" s="167">
        <v>9.91</v>
      </c>
      <c r="I528" s="168">
        <f>ROUND(E528*H528,2)</f>
        <v>39.64</v>
      </c>
      <c r="J528" s="167">
        <v>64.09</v>
      </c>
      <c r="K528" s="168">
        <f>ROUND(E528*J528,2)</f>
        <v>256.36</v>
      </c>
      <c r="L528" s="168">
        <v>21</v>
      </c>
      <c r="M528" s="168">
        <f>G528*(1+L528/100)</f>
        <v>0</v>
      </c>
      <c r="N528" s="168">
        <v>1.0000000000000001E-5</v>
      </c>
      <c r="O528" s="168">
        <f>ROUND(E528*N528,2)</f>
        <v>0</v>
      </c>
      <c r="P528" s="168">
        <v>0</v>
      </c>
      <c r="Q528" s="168">
        <f>ROUND(E528*P528,2)</f>
        <v>0</v>
      </c>
      <c r="R528" s="168" t="s">
        <v>288</v>
      </c>
      <c r="S528" s="168" t="s">
        <v>171</v>
      </c>
      <c r="T528" s="169" t="s">
        <v>171</v>
      </c>
      <c r="U528" s="155">
        <v>0.17</v>
      </c>
      <c r="V528" s="155">
        <f>ROUND(E528*U528,2)</f>
        <v>0.68</v>
      </c>
      <c r="W528" s="155"/>
      <c r="X528" s="155" t="s">
        <v>223</v>
      </c>
      <c r="Y528" s="146"/>
      <c r="Z528" s="146"/>
      <c r="AA528" s="146"/>
      <c r="AB528" s="146"/>
      <c r="AC528" s="146"/>
      <c r="AD528" s="146"/>
      <c r="AE528" s="146"/>
      <c r="AF528" s="146"/>
      <c r="AG528" s="146" t="s">
        <v>224</v>
      </c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</row>
    <row r="529" spans="1:60" outlineLevel="1">
      <c r="A529" s="153"/>
      <c r="B529" s="154"/>
      <c r="C529" s="195" t="s">
        <v>647</v>
      </c>
      <c r="D529" s="185"/>
      <c r="E529" s="186"/>
      <c r="F529" s="155"/>
      <c r="G529" s="155"/>
      <c r="H529" s="155"/>
      <c r="I529" s="155"/>
      <c r="J529" s="155"/>
      <c r="K529" s="155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46"/>
      <c r="Z529" s="146"/>
      <c r="AA529" s="146"/>
      <c r="AB529" s="146"/>
      <c r="AC529" s="146"/>
      <c r="AD529" s="146"/>
      <c r="AE529" s="146"/>
      <c r="AF529" s="146"/>
      <c r="AG529" s="146" t="s">
        <v>228</v>
      </c>
      <c r="AH529" s="146">
        <v>0</v>
      </c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</row>
    <row r="530" spans="1:60" outlineLevel="1">
      <c r="A530" s="153"/>
      <c r="B530" s="154"/>
      <c r="C530" s="195" t="s">
        <v>648</v>
      </c>
      <c r="D530" s="185"/>
      <c r="E530" s="186">
        <v>3</v>
      </c>
      <c r="F530" s="155"/>
      <c r="G530" s="155"/>
      <c r="H530" s="155"/>
      <c r="I530" s="155"/>
      <c r="J530" s="155"/>
      <c r="K530" s="155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46"/>
      <c r="Z530" s="146"/>
      <c r="AA530" s="146"/>
      <c r="AB530" s="146"/>
      <c r="AC530" s="146"/>
      <c r="AD530" s="146"/>
      <c r="AE530" s="146"/>
      <c r="AF530" s="146"/>
      <c r="AG530" s="146" t="s">
        <v>228</v>
      </c>
      <c r="AH530" s="146">
        <v>0</v>
      </c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</row>
    <row r="531" spans="1:60" outlineLevel="1">
      <c r="A531" s="153"/>
      <c r="B531" s="154"/>
      <c r="C531" s="195" t="s">
        <v>649</v>
      </c>
      <c r="D531" s="185"/>
      <c r="E531" s="186">
        <v>1</v>
      </c>
      <c r="F531" s="155"/>
      <c r="G531" s="155"/>
      <c r="H531" s="155"/>
      <c r="I531" s="155"/>
      <c r="J531" s="155"/>
      <c r="K531" s="155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46"/>
      <c r="Z531" s="146"/>
      <c r="AA531" s="146"/>
      <c r="AB531" s="146"/>
      <c r="AC531" s="146"/>
      <c r="AD531" s="146"/>
      <c r="AE531" s="146"/>
      <c r="AF531" s="146"/>
      <c r="AG531" s="146" t="s">
        <v>228</v>
      </c>
      <c r="AH531" s="146">
        <v>0</v>
      </c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</row>
    <row r="532" spans="1:60" outlineLevel="1">
      <c r="A532" s="163">
        <v>84</v>
      </c>
      <c r="B532" s="164" t="s">
        <v>650</v>
      </c>
      <c r="C532" s="180" t="s">
        <v>651</v>
      </c>
      <c r="D532" s="165" t="s">
        <v>646</v>
      </c>
      <c r="E532" s="166">
        <v>1</v>
      </c>
      <c r="F532" s="167"/>
      <c r="G532" s="168">
        <f>ROUND(E532*F532,2)</f>
        <v>0</v>
      </c>
      <c r="H532" s="167">
        <v>0</v>
      </c>
      <c r="I532" s="168">
        <f>ROUND(E532*H532,2)</f>
        <v>0</v>
      </c>
      <c r="J532" s="167">
        <v>11160</v>
      </c>
      <c r="K532" s="168">
        <f>ROUND(E532*J532,2)</f>
        <v>11160</v>
      </c>
      <c r="L532" s="168">
        <v>21</v>
      </c>
      <c r="M532" s="168">
        <f>G532*(1+L532/100)</f>
        <v>0</v>
      </c>
      <c r="N532" s="168">
        <v>0</v>
      </c>
      <c r="O532" s="168">
        <f>ROUND(E532*N532,2)</f>
        <v>0</v>
      </c>
      <c r="P532" s="168">
        <v>0</v>
      </c>
      <c r="Q532" s="168">
        <f>ROUND(E532*P532,2)</f>
        <v>0</v>
      </c>
      <c r="R532" s="168"/>
      <c r="S532" s="168" t="s">
        <v>386</v>
      </c>
      <c r="T532" s="169" t="s">
        <v>172</v>
      </c>
      <c r="U532" s="155">
        <v>0</v>
      </c>
      <c r="V532" s="155">
        <f>ROUND(E532*U532,2)</f>
        <v>0</v>
      </c>
      <c r="W532" s="155"/>
      <c r="X532" s="155" t="s">
        <v>223</v>
      </c>
      <c r="Y532" s="146"/>
      <c r="Z532" s="146"/>
      <c r="AA532" s="146"/>
      <c r="AB532" s="146"/>
      <c r="AC532" s="146"/>
      <c r="AD532" s="146"/>
      <c r="AE532" s="146"/>
      <c r="AF532" s="146"/>
      <c r="AG532" s="146" t="s">
        <v>224</v>
      </c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</row>
    <row r="533" spans="1:60" outlineLevel="1">
      <c r="A533" s="153"/>
      <c r="B533" s="154"/>
      <c r="C533" s="195" t="s">
        <v>652</v>
      </c>
      <c r="D533" s="185"/>
      <c r="E533" s="186"/>
      <c r="F533" s="155"/>
      <c r="G533" s="155"/>
      <c r="H533" s="155"/>
      <c r="I533" s="155"/>
      <c r="J533" s="155"/>
      <c r="K533" s="155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46"/>
      <c r="Z533" s="146"/>
      <c r="AA533" s="146"/>
      <c r="AB533" s="146"/>
      <c r="AC533" s="146"/>
      <c r="AD533" s="146"/>
      <c r="AE533" s="146"/>
      <c r="AF533" s="146"/>
      <c r="AG533" s="146" t="s">
        <v>228</v>
      </c>
      <c r="AH533" s="146">
        <v>0</v>
      </c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</row>
    <row r="534" spans="1:60" outlineLevel="1">
      <c r="A534" s="153"/>
      <c r="B534" s="154"/>
      <c r="C534" s="195" t="s">
        <v>633</v>
      </c>
      <c r="D534" s="185"/>
      <c r="E534" s="186">
        <v>1</v>
      </c>
      <c r="F534" s="155"/>
      <c r="G534" s="155"/>
      <c r="H534" s="155"/>
      <c r="I534" s="155"/>
      <c r="J534" s="155"/>
      <c r="K534" s="155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46"/>
      <c r="Z534" s="146"/>
      <c r="AA534" s="146"/>
      <c r="AB534" s="146"/>
      <c r="AC534" s="146"/>
      <c r="AD534" s="146"/>
      <c r="AE534" s="146"/>
      <c r="AF534" s="146"/>
      <c r="AG534" s="146" t="s">
        <v>228</v>
      </c>
      <c r="AH534" s="146">
        <v>0</v>
      </c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</row>
    <row r="535" spans="1:60" outlineLevel="1">
      <c r="A535" s="163">
        <v>85</v>
      </c>
      <c r="B535" s="164" t="s">
        <v>653</v>
      </c>
      <c r="C535" s="180" t="s">
        <v>654</v>
      </c>
      <c r="D535" s="165" t="s">
        <v>655</v>
      </c>
      <c r="E535" s="166">
        <v>1</v>
      </c>
      <c r="F535" s="167"/>
      <c r="G535" s="168">
        <f>ROUND(E535*F535,2)</f>
        <v>0</v>
      </c>
      <c r="H535" s="167">
        <v>0</v>
      </c>
      <c r="I535" s="168">
        <f>ROUND(E535*H535,2)</f>
        <v>0</v>
      </c>
      <c r="J535" s="167">
        <v>3905</v>
      </c>
      <c r="K535" s="168">
        <f>ROUND(E535*J535,2)</f>
        <v>3905</v>
      </c>
      <c r="L535" s="168">
        <v>21</v>
      </c>
      <c r="M535" s="168">
        <f>G535*(1+L535/100)</f>
        <v>0</v>
      </c>
      <c r="N535" s="168">
        <v>0</v>
      </c>
      <c r="O535" s="168">
        <f>ROUND(E535*N535,2)</f>
        <v>0</v>
      </c>
      <c r="P535" s="168">
        <v>0</v>
      </c>
      <c r="Q535" s="168">
        <f>ROUND(E535*P535,2)</f>
        <v>0</v>
      </c>
      <c r="R535" s="168"/>
      <c r="S535" s="168" t="s">
        <v>386</v>
      </c>
      <c r="T535" s="169" t="s">
        <v>172</v>
      </c>
      <c r="U535" s="155">
        <v>0</v>
      </c>
      <c r="V535" s="155">
        <f>ROUND(E535*U535,2)</f>
        <v>0</v>
      </c>
      <c r="W535" s="155"/>
      <c r="X535" s="155" t="s">
        <v>223</v>
      </c>
      <c r="Y535" s="146"/>
      <c r="Z535" s="146"/>
      <c r="AA535" s="146"/>
      <c r="AB535" s="146"/>
      <c r="AC535" s="146"/>
      <c r="AD535" s="146"/>
      <c r="AE535" s="146"/>
      <c r="AF535" s="146"/>
      <c r="AG535" s="146" t="s">
        <v>224</v>
      </c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</row>
    <row r="536" spans="1:60" outlineLevel="1">
      <c r="A536" s="153"/>
      <c r="B536" s="154"/>
      <c r="C536" s="195" t="s">
        <v>652</v>
      </c>
      <c r="D536" s="185"/>
      <c r="E536" s="186"/>
      <c r="F536" s="155"/>
      <c r="G536" s="155"/>
      <c r="H536" s="155"/>
      <c r="I536" s="155"/>
      <c r="J536" s="155"/>
      <c r="K536" s="155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46"/>
      <c r="Z536" s="146"/>
      <c r="AA536" s="146"/>
      <c r="AB536" s="146"/>
      <c r="AC536" s="146"/>
      <c r="AD536" s="146"/>
      <c r="AE536" s="146"/>
      <c r="AF536" s="146"/>
      <c r="AG536" s="146" t="s">
        <v>228</v>
      </c>
      <c r="AH536" s="146">
        <v>0</v>
      </c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</row>
    <row r="537" spans="1:60" outlineLevel="1">
      <c r="A537" s="153"/>
      <c r="B537" s="154"/>
      <c r="C537" s="195" t="s">
        <v>633</v>
      </c>
      <c r="D537" s="185"/>
      <c r="E537" s="186">
        <v>1</v>
      </c>
      <c r="F537" s="155"/>
      <c r="G537" s="155"/>
      <c r="H537" s="155"/>
      <c r="I537" s="155"/>
      <c r="J537" s="155"/>
      <c r="K537" s="155"/>
      <c r="L537" s="155"/>
      <c r="M537" s="155"/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46"/>
      <c r="Z537" s="146"/>
      <c r="AA537" s="146"/>
      <c r="AB537" s="146"/>
      <c r="AC537" s="146"/>
      <c r="AD537" s="146"/>
      <c r="AE537" s="146"/>
      <c r="AF537" s="146"/>
      <c r="AG537" s="146" t="s">
        <v>228</v>
      </c>
      <c r="AH537" s="146">
        <v>0</v>
      </c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</row>
    <row r="538" spans="1:60" outlineLevel="1">
      <c r="A538" s="163">
        <v>86</v>
      </c>
      <c r="B538" s="164" t="s">
        <v>656</v>
      </c>
      <c r="C538" s="180" t="s">
        <v>657</v>
      </c>
      <c r="D538" s="165" t="s">
        <v>646</v>
      </c>
      <c r="E538" s="166">
        <v>3</v>
      </c>
      <c r="F538" s="167"/>
      <c r="G538" s="168">
        <f>ROUND(E538*F538,2)</f>
        <v>0</v>
      </c>
      <c r="H538" s="167">
        <v>0</v>
      </c>
      <c r="I538" s="168">
        <f>ROUND(E538*H538,2)</f>
        <v>0</v>
      </c>
      <c r="J538" s="167">
        <v>1092.5</v>
      </c>
      <c r="K538" s="168">
        <f>ROUND(E538*J538,2)</f>
        <v>3277.5</v>
      </c>
      <c r="L538" s="168">
        <v>21</v>
      </c>
      <c r="M538" s="168">
        <f>G538*(1+L538/100)</f>
        <v>0</v>
      </c>
      <c r="N538" s="168">
        <v>0</v>
      </c>
      <c r="O538" s="168">
        <f>ROUND(E538*N538,2)</f>
        <v>0</v>
      </c>
      <c r="P538" s="168">
        <v>0</v>
      </c>
      <c r="Q538" s="168">
        <f>ROUND(E538*P538,2)</f>
        <v>0</v>
      </c>
      <c r="R538" s="168"/>
      <c r="S538" s="168" t="s">
        <v>386</v>
      </c>
      <c r="T538" s="169" t="s">
        <v>172</v>
      </c>
      <c r="U538" s="155">
        <v>0</v>
      </c>
      <c r="V538" s="155">
        <f>ROUND(E538*U538,2)</f>
        <v>0</v>
      </c>
      <c r="W538" s="155"/>
      <c r="X538" s="155" t="s">
        <v>223</v>
      </c>
      <c r="Y538" s="146"/>
      <c r="Z538" s="146"/>
      <c r="AA538" s="146"/>
      <c r="AB538" s="146"/>
      <c r="AC538" s="146"/>
      <c r="AD538" s="146"/>
      <c r="AE538" s="146"/>
      <c r="AF538" s="146"/>
      <c r="AG538" s="146" t="s">
        <v>224</v>
      </c>
      <c r="AH538" s="146"/>
      <c r="AI538" s="146"/>
      <c r="AJ538" s="146"/>
      <c r="AK538" s="146"/>
      <c r="AL538" s="146"/>
      <c r="AM538" s="146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</row>
    <row r="539" spans="1:60" outlineLevel="1">
      <c r="A539" s="153"/>
      <c r="B539" s="154"/>
      <c r="C539" s="195" t="s">
        <v>647</v>
      </c>
      <c r="D539" s="185"/>
      <c r="E539" s="186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46"/>
      <c r="Z539" s="146"/>
      <c r="AA539" s="146"/>
      <c r="AB539" s="146"/>
      <c r="AC539" s="146"/>
      <c r="AD539" s="146"/>
      <c r="AE539" s="146"/>
      <c r="AF539" s="146"/>
      <c r="AG539" s="146" t="s">
        <v>228</v>
      </c>
      <c r="AH539" s="146">
        <v>0</v>
      </c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</row>
    <row r="540" spans="1:60" outlineLevel="1">
      <c r="A540" s="153"/>
      <c r="B540" s="154"/>
      <c r="C540" s="195" t="s">
        <v>658</v>
      </c>
      <c r="D540" s="185"/>
      <c r="E540" s="186">
        <v>3</v>
      </c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46"/>
      <c r="Z540" s="146"/>
      <c r="AA540" s="146"/>
      <c r="AB540" s="146"/>
      <c r="AC540" s="146"/>
      <c r="AD540" s="146"/>
      <c r="AE540" s="146"/>
      <c r="AF540" s="146"/>
      <c r="AG540" s="146" t="s">
        <v>228</v>
      </c>
      <c r="AH540" s="146">
        <v>0</v>
      </c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</row>
    <row r="541" spans="1:60" ht="22.5" outlineLevel="1">
      <c r="A541" s="163">
        <v>87</v>
      </c>
      <c r="B541" s="164" t="s">
        <v>659</v>
      </c>
      <c r="C541" s="180" t="s">
        <v>660</v>
      </c>
      <c r="D541" s="165" t="s">
        <v>646</v>
      </c>
      <c r="E541" s="166">
        <v>1</v>
      </c>
      <c r="F541" s="167"/>
      <c r="G541" s="168">
        <f>ROUND(E541*F541,2)</f>
        <v>0</v>
      </c>
      <c r="H541" s="167">
        <v>1656</v>
      </c>
      <c r="I541" s="168">
        <f>ROUND(E541*H541,2)</f>
        <v>1656</v>
      </c>
      <c r="J541" s="167">
        <v>0</v>
      </c>
      <c r="K541" s="168">
        <f>ROUND(E541*J541,2)</f>
        <v>0</v>
      </c>
      <c r="L541" s="168">
        <v>21</v>
      </c>
      <c r="M541" s="168">
        <f>G541*(1+L541/100)</f>
        <v>0</v>
      </c>
      <c r="N541" s="168">
        <v>2.4E-2</v>
      </c>
      <c r="O541" s="168">
        <f>ROUND(E541*N541,2)</f>
        <v>0.02</v>
      </c>
      <c r="P541" s="168">
        <v>0</v>
      </c>
      <c r="Q541" s="168">
        <f>ROUND(E541*P541,2)</f>
        <v>0</v>
      </c>
      <c r="R541" s="168" t="s">
        <v>429</v>
      </c>
      <c r="S541" s="168" t="s">
        <v>171</v>
      </c>
      <c r="T541" s="169" t="s">
        <v>171</v>
      </c>
      <c r="U541" s="155">
        <v>0</v>
      </c>
      <c r="V541" s="155">
        <f>ROUND(E541*U541,2)</f>
        <v>0</v>
      </c>
      <c r="W541" s="155"/>
      <c r="X541" s="155" t="s">
        <v>430</v>
      </c>
      <c r="Y541" s="146"/>
      <c r="Z541" s="146"/>
      <c r="AA541" s="146"/>
      <c r="AB541" s="146"/>
      <c r="AC541" s="146"/>
      <c r="AD541" s="146"/>
      <c r="AE541" s="146"/>
      <c r="AF541" s="146"/>
      <c r="AG541" s="146" t="s">
        <v>431</v>
      </c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  <c r="BC541" s="146"/>
      <c r="BD541" s="146"/>
      <c r="BE541" s="146"/>
      <c r="BF541" s="146"/>
      <c r="BG541" s="146"/>
      <c r="BH541" s="146"/>
    </row>
    <row r="542" spans="1:60" outlineLevel="1">
      <c r="A542" s="153"/>
      <c r="B542" s="154"/>
      <c r="C542" s="790" t="s">
        <v>661</v>
      </c>
      <c r="D542" s="791"/>
      <c r="E542" s="791"/>
      <c r="F542" s="791"/>
      <c r="G542" s="791"/>
      <c r="H542" s="155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46"/>
      <c r="Z542" s="146"/>
      <c r="AA542" s="146"/>
      <c r="AB542" s="146"/>
      <c r="AC542" s="146"/>
      <c r="AD542" s="146"/>
      <c r="AE542" s="146"/>
      <c r="AF542" s="146"/>
      <c r="AG542" s="146" t="s">
        <v>176</v>
      </c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</row>
    <row r="543" spans="1:60" outlineLevel="1">
      <c r="A543" s="153"/>
      <c r="B543" s="154"/>
      <c r="C543" s="195" t="s">
        <v>662</v>
      </c>
      <c r="D543" s="185"/>
      <c r="E543" s="186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46"/>
      <c r="Z543" s="146"/>
      <c r="AA543" s="146"/>
      <c r="AB543" s="146"/>
      <c r="AC543" s="146"/>
      <c r="AD543" s="146"/>
      <c r="AE543" s="146"/>
      <c r="AF543" s="146"/>
      <c r="AG543" s="146" t="s">
        <v>228</v>
      </c>
      <c r="AH543" s="146">
        <v>0</v>
      </c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  <c r="BA543" s="146"/>
      <c r="BB543" s="146"/>
      <c r="BC543" s="146"/>
      <c r="BD543" s="146"/>
      <c r="BE543" s="146"/>
      <c r="BF543" s="146"/>
      <c r="BG543" s="146"/>
      <c r="BH543" s="146"/>
    </row>
    <row r="544" spans="1:60" outlineLevel="1">
      <c r="A544" s="153"/>
      <c r="B544" s="154"/>
      <c r="C544" s="195" t="s">
        <v>663</v>
      </c>
      <c r="D544" s="185"/>
      <c r="E544" s="186">
        <v>1</v>
      </c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46"/>
      <c r="Z544" s="146"/>
      <c r="AA544" s="146"/>
      <c r="AB544" s="146"/>
      <c r="AC544" s="146"/>
      <c r="AD544" s="146"/>
      <c r="AE544" s="146"/>
      <c r="AF544" s="146"/>
      <c r="AG544" s="146" t="s">
        <v>228</v>
      </c>
      <c r="AH544" s="146">
        <v>0</v>
      </c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  <c r="BA544" s="146"/>
      <c r="BB544" s="146"/>
      <c r="BC544" s="146"/>
      <c r="BD544" s="146"/>
      <c r="BE544" s="146"/>
      <c r="BF544" s="146"/>
      <c r="BG544" s="146"/>
      <c r="BH544" s="146"/>
    </row>
    <row r="545" spans="1:60">
      <c r="A545" s="157" t="s">
        <v>166</v>
      </c>
      <c r="B545" s="158" t="s">
        <v>95</v>
      </c>
      <c r="C545" s="179" t="s">
        <v>96</v>
      </c>
      <c r="D545" s="159"/>
      <c r="E545" s="160"/>
      <c r="F545" s="161"/>
      <c r="G545" s="161">
        <f>SUMIF(AG546:AG772,"&lt;&gt;NOR",G546:G772)</f>
        <v>0</v>
      </c>
      <c r="H545" s="161"/>
      <c r="I545" s="161">
        <f>SUM(I546:I772)</f>
        <v>91407.77</v>
      </c>
      <c r="J545" s="161"/>
      <c r="K545" s="161">
        <f>SUM(K546:K772)</f>
        <v>641882.42999999982</v>
      </c>
      <c r="L545" s="161"/>
      <c r="M545" s="161">
        <f>SUM(M546:M772)</f>
        <v>0</v>
      </c>
      <c r="N545" s="161"/>
      <c r="O545" s="161">
        <f>SUM(O546:O772)</f>
        <v>9.0000000000000011E-2</v>
      </c>
      <c r="P545" s="161"/>
      <c r="Q545" s="161">
        <f>SUM(Q546:Q772)</f>
        <v>128.72999999999999</v>
      </c>
      <c r="R545" s="161"/>
      <c r="S545" s="161"/>
      <c r="T545" s="162"/>
      <c r="U545" s="156"/>
      <c r="V545" s="156">
        <f>SUM(V546:V772)</f>
        <v>1242.0300000000004</v>
      </c>
      <c r="W545" s="156"/>
      <c r="X545" s="156"/>
      <c r="AG545" t="s">
        <v>167</v>
      </c>
    </row>
    <row r="546" spans="1:60" outlineLevel="1">
      <c r="A546" s="163">
        <v>88</v>
      </c>
      <c r="B546" s="164" t="s">
        <v>664</v>
      </c>
      <c r="C546" s="180" t="s">
        <v>665</v>
      </c>
      <c r="D546" s="165" t="s">
        <v>221</v>
      </c>
      <c r="E546" s="166">
        <v>1.5184</v>
      </c>
      <c r="F546" s="167"/>
      <c r="G546" s="168">
        <f>ROUND(E546*F546,2)</f>
        <v>0</v>
      </c>
      <c r="H546" s="167">
        <v>0</v>
      </c>
      <c r="I546" s="168">
        <f>ROUND(E546*H546,2)</f>
        <v>0</v>
      </c>
      <c r="J546" s="167">
        <v>6720</v>
      </c>
      <c r="K546" s="168">
        <f>ROUND(E546*J546,2)</f>
        <v>10203.65</v>
      </c>
      <c r="L546" s="168">
        <v>21</v>
      </c>
      <c r="M546" s="168">
        <f>G546*(1+L546/100)</f>
        <v>0</v>
      </c>
      <c r="N546" s="168">
        <v>0</v>
      </c>
      <c r="O546" s="168">
        <f>ROUND(E546*N546,2)</f>
        <v>0</v>
      </c>
      <c r="P546" s="168">
        <v>2.4</v>
      </c>
      <c r="Q546" s="168">
        <f>ROUND(E546*P546,2)</f>
        <v>3.64</v>
      </c>
      <c r="R546" s="168" t="s">
        <v>666</v>
      </c>
      <c r="S546" s="168" t="s">
        <v>171</v>
      </c>
      <c r="T546" s="169" t="s">
        <v>171</v>
      </c>
      <c r="U546" s="155">
        <v>13.301</v>
      </c>
      <c r="V546" s="155">
        <f>ROUND(E546*U546,2)</f>
        <v>20.2</v>
      </c>
      <c r="W546" s="155"/>
      <c r="X546" s="155" t="s">
        <v>223</v>
      </c>
      <c r="Y546" s="146"/>
      <c r="Z546" s="146"/>
      <c r="AA546" s="146"/>
      <c r="AB546" s="146"/>
      <c r="AC546" s="146"/>
      <c r="AD546" s="146"/>
      <c r="AE546" s="146"/>
      <c r="AF546" s="146"/>
      <c r="AG546" s="146" t="s">
        <v>224</v>
      </c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</row>
    <row r="547" spans="1:60" outlineLevel="1">
      <c r="A547" s="153"/>
      <c r="B547" s="154"/>
      <c r="C547" s="801" t="s">
        <v>667</v>
      </c>
      <c r="D547" s="802"/>
      <c r="E547" s="802"/>
      <c r="F547" s="802"/>
      <c r="G547" s="802"/>
      <c r="H547" s="155"/>
      <c r="I547" s="155"/>
      <c r="J547" s="155"/>
      <c r="K547" s="155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46"/>
      <c r="Z547" s="146"/>
      <c r="AA547" s="146"/>
      <c r="AB547" s="146"/>
      <c r="AC547" s="146"/>
      <c r="AD547" s="146"/>
      <c r="AE547" s="146"/>
      <c r="AF547" s="146"/>
      <c r="AG547" s="146" t="s">
        <v>226</v>
      </c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</row>
    <row r="548" spans="1:60" outlineLevel="1">
      <c r="A548" s="153"/>
      <c r="B548" s="154"/>
      <c r="C548" s="195" t="s">
        <v>668</v>
      </c>
      <c r="D548" s="185"/>
      <c r="E548" s="186"/>
      <c r="F548" s="155"/>
      <c r="G548" s="155"/>
      <c r="H548" s="155"/>
      <c r="I548" s="155"/>
      <c r="J548" s="155"/>
      <c r="K548" s="155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46"/>
      <c r="Z548" s="146"/>
      <c r="AA548" s="146"/>
      <c r="AB548" s="146"/>
      <c r="AC548" s="146"/>
      <c r="AD548" s="146"/>
      <c r="AE548" s="146"/>
      <c r="AF548" s="146"/>
      <c r="AG548" s="146" t="s">
        <v>228</v>
      </c>
      <c r="AH548" s="146">
        <v>0</v>
      </c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</row>
    <row r="549" spans="1:60" outlineLevel="1">
      <c r="A549" s="153"/>
      <c r="B549" s="154"/>
      <c r="C549" s="195" t="s">
        <v>669</v>
      </c>
      <c r="D549" s="185"/>
      <c r="E549" s="186">
        <v>1.5184</v>
      </c>
      <c r="F549" s="155"/>
      <c r="G549" s="155"/>
      <c r="H549" s="155"/>
      <c r="I549" s="155"/>
      <c r="J549" s="155"/>
      <c r="K549" s="155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46"/>
      <c r="Z549" s="146"/>
      <c r="AA549" s="146"/>
      <c r="AB549" s="146"/>
      <c r="AC549" s="146"/>
      <c r="AD549" s="146"/>
      <c r="AE549" s="146"/>
      <c r="AF549" s="146"/>
      <c r="AG549" s="146" t="s">
        <v>228</v>
      </c>
      <c r="AH549" s="146">
        <v>0</v>
      </c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</row>
    <row r="550" spans="1:60" ht="22.5" outlineLevel="1">
      <c r="A550" s="163">
        <v>89</v>
      </c>
      <c r="B550" s="164" t="s">
        <v>670</v>
      </c>
      <c r="C550" s="180" t="s">
        <v>671</v>
      </c>
      <c r="D550" s="165" t="s">
        <v>221</v>
      </c>
      <c r="E550" s="166">
        <v>7.2930000000000001</v>
      </c>
      <c r="F550" s="167"/>
      <c r="G550" s="168">
        <f>ROUND(E550*F550,2)</f>
        <v>0</v>
      </c>
      <c r="H550" s="167">
        <v>30.41</v>
      </c>
      <c r="I550" s="168">
        <f>ROUND(E550*H550,2)</f>
        <v>221.78</v>
      </c>
      <c r="J550" s="167">
        <v>755.59</v>
      </c>
      <c r="K550" s="168">
        <f>ROUND(E550*J550,2)</f>
        <v>5510.52</v>
      </c>
      <c r="L550" s="168">
        <v>21</v>
      </c>
      <c r="M550" s="168">
        <f>G550*(1+L550/100)</f>
        <v>0</v>
      </c>
      <c r="N550" s="168">
        <v>1.2800000000000001E-3</v>
      </c>
      <c r="O550" s="168">
        <f>ROUND(E550*N550,2)</f>
        <v>0.01</v>
      </c>
      <c r="P550" s="168">
        <v>1.8</v>
      </c>
      <c r="Q550" s="168">
        <f>ROUND(E550*P550,2)</f>
        <v>13.13</v>
      </c>
      <c r="R550" s="168" t="s">
        <v>666</v>
      </c>
      <c r="S550" s="168" t="s">
        <v>171</v>
      </c>
      <c r="T550" s="169" t="s">
        <v>171</v>
      </c>
      <c r="U550" s="155">
        <v>1.52</v>
      </c>
      <c r="V550" s="155">
        <f>ROUND(E550*U550,2)</f>
        <v>11.09</v>
      </c>
      <c r="W550" s="155"/>
      <c r="X550" s="155" t="s">
        <v>223</v>
      </c>
      <c r="Y550" s="146"/>
      <c r="Z550" s="146"/>
      <c r="AA550" s="146"/>
      <c r="AB550" s="146"/>
      <c r="AC550" s="146"/>
      <c r="AD550" s="146"/>
      <c r="AE550" s="146"/>
      <c r="AF550" s="146"/>
      <c r="AG550" s="146" t="s">
        <v>224</v>
      </c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</row>
    <row r="551" spans="1:60" ht="22.5" outlineLevel="1">
      <c r="A551" s="153"/>
      <c r="B551" s="154"/>
      <c r="C551" s="801" t="s">
        <v>672</v>
      </c>
      <c r="D551" s="802"/>
      <c r="E551" s="802"/>
      <c r="F551" s="802"/>
      <c r="G551" s="802"/>
      <c r="H551" s="155"/>
      <c r="I551" s="155"/>
      <c r="J551" s="155"/>
      <c r="K551" s="155"/>
      <c r="L551" s="155"/>
      <c r="M551" s="15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46"/>
      <c r="Z551" s="146"/>
      <c r="AA551" s="146"/>
      <c r="AB551" s="146"/>
      <c r="AC551" s="146"/>
      <c r="AD551" s="146"/>
      <c r="AE551" s="146"/>
      <c r="AF551" s="146"/>
      <c r="AG551" s="146" t="s">
        <v>226</v>
      </c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70" t="str">
        <f>C551</f>
        <v>nebo vybourání otvorů průřezové plochy přes 4 m2 ve zdivu nadzákladovém, včetně pomocného lešení o výšce podlahy do 1900 mm a pro zatížení do 1,5 kPa  (150 kg/m2)</v>
      </c>
      <c r="BB551" s="146"/>
      <c r="BC551" s="146"/>
      <c r="BD551" s="146"/>
      <c r="BE551" s="146"/>
      <c r="BF551" s="146"/>
      <c r="BG551" s="146"/>
      <c r="BH551" s="146"/>
    </row>
    <row r="552" spans="1:60" outlineLevel="1">
      <c r="A552" s="153"/>
      <c r="B552" s="154"/>
      <c r="C552" s="195" t="s">
        <v>668</v>
      </c>
      <c r="D552" s="185"/>
      <c r="E552" s="186"/>
      <c r="F552" s="155"/>
      <c r="G552" s="155"/>
      <c r="H552" s="155"/>
      <c r="I552" s="155"/>
      <c r="J552" s="155"/>
      <c r="K552" s="155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46"/>
      <c r="Z552" s="146"/>
      <c r="AA552" s="146"/>
      <c r="AB552" s="146"/>
      <c r="AC552" s="146"/>
      <c r="AD552" s="146"/>
      <c r="AE552" s="146"/>
      <c r="AF552" s="146"/>
      <c r="AG552" s="146" t="s">
        <v>228</v>
      </c>
      <c r="AH552" s="146">
        <v>0</v>
      </c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</row>
    <row r="553" spans="1:60" outlineLevel="1">
      <c r="A553" s="153"/>
      <c r="B553" s="154"/>
      <c r="C553" s="195" t="s">
        <v>673</v>
      </c>
      <c r="D553" s="185"/>
      <c r="E553" s="186"/>
      <c r="F553" s="155"/>
      <c r="G553" s="155"/>
      <c r="H553" s="155"/>
      <c r="I553" s="155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46"/>
      <c r="Z553" s="146"/>
      <c r="AA553" s="146"/>
      <c r="AB553" s="146"/>
      <c r="AC553" s="146"/>
      <c r="AD553" s="146"/>
      <c r="AE553" s="146"/>
      <c r="AF553" s="146"/>
      <c r="AG553" s="146" t="s">
        <v>228</v>
      </c>
      <c r="AH553" s="146">
        <v>0</v>
      </c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</row>
    <row r="554" spans="1:60" outlineLevel="1">
      <c r="A554" s="153"/>
      <c r="B554" s="154"/>
      <c r="C554" s="195" t="s">
        <v>674</v>
      </c>
      <c r="D554" s="185"/>
      <c r="E554" s="186">
        <v>7.968</v>
      </c>
      <c r="F554" s="155"/>
      <c r="G554" s="155"/>
      <c r="H554" s="155"/>
      <c r="I554" s="155"/>
      <c r="J554" s="155"/>
      <c r="K554" s="155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46"/>
      <c r="Z554" s="146"/>
      <c r="AA554" s="146"/>
      <c r="AB554" s="146"/>
      <c r="AC554" s="146"/>
      <c r="AD554" s="146"/>
      <c r="AE554" s="146"/>
      <c r="AF554" s="146"/>
      <c r="AG554" s="146" t="s">
        <v>228</v>
      </c>
      <c r="AH554" s="146">
        <v>0</v>
      </c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</row>
    <row r="555" spans="1:60" outlineLevel="1">
      <c r="A555" s="153"/>
      <c r="B555" s="154"/>
      <c r="C555" s="195" t="s">
        <v>675</v>
      </c>
      <c r="D555" s="185"/>
      <c r="E555" s="186">
        <v>-0.67500000000000004</v>
      </c>
      <c r="F555" s="155"/>
      <c r="G555" s="155"/>
      <c r="H555" s="155"/>
      <c r="I555" s="155"/>
      <c r="J555" s="155"/>
      <c r="K555" s="155"/>
      <c r="L555" s="155"/>
      <c r="M555" s="15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46"/>
      <c r="Z555" s="146"/>
      <c r="AA555" s="146"/>
      <c r="AB555" s="146"/>
      <c r="AC555" s="146"/>
      <c r="AD555" s="146"/>
      <c r="AE555" s="146"/>
      <c r="AF555" s="146"/>
      <c r="AG555" s="146" t="s">
        <v>228</v>
      </c>
      <c r="AH555" s="146">
        <v>0</v>
      </c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  <c r="BA555" s="146"/>
      <c r="BB555" s="146"/>
      <c r="BC555" s="146"/>
      <c r="BD555" s="146"/>
      <c r="BE555" s="146"/>
      <c r="BF555" s="146"/>
      <c r="BG555" s="146"/>
      <c r="BH555" s="146"/>
    </row>
    <row r="556" spans="1:60" outlineLevel="1">
      <c r="A556" s="163">
        <v>90</v>
      </c>
      <c r="B556" s="164" t="s">
        <v>676</v>
      </c>
      <c r="C556" s="180" t="s">
        <v>677</v>
      </c>
      <c r="D556" s="165" t="s">
        <v>221</v>
      </c>
      <c r="E556" s="166">
        <v>6.0781799999999997</v>
      </c>
      <c r="F556" s="167"/>
      <c r="G556" s="168">
        <f>ROUND(E556*F556,2)</f>
        <v>0</v>
      </c>
      <c r="H556" s="167">
        <v>34.869999999999997</v>
      </c>
      <c r="I556" s="168">
        <f>ROUND(E556*H556,2)</f>
        <v>211.95</v>
      </c>
      <c r="J556" s="167">
        <v>4280.13</v>
      </c>
      <c r="K556" s="168">
        <f>ROUND(E556*J556,2)</f>
        <v>26015.4</v>
      </c>
      <c r="L556" s="168">
        <v>21</v>
      </c>
      <c r="M556" s="168">
        <f>G556*(1+L556/100)</f>
        <v>0</v>
      </c>
      <c r="N556" s="168">
        <v>1.47E-3</v>
      </c>
      <c r="O556" s="168">
        <f>ROUND(E556*N556,2)</f>
        <v>0.01</v>
      </c>
      <c r="P556" s="168">
        <v>2.4</v>
      </c>
      <c r="Q556" s="168">
        <f>ROUND(E556*P556,2)</f>
        <v>14.59</v>
      </c>
      <c r="R556" s="168" t="s">
        <v>666</v>
      </c>
      <c r="S556" s="168" t="s">
        <v>171</v>
      </c>
      <c r="T556" s="169" t="s">
        <v>171</v>
      </c>
      <c r="U556" s="155">
        <v>8.5</v>
      </c>
      <c r="V556" s="155">
        <f>ROUND(E556*U556,2)</f>
        <v>51.66</v>
      </c>
      <c r="W556" s="155"/>
      <c r="X556" s="155" t="s">
        <v>223</v>
      </c>
      <c r="Y556" s="146"/>
      <c r="Z556" s="146"/>
      <c r="AA556" s="146"/>
      <c r="AB556" s="146"/>
      <c r="AC556" s="146"/>
      <c r="AD556" s="146"/>
      <c r="AE556" s="146"/>
      <c r="AF556" s="146"/>
      <c r="AG556" s="146" t="s">
        <v>224</v>
      </c>
      <c r="AH556" s="146"/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  <c r="BA556" s="146"/>
      <c r="BB556" s="146"/>
      <c r="BC556" s="146"/>
      <c r="BD556" s="146"/>
      <c r="BE556" s="146"/>
      <c r="BF556" s="146"/>
      <c r="BG556" s="146"/>
      <c r="BH556" s="146"/>
    </row>
    <row r="557" spans="1:60" ht="22.5" outlineLevel="1">
      <c r="A557" s="153"/>
      <c r="B557" s="154"/>
      <c r="C557" s="801" t="s">
        <v>678</v>
      </c>
      <c r="D557" s="802"/>
      <c r="E557" s="802"/>
      <c r="F557" s="802"/>
      <c r="G557" s="802"/>
      <c r="H557" s="155"/>
      <c r="I557" s="155"/>
      <c r="J557" s="155"/>
      <c r="K557" s="155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46"/>
      <c r="Z557" s="146"/>
      <c r="AA557" s="146"/>
      <c r="AB557" s="146"/>
      <c r="AC557" s="146"/>
      <c r="AD557" s="146"/>
      <c r="AE557" s="146"/>
      <c r="AF557" s="146"/>
      <c r="AG557" s="146" t="s">
        <v>226</v>
      </c>
      <c r="AH557" s="146"/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  <c r="BA557" s="170" t="str">
        <f>C557</f>
        <v>nebo vybourání otvorů průřezové plochy přes 4 m2 ve zdivu železobetonovém, včetně pomocného lešení o výšce podlahy do 1900 mm a pro zatížení do 1,5 kPa  (150 kg/m2),</v>
      </c>
      <c r="BB557" s="146"/>
      <c r="BC557" s="146"/>
      <c r="BD557" s="146"/>
      <c r="BE557" s="146"/>
      <c r="BF557" s="146"/>
      <c r="BG557" s="146"/>
      <c r="BH557" s="146"/>
    </row>
    <row r="558" spans="1:60" outlineLevel="1">
      <c r="A558" s="153"/>
      <c r="B558" s="154"/>
      <c r="C558" s="195" t="s">
        <v>239</v>
      </c>
      <c r="D558" s="185"/>
      <c r="E558" s="186"/>
      <c r="F558" s="155"/>
      <c r="G558" s="155"/>
      <c r="H558" s="155"/>
      <c r="I558" s="155"/>
      <c r="J558" s="155"/>
      <c r="K558" s="155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46"/>
      <c r="Z558" s="146"/>
      <c r="AA558" s="146"/>
      <c r="AB558" s="146"/>
      <c r="AC558" s="146"/>
      <c r="AD558" s="146"/>
      <c r="AE558" s="146"/>
      <c r="AF558" s="146"/>
      <c r="AG558" s="146" t="s">
        <v>228</v>
      </c>
      <c r="AH558" s="146">
        <v>0</v>
      </c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</row>
    <row r="559" spans="1:60" outlineLevel="1">
      <c r="A559" s="153"/>
      <c r="B559" s="154"/>
      <c r="C559" s="195" t="s">
        <v>679</v>
      </c>
      <c r="D559" s="185"/>
      <c r="E559" s="186">
        <v>2.37276</v>
      </c>
      <c r="F559" s="155"/>
      <c r="G559" s="155"/>
      <c r="H559" s="155"/>
      <c r="I559" s="155"/>
      <c r="J559" s="155"/>
      <c r="K559" s="155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46"/>
      <c r="Z559" s="146"/>
      <c r="AA559" s="146"/>
      <c r="AB559" s="146"/>
      <c r="AC559" s="146"/>
      <c r="AD559" s="146"/>
      <c r="AE559" s="146"/>
      <c r="AF559" s="146"/>
      <c r="AG559" s="146" t="s">
        <v>228</v>
      </c>
      <c r="AH559" s="146">
        <v>0</v>
      </c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</row>
    <row r="560" spans="1:60" outlineLevel="1">
      <c r="A560" s="153"/>
      <c r="B560" s="154"/>
      <c r="C560" s="195" t="s">
        <v>680</v>
      </c>
      <c r="D560" s="185"/>
      <c r="E560" s="186">
        <v>0.73602000000000001</v>
      </c>
      <c r="F560" s="155"/>
      <c r="G560" s="155"/>
      <c r="H560" s="155"/>
      <c r="I560" s="155"/>
      <c r="J560" s="155"/>
      <c r="K560" s="155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46"/>
      <c r="Z560" s="146"/>
      <c r="AA560" s="146"/>
      <c r="AB560" s="146"/>
      <c r="AC560" s="146"/>
      <c r="AD560" s="146"/>
      <c r="AE560" s="146"/>
      <c r="AF560" s="146"/>
      <c r="AG560" s="146" t="s">
        <v>228</v>
      </c>
      <c r="AH560" s="146">
        <v>0</v>
      </c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</row>
    <row r="561" spans="1:60" outlineLevel="1">
      <c r="A561" s="153"/>
      <c r="B561" s="154"/>
      <c r="C561" s="195" t="s">
        <v>681</v>
      </c>
      <c r="D561" s="185"/>
      <c r="E561" s="186">
        <v>1.4094</v>
      </c>
      <c r="F561" s="155"/>
      <c r="G561" s="155"/>
      <c r="H561" s="155"/>
      <c r="I561" s="155"/>
      <c r="J561" s="155"/>
      <c r="K561" s="155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46"/>
      <c r="Z561" s="146"/>
      <c r="AA561" s="146"/>
      <c r="AB561" s="146"/>
      <c r="AC561" s="146"/>
      <c r="AD561" s="146"/>
      <c r="AE561" s="146"/>
      <c r="AF561" s="146"/>
      <c r="AG561" s="146" t="s">
        <v>228</v>
      </c>
      <c r="AH561" s="146">
        <v>0</v>
      </c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  <c r="BA561" s="146"/>
      <c r="BB561" s="146"/>
      <c r="BC561" s="146"/>
      <c r="BD561" s="146"/>
      <c r="BE561" s="146"/>
      <c r="BF561" s="146"/>
      <c r="BG561" s="146"/>
      <c r="BH561" s="146"/>
    </row>
    <row r="562" spans="1:60" outlineLevel="1">
      <c r="A562" s="153"/>
      <c r="B562" s="154"/>
      <c r="C562" s="195" t="s">
        <v>682</v>
      </c>
      <c r="D562" s="185"/>
      <c r="E562" s="186">
        <v>1.56</v>
      </c>
      <c r="F562" s="155"/>
      <c r="G562" s="155"/>
      <c r="H562" s="155"/>
      <c r="I562" s="155"/>
      <c r="J562" s="155"/>
      <c r="K562" s="155"/>
      <c r="L562" s="155"/>
      <c r="M562" s="155"/>
      <c r="N562" s="155"/>
      <c r="O562" s="155"/>
      <c r="P562" s="155"/>
      <c r="Q562" s="155"/>
      <c r="R562" s="155"/>
      <c r="S562" s="155"/>
      <c r="T562" s="155"/>
      <c r="U562" s="155"/>
      <c r="V562" s="155"/>
      <c r="W562" s="155"/>
      <c r="X562" s="155"/>
      <c r="Y562" s="146"/>
      <c r="Z562" s="146"/>
      <c r="AA562" s="146"/>
      <c r="AB562" s="146"/>
      <c r="AC562" s="146"/>
      <c r="AD562" s="146"/>
      <c r="AE562" s="146"/>
      <c r="AF562" s="146"/>
      <c r="AG562" s="146" t="s">
        <v>228</v>
      </c>
      <c r="AH562" s="146">
        <v>0</v>
      </c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</row>
    <row r="563" spans="1:60" ht="22.5" outlineLevel="1">
      <c r="A563" s="163">
        <v>91</v>
      </c>
      <c r="B563" s="164" t="s">
        <v>683</v>
      </c>
      <c r="C563" s="180" t="s">
        <v>684</v>
      </c>
      <c r="D563" s="165" t="s">
        <v>254</v>
      </c>
      <c r="E563" s="166">
        <v>18.09</v>
      </c>
      <c r="F563" s="167"/>
      <c r="G563" s="168">
        <f>ROUND(E563*F563,2)</f>
        <v>0</v>
      </c>
      <c r="H563" s="167">
        <v>7.87</v>
      </c>
      <c r="I563" s="168">
        <f>ROUND(E563*H563,2)</f>
        <v>142.37</v>
      </c>
      <c r="J563" s="167">
        <v>126.63</v>
      </c>
      <c r="K563" s="168">
        <f>ROUND(E563*J563,2)</f>
        <v>2290.7399999999998</v>
      </c>
      <c r="L563" s="168">
        <v>21</v>
      </c>
      <c r="M563" s="168">
        <f>G563*(1+L563/100)</f>
        <v>0</v>
      </c>
      <c r="N563" s="168">
        <v>3.3E-4</v>
      </c>
      <c r="O563" s="168">
        <f>ROUND(E563*N563,2)</f>
        <v>0.01</v>
      </c>
      <c r="P563" s="168">
        <v>1.183E-2</v>
      </c>
      <c r="Q563" s="168">
        <f>ROUND(E563*P563,2)</f>
        <v>0.21</v>
      </c>
      <c r="R563" s="168" t="s">
        <v>666</v>
      </c>
      <c r="S563" s="168" t="s">
        <v>171</v>
      </c>
      <c r="T563" s="169" t="s">
        <v>171</v>
      </c>
      <c r="U563" s="155">
        <v>0.34599999999999997</v>
      </c>
      <c r="V563" s="155">
        <f>ROUND(E563*U563,2)</f>
        <v>6.26</v>
      </c>
      <c r="W563" s="155"/>
      <c r="X563" s="155" t="s">
        <v>223</v>
      </c>
      <c r="Y563" s="146"/>
      <c r="Z563" s="146"/>
      <c r="AA563" s="146"/>
      <c r="AB563" s="146"/>
      <c r="AC563" s="146"/>
      <c r="AD563" s="146"/>
      <c r="AE563" s="146"/>
      <c r="AF563" s="146"/>
      <c r="AG563" s="146" t="s">
        <v>224</v>
      </c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</row>
    <row r="564" spans="1:60" outlineLevel="1">
      <c r="A564" s="153"/>
      <c r="B564" s="154"/>
      <c r="C564" s="195" t="s">
        <v>668</v>
      </c>
      <c r="D564" s="185"/>
      <c r="E564" s="186"/>
      <c r="F564" s="155"/>
      <c r="G564" s="155"/>
      <c r="H564" s="155"/>
      <c r="I564" s="155"/>
      <c r="J564" s="155"/>
      <c r="K564" s="155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46"/>
      <c r="Z564" s="146"/>
      <c r="AA564" s="146"/>
      <c r="AB564" s="146"/>
      <c r="AC564" s="146"/>
      <c r="AD564" s="146"/>
      <c r="AE564" s="146"/>
      <c r="AF564" s="146"/>
      <c r="AG564" s="146" t="s">
        <v>228</v>
      </c>
      <c r="AH564" s="146">
        <v>0</v>
      </c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</row>
    <row r="565" spans="1:60" outlineLevel="1">
      <c r="A565" s="153"/>
      <c r="B565" s="154"/>
      <c r="C565" s="195" t="s">
        <v>673</v>
      </c>
      <c r="D565" s="185"/>
      <c r="E565" s="186"/>
      <c r="F565" s="155"/>
      <c r="G565" s="155"/>
      <c r="H565" s="155"/>
      <c r="I565" s="155"/>
      <c r="J565" s="155"/>
      <c r="K565" s="155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46"/>
      <c r="Z565" s="146"/>
      <c r="AA565" s="146"/>
      <c r="AB565" s="146"/>
      <c r="AC565" s="146"/>
      <c r="AD565" s="146"/>
      <c r="AE565" s="146"/>
      <c r="AF565" s="146"/>
      <c r="AG565" s="146" t="s">
        <v>228</v>
      </c>
      <c r="AH565" s="146">
        <v>0</v>
      </c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</row>
    <row r="566" spans="1:60" outlineLevel="1">
      <c r="A566" s="153"/>
      <c r="B566" s="154"/>
      <c r="C566" s="195" t="s">
        <v>685</v>
      </c>
      <c r="D566" s="185"/>
      <c r="E566" s="186">
        <v>7.5</v>
      </c>
      <c r="F566" s="155"/>
      <c r="G566" s="155"/>
      <c r="H566" s="155"/>
      <c r="I566" s="155"/>
      <c r="J566" s="155"/>
      <c r="K566" s="155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46"/>
      <c r="Z566" s="146"/>
      <c r="AA566" s="146"/>
      <c r="AB566" s="146"/>
      <c r="AC566" s="146"/>
      <c r="AD566" s="146"/>
      <c r="AE566" s="146"/>
      <c r="AF566" s="146"/>
      <c r="AG566" s="146" t="s">
        <v>228</v>
      </c>
      <c r="AH566" s="146">
        <v>0</v>
      </c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</row>
    <row r="567" spans="1:60" outlineLevel="1">
      <c r="A567" s="153"/>
      <c r="B567" s="154"/>
      <c r="C567" s="195" t="s">
        <v>686</v>
      </c>
      <c r="D567" s="185"/>
      <c r="E567" s="186">
        <v>6</v>
      </c>
      <c r="F567" s="155"/>
      <c r="G567" s="155"/>
      <c r="H567" s="155"/>
      <c r="I567" s="155"/>
      <c r="J567" s="155"/>
      <c r="K567" s="155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46"/>
      <c r="Z567" s="146"/>
      <c r="AA567" s="146"/>
      <c r="AB567" s="146"/>
      <c r="AC567" s="146"/>
      <c r="AD567" s="146"/>
      <c r="AE567" s="146"/>
      <c r="AF567" s="146"/>
      <c r="AG567" s="146" t="s">
        <v>228</v>
      </c>
      <c r="AH567" s="146">
        <v>0</v>
      </c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</row>
    <row r="568" spans="1:60" outlineLevel="1">
      <c r="A568" s="153"/>
      <c r="B568" s="154"/>
      <c r="C568" s="195" t="s">
        <v>687</v>
      </c>
      <c r="D568" s="185"/>
      <c r="E568" s="186">
        <v>2.4</v>
      </c>
      <c r="F568" s="155"/>
      <c r="G568" s="155"/>
      <c r="H568" s="155"/>
      <c r="I568" s="155"/>
      <c r="J568" s="155"/>
      <c r="K568" s="155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46"/>
      <c r="Z568" s="146"/>
      <c r="AA568" s="146"/>
      <c r="AB568" s="146"/>
      <c r="AC568" s="146"/>
      <c r="AD568" s="146"/>
      <c r="AE568" s="146"/>
      <c r="AF568" s="146"/>
      <c r="AG568" s="146" t="s">
        <v>228</v>
      </c>
      <c r="AH568" s="146">
        <v>0</v>
      </c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</row>
    <row r="569" spans="1:60" outlineLevel="1">
      <c r="A569" s="153"/>
      <c r="B569" s="154"/>
      <c r="C569" s="195" t="s">
        <v>688</v>
      </c>
      <c r="D569" s="185"/>
      <c r="E569" s="186">
        <v>0.72</v>
      </c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46"/>
      <c r="Z569" s="146"/>
      <c r="AA569" s="146"/>
      <c r="AB569" s="146"/>
      <c r="AC569" s="146"/>
      <c r="AD569" s="146"/>
      <c r="AE569" s="146"/>
      <c r="AF569" s="146"/>
      <c r="AG569" s="146" t="s">
        <v>228</v>
      </c>
      <c r="AH569" s="146">
        <v>0</v>
      </c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</row>
    <row r="570" spans="1:60" outlineLevel="1">
      <c r="A570" s="153"/>
      <c r="B570" s="154"/>
      <c r="C570" s="195" t="s">
        <v>689</v>
      </c>
      <c r="D570" s="185"/>
      <c r="E570" s="186">
        <v>1.47</v>
      </c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46"/>
      <c r="Z570" s="146"/>
      <c r="AA570" s="146"/>
      <c r="AB570" s="146"/>
      <c r="AC570" s="146"/>
      <c r="AD570" s="146"/>
      <c r="AE570" s="146"/>
      <c r="AF570" s="146"/>
      <c r="AG570" s="146" t="s">
        <v>228</v>
      </c>
      <c r="AH570" s="146">
        <v>0</v>
      </c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</row>
    <row r="571" spans="1:60" ht="22.5" outlineLevel="1">
      <c r="A571" s="163">
        <v>92</v>
      </c>
      <c r="B571" s="164" t="s">
        <v>690</v>
      </c>
      <c r="C571" s="180" t="s">
        <v>691</v>
      </c>
      <c r="D571" s="165" t="s">
        <v>221</v>
      </c>
      <c r="E571" s="166">
        <v>1.716</v>
      </c>
      <c r="F571" s="167"/>
      <c r="G571" s="168">
        <f>ROUND(E571*F571,2)</f>
        <v>0</v>
      </c>
      <c r="H571" s="167">
        <v>0</v>
      </c>
      <c r="I571" s="168">
        <f>ROUND(E571*H571,2)</f>
        <v>0</v>
      </c>
      <c r="J571" s="167">
        <v>2135</v>
      </c>
      <c r="K571" s="168">
        <f>ROUND(E571*J571,2)</f>
        <v>3663.66</v>
      </c>
      <c r="L571" s="168">
        <v>21</v>
      </c>
      <c r="M571" s="168">
        <f>G571*(1+L571/100)</f>
        <v>0</v>
      </c>
      <c r="N571" s="168">
        <v>0</v>
      </c>
      <c r="O571" s="168">
        <f>ROUND(E571*N571,2)</f>
        <v>0</v>
      </c>
      <c r="P571" s="168">
        <v>2.2000000000000002</v>
      </c>
      <c r="Q571" s="168">
        <f>ROUND(E571*P571,2)</f>
        <v>3.78</v>
      </c>
      <c r="R571" s="168" t="s">
        <v>666</v>
      </c>
      <c r="S571" s="168" t="s">
        <v>171</v>
      </c>
      <c r="T571" s="169" t="s">
        <v>171</v>
      </c>
      <c r="U571" s="155">
        <v>5.0750000000000002</v>
      </c>
      <c r="V571" s="155">
        <f>ROUND(E571*U571,2)</f>
        <v>8.7100000000000009</v>
      </c>
      <c r="W571" s="155"/>
      <c r="X571" s="155" t="s">
        <v>223</v>
      </c>
      <c r="Y571" s="146"/>
      <c r="Z571" s="146"/>
      <c r="AA571" s="146"/>
      <c r="AB571" s="146"/>
      <c r="AC571" s="146"/>
      <c r="AD571" s="146"/>
      <c r="AE571" s="146"/>
      <c r="AF571" s="146"/>
      <c r="AG571" s="146" t="s">
        <v>224</v>
      </c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</row>
    <row r="572" spans="1:60" outlineLevel="1">
      <c r="A572" s="153"/>
      <c r="B572" s="154"/>
      <c r="C572" s="195" t="s">
        <v>668</v>
      </c>
      <c r="D572" s="185"/>
      <c r="E572" s="186"/>
      <c r="F572" s="155"/>
      <c r="G572" s="155"/>
      <c r="H572" s="155"/>
      <c r="I572" s="155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46"/>
      <c r="Z572" s="146"/>
      <c r="AA572" s="146"/>
      <c r="AB572" s="146"/>
      <c r="AC572" s="146"/>
      <c r="AD572" s="146"/>
      <c r="AE572" s="146"/>
      <c r="AF572" s="146"/>
      <c r="AG572" s="146" t="s">
        <v>228</v>
      </c>
      <c r="AH572" s="146">
        <v>0</v>
      </c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</row>
    <row r="573" spans="1:60" outlineLevel="1">
      <c r="A573" s="153"/>
      <c r="B573" s="154"/>
      <c r="C573" s="195" t="s">
        <v>673</v>
      </c>
      <c r="D573" s="185"/>
      <c r="E573" s="186"/>
      <c r="F573" s="155"/>
      <c r="G573" s="155"/>
      <c r="H573" s="155"/>
      <c r="I573" s="155"/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46"/>
      <c r="Z573" s="146"/>
      <c r="AA573" s="146"/>
      <c r="AB573" s="146"/>
      <c r="AC573" s="146"/>
      <c r="AD573" s="146"/>
      <c r="AE573" s="146"/>
      <c r="AF573" s="146"/>
      <c r="AG573" s="146" t="s">
        <v>228</v>
      </c>
      <c r="AH573" s="146">
        <v>0</v>
      </c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</row>
    <row r="574" spans="1:60" outlineLevel="1">
      <c r="A574" s="153"/>
      <c r="B574" s="154"/>
      <c r="C574" s="195" t="s">
        <v>692</v>
      </c>
      <c r="D574" s="185"/>
      <c r="E574" s="186">
        <v>1.716</v>
      </c>
      <c r="F574" s="155"/>
      <c r="G574" s="155"/>
      <c r="H574" s="155"/>
      <c r="I574" s="155"/>
      <c r="J574" s="155"/>
      <c r="K574" s="155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46"/>
      <c r="Z574" s="146"/>
      <c r="AA574" s="146"/>
      <c r="AB574" s="146"/>
      <c r="AC574" s="146"/>
      <c r="AD574" s="146"/>
      <c r="AE574" s="146"/>
      <c r="AF574" s="146"/>
      <c r="AG574" s="146" t="s">
        <v>228</v>
      </c>
      <c r="AH574" s="146">
        <v>0</v>
      </c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  <c r="BA574" s="146"/>
      <c r="BB574" s="146"/>
      <c r="BC574" s="146"/>
      <c r="BD574" s="146"/>
      <c r="BE574" s="146"/>
      <c r="BF574" s="146"/>
      <c r="BG574" s="146"/>
      <c r="BH574" s="146"/>
    </row>
    <row r="575" spans="1:60" ht="22.5" outlineLevel="1">
      <c r="A575" s="163">
        <v>93</v>
      </c>
      <c r="B575" s="164" t="s">
        <v>693</v>
      </c>
      <c r="C575" s="180" t="s">
        <v>691</v>
      </c>
      <c r="D575" s="165" t="s">
        <v>221</v>
      </c>
      <c r="E575" s="166">
        <v>1.863</v>
      </c>
      <c r="F575" s="167"/>
      <c r="G575" s="168">
        <f>ROUND(E575*F575,2)</f>
        <v>0</v>
      </c>
      <c r="H575" s="167">
        <v>0</v>
      </c>
      <c r="I575" s="168">
        <f>ROUND(E575*H575,2)</f>
        <v>0</v>
      </c>
      <c r="J575" s="167">
        <v>1970</v>
      </c>
      <c r="K575" s="168">
        <f>ROUND(E575*J575,2)</f>
        <v>3670.11</v>
      </c>
      <c r="L575" s="168">
        <v>21</v>
      </c>
      <c r="M575" s="168">
        <f>G575*(1+L575/100)</f>
        <v>0</v>
      </c>
      <c r="N575" s="168">
        <v>0</v>
      </c>
      <c r="O575" s="168">
        <f>ROUND(E575*N575,2)</f>
        <v>0</v>
      </c>
      <c r="P575" s="168">
        <v>2.2000000000000002</v>
      </c>
      <c r="Q575" s="168">
        <f>ROUND(E575*P575,2)</f>
        <v>4.0999999999999996</v>
      </c>
      <c r="R575" s="168" t="s">
        <v>666</v>
      </c>
      <c r="S575" s="168" t="s">
        <v>171</v>
      </c>
      <c r="T575" s="169" t="s">
        <v>171</v>
      </c>
      <c r="U575" s="155">
        <v>4.6550000000000002</v>
      </c>
      <c r="V575" s="155">
        <f>ROUND(E575*U575,2)</f>
        <v>8.67</v>
      </c>
      <c r="W575" s="155"/>
      <c r="X575" s="155" t="s">
        <v>223</v>
      </c>
      <c r="Y575" s="146"/>
      <c r="Z575" s="146"/>
      <c r="AA575" s="146"/>
      <c r="AB575" s="146"/>
      <c r="AC575" s="146"/>
      <c r="AD575" s="146"/>
      <c r="AE575" s="146"/>
      <c r="AF575" s="146"/>
      <c r="AG575" s="146" t="s">
        <v>224</v>
      </c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  <c r="BA575" s="146"/>
      <c r="BB575" s="146"/>
      <c r="BC575" s="146"/>
      <c r="BD575" s="146"/>
      <c r="BE575" s="146"/>
      <c r="BF575" s="146"/>
      <c r="BG575" s="146"/>
      <c r="BH575" s="146"/>
    </row>
    <row r="576" spans="1:60" outlineLevel="1">
      <c r="A576" s="153"/>
      <c r="B576" s="154"/>
      <c r="C576" s="195" t="s">
        <v>668</v>
      </c>
      <c r="D576" s="185"/>
      <c r="E576" s="186"/>
      <c r="F576" s="155"/>
      <c r="G576" s="155"/>
      <c r="H576" s="155"/>
      <c r="I576" s="155"/>
      <c r="J576" s="155"/>
      <c r="K576" s="155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46"/>
      <c r="Z576" s="146"/>
      <c r="AA576" s="146"/>
      <c r="AB576" s="146"/>
      <c r="AC576" s="146"/>
      <c r="AD576" s="146"/>
      <c r="AE576" s="146"/>
      <c r="AF576" s="146"/>
      <c r="AG576" s="146" t="s">
        <v>228</v>
      </c>
      <c r="AH576" s="146">
        <v>0</v>
      </c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  <c r="BA576" s="146"/>
      <c r="BB576" s="146"/>
      <c r="BC576" s="146"/>
      <c r="BD576" s="146"/>
      <c r="BE576" s="146"/>
      <c r="BF576" s="146"/>
      <c r="BG576" s="146"/>
      <c r="BH576" s="146"/>
    </row>
    <row r="577" spans="1:60" outlineLevel="1">
      <c r="A577" s="153"/>
      <c r="B577" s="154"/>
      <c r="C577" s="195" t="s">
        <v>694</v>
      </c>
      <c r="D577" s="185"/>
      <c r="E577" s="186"/>
      <c r="F577" s="155"/>
      <c r="G577" s="155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46"/>
      <c r="Z577" s="146"/>
      <c r="AA577" s="146"/>
      <c r="AB577" s="146"/>
      <c r="AC577" s="146"/>
      <c r="AD577" s="146"/>
      <c r="AE577" s="146"/>
      <c r="AF577" s="146"/>
      <c r="AG577" s="146" t="s">
        <v>228</v>
      </c>
      <c r="AH577" s="146">
        <v>0</v>
      </c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  <c r="BA577" s="146"/>
      <c r="BB577" s="146"/>
      <c r="BC577" s="146"/>
      <c r="BD577" s="146"/>
      <c r="BE577" s="146"/>
      <c r="BF577" s="146"/>
      <c r="BG577" s="146"/>
      <c r="BH577" s="146"/>
    </row>
    <row r="578" spans="1:60" outlineLevel="1">
      <c r="A578" s="153"/>
      <c r="B578" s="154"/>
      <c r="C578" s="195" t="s">
        <v>695</v>
      </c>
      <c r="D578" s="185"/>
      <c r="E578" s="186">
        <v>1.863</v>
      </c>
      <c r="F578" s="155"/>
      <c r="G578" s="155"/>
      <c r="H578" s="155"/>
      <c r="I578" s="155"/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46"/>
      <c r="Z578" s="146"/>
      <c r="AA578" s="146"/>
      <c r="AB578" s="146"/>
      <c r="AC578" s="146"/>
      <c r="AD578" s="146"/>
      <c r="AE578" s="146"/>
      <c r="AF578" s="146"/>
      <c r="AG578" s="146" t="s">
        <v>228</v>
      </c>
      <c r="AH578" s="146">
        <v>0</v>
      </c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</row>
    <row r="579" spans="1:60" ht="22.5" outlineLevel="1">
      <c r="A579" s="163">
        <v>94</v>
      </c>
      <c r="B579" s="164" t="s">
        <v>696</v>
      </c>
      <c r="C579" s="180" t="s">
        <v>697</v>
      </c>
      <c r="D579" s="165" t="s">
        <v>221</v>
      </c>
      <c r="E579" s="166">
        <v>2.24112</v>
      </c>
      <c r="F579" s="167"/>
      <c r="G579" s="168">
        <f>ROUND(E579*F579,2)</f>
        <v>0</v>
      </c>
      <c r="H579" s="167">
        <v>0</v>
      </c>
      <c r="I579" s="168">
        <f>ROUND(E579*H579,2)</f>
        <v>0</v>
      </c>
      <c r="J579" s="167">
        <v>1328</v>
      </c>
      <c r="K579" s="168">
        <f>ROUND(E579*J579,2)</f>
        <v>2976.21</v>
      </c>
      <c r="L579" s="168">
        <v>21</v>
      </c>
      <c r="M579" s="168">
        <f>G579*(1+L579/100)</f>
        <v>0</v>
      </c>
      <c r="N579" s="168">
        <v>0</v>
      </c>
      <c r="O579" s="168">
        <f>ROUND(E579*N579,2)</f>
        <v>0</v>
      </c>
      <c r="P579" s="168">
        <v>2.2000000000000002</v>
      </c>
      <c r="Q579" s="168">
        <f>ROUND(E579*P579,2)</f>
        <v>4.93</v>
      </c>
      <c r="R579" s="168" t="s">
        <v>666</v>
      </c>
      <c r="S579" s="168" t="s">
        <v>171</v>
      </c>
      <c r="T579" s="169" t="s">
        <v>171</v>
      </c>
      <c r="U579" s="155">
        <v>2.9369999999999998</v>
      </c>
      <c r="V579" s="155">
        <f>ROUND(E579*U579,2)</f>
        <v>6.58</v>
      </c>
      <c r="W579" s="155"/>
      <c r="X579" s="155" t="s">
        <v>223</v>
      </c>
      <c r="Y579" s="146"/>
      <c r="Z579" s="146"/>
      <c r="AA579" s="146"/>
      <c r="AB579" s="146"/>
      <c r="AC579" s="146"/>
      <c r="AD579" s="146"/>
      <c r="AE579" s="146"/>
      <c r="AF579" s="146"/>
      <c r="AG579" s="146" t="s">
        <v>224</v>
      </c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  <c r="BA579" s="146"/>
      <c r="BB579" s="146"/>
      <c r="BC579" s="146"/>
      <c r="BD579" s="146"/>
      <c r="BE579" s="146"/>
      <c r="BF579" s="146"/>
      <c r="BG579" s="146"/>
      <c r="BH579" s="146"/>
    </row>
    <row r="580" spans="1:60" outlineLevel="1">
      <c r="A580" s="153"/>
      <c r="B580" s="154"/>
      <c r="C580" s="195" t="s">
        <v>239</v>
      </c>
      <c r="D580" s="185"/>
      <c r="E580" s="186"/>
      <c r="F580" s="155"/>
      <c r="G580" s="155"/>
      <c r="H580" s="155"/>
      <c r="I580" s="155"/>
      <c r="J580" s="155"/>
      <c r="K580" s="155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46"/>
      <c r="Z580" s="146"/>
      <c r="AA580" s="146"/>
      <c r="AB580" s="146"/>
      <c r="AC580" s="146"/>
      <c r="AD580" s="146"/>
      <c r="AE580" s="146"/>
      <c r="AF580" s="146"/>
      <c r="AG580" s="146" t="s">
        <v>228</v>
      </c>
      <c r="AH580" s="146">
        <v>0</v>
      </c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</row>
    <row r="581" spans="1:60" outlineLevel="1">
      <c r="A581" s="153"/>
      <c r="B581" s="154"/>
      <c r="C581" s="195" t="s">
        <v>698</v>
      </c>
      <c r="D581" s="185"/>
      <c r="E581" s="186">
        <v>2.24112</v>
      </c>
      <c r="F581" s="155"/>
      <c r="G581" s="155"/>
      <c r="H581" s="155"/>
      <c r="I581" s="155"/>
      <c r="J581" s="155"/>
      <c r="K581" s="155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46"/>
      <c r="Z581" s="146"/>
      <c r="AA581" s="146"/>
      <c r="AB581" s="146"/>
      <c r="AC581" s="146"/>
      <c r="AD581" s="146"/>
      <c r="AE581" s="146"/>
      <c r="AF581" s="146"/>
      <c r="AG581" s="146" t="s">
        <v>228</v>
      </c>
      <c r="AH581" s="146">
        <v>0</v>
      </c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</row>
    <row r="582" spans="1:60" ht="22.5" outlineLevel="1">
      <c r="A582" s="163">
        <v>95</v>
      </c>
      <c r="B582" s="164" t="s">
        <v>699</v>
      </c>
      <c r="C582" s="180" t="s">
        <v>700</v>
      </c>
      <c r="D582" s="165" t="s">
        <v>221</v>
      </c>
      <c r="E582" s="166">
        <v>19.839680000000001</v>
      </c>
      <c r="F582" s="167"/>
      <c r="G582" s="168">
        <f>ROUND(E582*F582,2)</f>
        <v>0</v>
      </c>
      <c r="H582" s="167">
        <v>0</v>
      </c>
      <c r="I582" s="168">
        <f>ROUND(E582*H582,2)</f>
        <v>0</v>
      </c>
      <c r="J582" s="167">
        <v>1474</v>
      </c>
      <c r="K582" s="168">
        <f>ROUND(E582*J582,2)</f>
        <v>29243.69</v>
      </c>
      <c r="L582" s="168">
        <v>21</v>
      </c>
      <c r="M582" s="168">
        <f>G582*(1+L582/100)</f>
        <v>0</v>
      </c>
      <c r="N582" s="168">
        <v>0</v>
      </c>
      <c r="O582" s="168">
        <f>ROUND(E582*N582,2)</f>
        <v>0</v>
      </c>
      <c r="P582" s="168">
        <v>2.2000000000000002</v>
      </c>
      <c r="Q582" s="168">
        <f>ROUND(E582*P582,2)</f>
        <v>43.65</v>
      </c>
      <c r="R582" s="168" t="s">
        <v>666</v>
      </c>
      <c r="S582" s="168" t="s">
        <v>171</v>
      </c>
      <c r="T582" s="169" t="s">
        <v>171</v>
      </c>
      <c r="U582" s="155">
        <v>3.4249999999999998</v>
      </c>
      <c r="V582" s="155">
        <f>ROUND(E582*U582,2)</f>
        <v>67.95</v>
      </c>
      <c r="W582" s="155"/>
      <c r="X582" s="155" t="s">
        <v>223</v>
      </c>
      <c r="Y582" s="146"/>
      <c r="Z582" s="146"/>
      <c r="AA582" s="146"/>
      <c r="AB582" s="146"/>
      <c r="AC582" s="146"/>
      <c r="AD582" s="146"/>
      <c r="AE582" s="146"/>
      <c r="AF582" s="146"/>
      <c r="AG582" s="146" t="s">
        <v>224</v>
      </c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</row>
    <row r="583" spans="1:60" outlineLevel="1">
      <c r="A583" s="153"/>
      <c r="B583" s="154"/>
      <c r="C583" s="195" t="s">
        <v>239</v>
      </c>
      <c r="D583" s="185"/>
      <c r="E583" s="186"/>
      <c r="F583" s="155"/>
      <c r="G583" s="155"/>
      <c r="H583" s="155"/>
      <c r="I583" s="155"/>
      <c r="J583" s="155"/>
      <c r="K583" s="155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46"/>
      <c r="Z583" s="146"/>
      <c r="AA583" s="146"/>
      <c r="AB583" s="146"/>
      <c r="AC583" s="146"/>
      <c r="AD583" s="146"/>
      <c r="AE583" s="146"/>
      <c r="AF583" s="146"/>
      <c r="AG583" s="146" t="s">
        <v>228</v>
      </c>
      <c r="AH583" s="146">
        <v>0</v>
      </c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</row>
    <row r="584" spans="1:60" outlineLevel="1">
      <c r="A584" s="153"/>
      <c r="B584" s="154"/>
      <c r="C584" s="195" t="s">
        <v>290</v>
      </c>
      <c r="D584" s="185"/>
      <c r="E584" s="186">
        <v>18.10446</v>
      </c>
      <c r="F584" s="155"/>
      <c r="G584" s="155"/>
      <c r="H584" s="155"/>
      <c r="I584" s="155"/>
      <c r="J584" s="155"/>
      <c r="K584" s="155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46"/>
      <c r="Z584" s="146"/>
      <c r="AA584" s="146"/>
      <c r="AB584" s="146"/>
      <c r="AC584" s="146"/>
      <c r="AD584" s="146"/>
      <c r="AE584" s="146"/>
      <c r="AF584" s="146"/>
      <c r="AG584" s="146" t="s">
        <v>228</v>
      </c>
      <c r="AH584" s="146">
        <v>0</v>
      </c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</row>
    <row r="585" spans="1:60" outlineLevel="1">
      <c r="A585" s="153"/>
      <c r="B585" s="154"/>
      <c r="C585" s="195" t="s">
        <v>530</v>
      </c>
      <c r="D585" s="185"/>
      <c r="E585" s="186">
        <v>3.2669999999999998E-2</v>
      </c>
      <c r="F585" s="155"/>
      <c r="G585" s="155"/>
      <c r="H585" s="155"/>
      <c r="I585" s="155"/>
      <c r="J585" s="155"/>
      <c r="K585" s="155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46"/>
      <c r="Z585" s="146"/>
      <c r="AA585" s="146"/>
      <c r="AB585" s="146"/>
      <c r="AC585" s="146"/>
      <c r="AD585" s="146"/>
      <c r="AE585" s="146"/>
      <c r="AF585" s="146"/>
      <c r="AG585" s="146" t="s">
        <v>228</v>
      </c>
      <c r="AH585" s="146">
        <v>0</v>
      </c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</row>
    <row r="586" spans="1:60" outlineLevel="1">
      <c r="A586" s="153"/>
      <c r="B586" s="154"/>
      <c r="C586" s="195" t="s">
        <v>531</v>
      </c>
      <c r="D586" s="185"/>
      <c r="E586" s="186">
        <v>5.9400000000000001E-2</v>
      </c>
      <c r="F586" s="155"/>
      <c r="G586" s="155"/>
      <c r="H586" s="155"/>
      <c r="I586" s="155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46"/>
      <c r="Z586" s="146"/>
      <c r="AA586" s="146"/>
      <c r="AB586" s="146"/>
      <c r="AC586" s="146"/>
      <c r="AD586" s="146"/>
      <c r="AE586" s="146"/>
      <c r="AF586" s="146"/>
      <c r="AG586" s="146" t="s">
        <v>228</v>
      </c>
      <c r="AH586" s="146">
        <v>0</v>
      </c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</row>
    <row r="587" spans="1:60" outlineLevel="1">
      <c r="A587" s="153"/>
      <c r="B587" s="154"/>
      <c r="C587" s="195" t="s">
        <v>532</v>
      </c>
      <c r="D587" s="185"/>
      <c r="E587" s="186">
        <v>0.47520000000000001</v>
      </c>
      <c r="F587" s="155"/>
      <c r="G587" s="155"/>
      <c r="H587" s="155"/>
      <c r="I587" s="155"/>
      <c r="J587" s="155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46"/>
      <c r="Z587" s="146"/>
      <c r="AA587" s="146"/>
      <c r="AB587" s="146"/>
      <c r="AC587" s="146"/>
      <c r="AD587" s="146"/>
      <c r="AE587" s="146"/>
      <c r="AF587" s="146"/>
      <c r="AG587" s="146" t="s">
        <v>228</v>
      </c>
      <c r="AH587" s="146">
        <v>0</v>
      </c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</row>
    <row r="588" spans="1:60" outlineLevel="1">
      <c r="A588" s="153"/>
      <c r="B588" s="154"/>
      <c r="C588" s="195" t="s">
        <v>533</v>
      </c>
      <c r="D588" s="185"/>
      <c r="E588" s="186">
        <v>3.7569999999999999E-2</v>
      </c>
      <c r="F588" s="155"/>
      <c r="G588" s="155"/>
      <c r="H588" s="155"/>
      <c r="I588" s="155"/>
      <c r="J588" s="155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46"/>
      <c r="Z588" s="146"/>
      <c r="AA588" s="146"/>
      <c r="AB588" s="146"/>
      <c r="AC588" s="146"/>
      <c r="AD588" s="146"/>
      <c r="AE588" s="146"/>
      <c r="AF588" s="146"/>
      <c r="AG588" s="146" t="s">
        <v>228</v>
      </c>
      <c r="AH588" s="146">
        <v>0</v>
      </c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</row>
    <row r="589" spans="1:60" outlineLevel="1">
      <c r="A589" s="153"/>
      <c r="B589" s="154"/>
      <c r="C589" s="195" t="s">
        <v>701</v>
      </c>
      <c r="D589" s="185"/>
      <c r="E589" s="186">
        <v>1.1303799999999999</v>
      </c>
      <c r="F589" s="155"/>
      <c r="G589" s="155"/>
      <c r="H589" s="155"/>
      <c r="I589" s="155"/>
      <c r="J589" s="155"/>
      <c r="K589" s="155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46"/>
      <c r="Z589" s="146"/>
      <c r="AA589" s="146"/>
      <c r="AB589" s="146"/>
      <c r="AC589" s="146"/>
      <c r="AD589" s="146"/>
      <c r="AE589" s="146"/>
      <c r="AF589" s="146"/>
      <c r="AG589" s="146" t="s">
        <v>228</v>
      </c>
      <c r="AH589" s="146">
        <v>0</v>
      </c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</row>
    <row r="590" spans="1:60" ht="22.5" outlineLevel="1">
      <c r="A590" s="163">
        <v>96</v>
      </c>
      <c r="B590" s="164" t="s">
        <v>702</v>
      </c>
      <c r="C590" s="180" t="s">
        <v>703</v>
      </c>
      <c r="D590" s="165" t="s">
        <v>254</v>
      </c>
      <c r="E590" s="166">
        <v>244.59100000000001</v>
      </c>
      <c r="F590" s="167"/>
      <c r="G590" s="168">
        <f>ROUND(E590*F590,2)</f>
        <v>0</v>
      </c>
      <c r="H590" s="167">
        <v>0</v>
      </c>
      <c r="I590" s="168">
        <f>ROUND(E590*H590,2)</f>
        <v>0</v>
      </c>
      <c r="J590" s="167">
        <v>307.5</v>
      </c>
      <c r="K590" s="168">
        <f>ROUND(E590*J590,2)</f>
        <v>75211.73</v>
      </c>
      <c r="L590" s="168">
        <v>21</v>
      </c>
      <c r="M590" s="168">
        <f>G590*(1+L590/100)</f>
        <v>0</v>
      </c>
      <c r="N590" s="168">
        <v>0</v>
      </c>
      <c r="O590" s="168">
        <f>ROUND(E590*N590,2)</f>
        <v>0</v>
      </c>
      <c r="P590" s="168">
        <v>1.26E-2</v>
      </c>
      <c r="Q590" s="168">
        <f>ROUND(E590*P590,2)</f>
        <v>3.08</v>
      </c>
      <c r="R590" s="168" t="s">
        <v>666</v>
      </c>
      <c r="S590" s="168" t="s">
        <v>171</v>
      </c>
      <c r="T590" s="169" t="s">
        <v>171</v>
      </c>
      <c r="U590" s="155">
        <v>0.33</v>
      </c>
      <c r="V590" s="155">
        <f>ROUND(E590*U590,2)</f>
        <v>80.72</v>
      </c>
      <c r="W590" s="155"/>
      <c r="X590" s="155" t="s">
        <v>223</v>
      </c>
      <c r="Y590" s="146"/>
      <c r="Z590" s="146"/>
      <c r="AA590" s="146"/>
      <c r="AB590" s="146"/>
      <c r="AC590" s="146"/>
      <c r="AD590" s="146"/>
      <c r="AE590" s="146"/>
      <c r="AF590" s="146"/>
      <c r="AG590" s="146" t="s">
        <v>224</v>
      </c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</row>
    <row r="591" spans="1:60" outlineLevel="1">
      <c r="A591" s="153"/>
      <c r="B591" s="154"/>
      <c r="C591" s="195" t="s">
        <v>354</v>
      </c>
      <c r="D591" s="185"/>
      <c r="E591" s="186"/>
      <c r="F591" s="155"/>
      <c r="G591" s="155"/>
      <c r="H591" s="155"/>
      <c r="I591" s="155"/>
      <c r="J591" s="155"/>
      <c r="K591" s="155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46"/>
      <c r="Z591" s="146"/>
      <c r="AA591" s="146"/>
      <c r="AB591" s="146"/>
      <c r="AC591" s="146"/>
      <c r="AD591" s="146"/>
      <c r="AE591" s="146"/>
      <c r="AF591" s="146"/>
      <c r="AG591" s="146" t="s">
        <v>228</v>
      </c>
      <c r="AH591" s="146">
        <v>0</v>
      </c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  <c r="AU591" s="146"/>
      <c r="AV591" s="146"/>
      <c r="AW591" s="146"/>
      <c r="AX591" s="146"/>
      <c r="AY591" s="146"/>
      <c r="AZ591" s="146"/>
      <c r="BA591" s="146"/>
      <c r="BB591" s="146"/>
      <c r="BC591" s="146"/>
      <c r="BD591" s="146"/>
      <c r="BE591" s="146"/>
      <c r="BF591" s="146"/>
      <c r="BG591" s="146"/>
      <c r="BH591" s="146"/>
    </row>
    <row r="592" spans="1:60" outlineLevel="1">
      <c r="A592" s="153"/>
      <c r="B592" s="154"/>
      <c r="C592" s="195" t="s">
        <v>595</v>
      </c>
      <c r="D592" s="185"/>
      <c r="E592" s="186">
        <v>201.89699999999999</v>
      </c>
      <c r="F592" s="155"/>
      <c r="G592" s="155"/>
      <c r="H592" s="155"/>
      <c r="I592" s="155"/>
      <c r="J592" s="155"/>
      <c r="K592" s="155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46"/>
      <c r="Z592" s="146"/>
      <c r="AA592" s="146"/>
      <c r="AB592" s="146"/>
      <c r="AC592" s="146"/>
      <c r="AD592" s="146"/>
      <c r="AE592" s="146"/>
      <c r="AF592" s="146"/>
      <c r="AG592" s="146" t="s">
        <v>228</v>
      </c>
      <c r="AH592" s="146">
        <v>0</v>
      </c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  <c r="BA592" s="146"/>
      <c r="BB592" s="146"/>
      <c r="BC592" s="146"/>
      <c r="BD592" s="146"/>
      <c r="BE592" s="146"/>
      <c r="BF592" s="146"/>
      <c r="BG592" s="146"/>
      <c r="BH592" s="146"/>
    </row>
    <row r="593" spans="1:60" outlineLevel="1">
      <c r="A593" s="153"/>
      <c r="B593" s="154"/>
      <c r="C593" s="195" t="s">
        <v>596</v>
      </c>
      <c r="D593" s="185"/>
      <c r="E593" s="186">
        <v>-17.196000000000002</v>
      </c>
      <c r="F593" s="155"/>
      <c r="G593" s="155"/>
      <c r="H593" s="155"/>
      <c r="I593" s="155"/>
      <c r="J593" s="155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46"/>
      <c r="Z593" s="146"/>
      <c r="AA593" s="146"/>
      <c r="AB593" s="146"/>
      <c r="AC593" s="146"/>
      <c r="AD593" s="146"/>
      <c r="AE593" s="146"/>
      <c r="AF593" s="146"/>
      <c r="AG593" s="146" t="s">
        <v>228</v>
      </c>
      <c r="AH593" s="146">
        <v>0</v>
      </c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  <c r="AU593" s="146"/>
      <c r="AV593" s="146"/>
      <c r="AW593" s="146"/>
      <c r="AX593" s="146"/>
      <c r="AY593" s="146"/>
      <c r="AZ593" s="146"/>
      <c r="BA593" s="146"/>
      <c r="BB593" s="146"/>
      <c r="BC593" s="146"/>
      <c r="BD593" s="146"/>
      <c r="BE593" s="146"/>
      <c r="BF593" s="146"/>
      <c r="BG593" s="146"/>
      <c r="BH593" s="146"/>
    </row>
    <row r="594" spans="1:60" outlineLevel="1">
      <c r="A594" s="153"/>
      <c r="B594" s="154"/>
      <c r="C594" s="195" t="s">
        <v>597</v>
      </c>
      <c r="D594" s="185"/>
      <c r="E594" s="186">
        <v>4.93</v>
      </c>
      <c r="F594" s="155"/>
      <c r="G594" s="155"/>
      <c r="H594" s="155"/>
      <c r="I594" s="155"/>
      <c r="J594" s="155"/>
      <c r="K594" s="155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46"/>
      <c r="Z594" s="146"/>
      <c r="AA594" s="146"/>
      <c r="AB594" s="146"/>
      <c r="AC594" s="146"/>
      <c r="AD594" s="146"/>
      <c r="AE594" s="146"/>
      <c r="AF594" s="146"/>
      <c r="AG594" s="146" t="s">
        <v>228</v>
      </c>
      <c r="AH594" s="146">
        <v>0</v>
      </c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  <c r="AU594" s="146"/>
      <c r="AV594" s="146"/>
      <c r="AW594" s="146"/>
      <c r="AX594" s="146"/>
      <c r="AY594" s="146"/>
      <c r="AZ594" s="146"/>
      <c r="BA594" s="146"/>
      <c r="BB594" s="146"/>
      <c r="BC594" s="146"/>
      <c r="BD594" s="146"/>
      <c r="BE594" s="146"/>
      <c r="BF594" s="146"/>
      <c r="BG594" s="146"/>
      <c r="BH594" s="146"/>
    </row>
    <row r="595" spans="1:60" outlineLevel="1">
      <c r="A595" s="153"/>
      <c r="B595" s="154"/>
      <c r="C595" s="195" t="s">
        <v>598</v>
      </c>
      <c r="D595" s="185"/>
      <c r="E595" s="186">
        <v>9.9499999999999993</v>
      </c>
      <c r="F595" s="155"/>
      <c r="G595" s="155"/>
      <c r="H595" s="155"/>
      <c r="I595" s="155"/>
      <c r="J595" s="155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46"/>
      <c r="Z595" s="146"/>
      <c r="AA595" s="146"/>
      <c r="AB595" s="146"/>
      <c r="AC595" s="146"/>
      <c r="AD595" s="146"/>
      <c r="AE595" s="146"/>
      <c r="AF595" s="146"/>
      <c r="AG595" s="146" t="s">
        <v>228</v>
      </c>
      <c r="AH595" s="146">
        <v>0</v>
      </c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  <c r="BE595" s="146"/>
      <c r="BF595" s="146"/>
      <c r="BG595" s="146"/>
      <c r="BH595" s="146"/>
    </row>
    <row r="596" spans="1:60" outlineLevel="1">
      <c r="A596" s="153"/>
      <c r="B596" s="154"/>
      <c r="C596" s="195" t="s">
        <v>599</v>
      </c>
      <c r="D596" s="185"/>
      <c r="E596" s="186">
        <v>2.8</v>
      </c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46"/>
      <c r="Z596" s="146"/>
      <c r="AA596" s="146"/>
      <c r="AB596" s="146"/>
      <c r="AC596" s="146"/>
      <c r="AD596" s="146"/>
      <c r="AE596" s="146"/>
      <c r="AF596" s="146"/>
      <c r="AG596" s="146" t="s">
        <v>228</v>
      </c>
      <c r="AH596" s="146">
        <v>0</v>
      </c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  <c r="AU596" s="146"/>
      <c r="AV596" s="146"/>
      <c r="AW596" s="146"/>
      <c r="AX596" s="146"/>
      <c r="AY596" s="146"/>
      <c r="AZ596" s="146"/>
      <c r="BA596" s="146"/>
      <c r="BB596" s="146"/>
      <c r="BC596" s="146"/>
      <c r="BD596" s="146"/>
      <c r="BE596" s="146"/>
      <c r="BF596" s="146"/>
      <c r="BG596" s="146"/>
      <c r="BH596" s="146"/>
    </row>
    <row r="597" spans="1:60" outlineLevel="1">
      <c r="A597" s="153"/>
      <c r="B597" s="154"/>
      <c r="C597" s="195" t="s">
        <v>600</v>
      </c>
      <c r="D597" s="185"/>
      <c r="E597" s="186">
        <v>5</v>
      </c>
      <c r="F597" s="155"/>
      <c r="G597" s="155"/>
      <c r="H597" s="155"/>
      <c r="I597" s="155"/>
      <c r="J597" s="155"/>
      <c r="K597" s="155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46"/>
      <c r="Z597" s="146"/>
      <c r="AA597" s="146"/>
      <c r="AB597" s="146"/>
      <c r="AC597" s="146"/>
      <c r="AD597" s="146"/>
      <c r="AE597" s="146"/>
      <c r="AF597" s="146"/>
      <c r="AG597" s="146" t="s">
        <v>228</v>
      </c>
      <c r="AH597" s="146">
        <v>0</v>
      </c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  <c r="AU597" s="146"/>
      <c r="AV597" s="146"/>
      <c r="AW597" s="146"/>
      <c r="AX597" s="146"/>
      <c r="AY597" s="146"/>
      <c r="AZ597" s="146"/>
      <c r="BA597" s="146"/>
      <c r="BB597" s="146"/>
      <c r="BC597" s="146"/>
      <c r="BD597" s="146"/>
      <c r="BE597" s="146"/>
      <c r="BF597" s="146"/>
      <c r="BG597" s="146"/>
      <c r="BH597" s="146"/>
    </row>
    <row r="598" spans="1:60" outlineLevel="1">
      <c r="A598" s="153"/>
      <c r="B598" s="154"/>
      <c r="C598" s="195" t="s">
        <v>601</v>
      </c>
      <c r="D598" s="185"/>
      <c r="E598" s="186">
        <v>37.21</v>
      </c>
      <c r="F598" s="155"/>
      <c r="G598" s="155"/>
      <c r="H598" s="155"/>
      <c r="I598" s="155"/>
      <c r="J598" s="155"/>
      <c r="K598" s="155"/>
      <c r="L598" s="155"/>
      <c r="M598" s="155"/>
      <c r="N598" s="155"/>
      <c r="O598" s="155"/>
      <c r="P598" s="155"/>
      <c r="Q598" s="155"/>
      <c r="R598" s="155"/>
      <c r="S598" s="155"/>
      <c r="T598" s="155"/>
      <c r="U598" s="155"/>
      <c r="V598" s="155"/>
      <c r="W598" s="155"/>
      <c r="X598" s="155"/>
      <c r="Y598" s="146"/>
      <c r="Z598" s="146"/>
      <c r="AA598" s="146"/>
      <c r="AB598" s="146"/>
      <c r="AC598" s="146"/>
      <c r="AD598" s="146"/>
      <c r="AE598" s="146"/>
      <c r="AF598" s="146"/>
      <c r="AG598" s="146" t="s">
        <v>228</v>
      </c>
      <c r="AH598" s="146">
        <v>0</v>
      </c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  <c r="BA598" s="146"/>
      <c r="BB598" s="146"/>
      <c r="BC598" s="146"/>
      <c r="BD598" s="146"/>
      <c r="BE598" s="146"/>
      <c r="BF598" s="146"/>
      <c r="BG598" s="146"/>
      <c r="BH598" s="146"/>
    </row>
    <row r="599" spans="1:60" ht="22.5" outlineLevel="1">
      <c r="A599" s="163">
        <v>97</v>
      </c>
      <c r="B599" s="164" t="s">
        <v>704</v>
      </c>
      <c r="C599" s="180" t="s">
        <v>705</v>
      </c>
      <c r="D599" s="165" t="s">
        <v>221</v>
      </c>
      <c r="E599" s="166">
        <v>5.8201200000000002</v>
      </c>
      <c r="F599" s="167"/>
      <c r="G599" s="168">
        <f>ROUND(E599*F599,2)</f>
        <v>0</v>
      </c>
      <c r="H599" s="167">
        <v>0</v>
      </c>
      <c r="I599" s="168">
        <f>ROUND(E599*H599,2)</f>
        <v>0</v>
      </c>
      <c r="J599" s="167">
        <v>1565</v>
      </c>
      <c r="K599" s="168">
        <f>ROUND(E599*J599,2)</f>
        <v>9108.49</v>
      </c>
      <c r="L599" s="168">
        <v>21</v>
      </c>
      <c r="M599" s="168">
        <f>G599*(1+L599/100)</f>
        <v>0</v>
      </c>
      <c r="N599" s="168">
        <v>0</v>
      </c>
      <c r="O599" s="168">
        <f>ROUND(E599*N599,2)</f>
        <v>0</v>
      </c>
      <c r="P599" s="168">
        <v>0</v>
      </c>
      <c r="Q599" s="168">
        <f>ROUND(E599*P599,2)</f>
        <v>0</v>
      </c>
      <c r="R599" s="168" t="s">
        <v>666</v>
      </c>
      <c r="S599" s="168" t="s">
        <v>171</v>
      </c>
      <c r="T599" s="169" t="s">
        <v>171</v>
      </c>
      <c r="U599" s="155">
        <v>4.8280000000000003</v>
      </c>
      <c r="V599" s="155">
        <f>ROUND(E599*U599,2)</f>
        <v>28.1</v>
      </c>
      <c r="W599" s="155"/>
      <c r="X599" s="155" t="s">
        <v>223</v>
      </c>
      <c r="Y599" s="146"/>
      <c r="Z599" s="146"/>
      <c r="AA599" s="146"/>
      <c r="AB599" s="146"/>
      <c r="AC599" s="146"/>
      <c r="AD599" s="146"/>
      <c r="AE599" s="146"/>
      <c r="AF599" s="146"/>
      <c r="AG599" s="146" t="s">
        <v>224</v>
      </c>
      <c r="AH599" s="146"/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  <c r="BA599" s="146"/>
      <c r="BB599" s="146"/>
      <c r="BC599" s="146"/>
      <c r="BD599" s="146"/>
      <c r="BE599" s="146"/>
      <c r="BF599" s="146"/>
      <c r="BG599" s="146"/>
      <c r="BH599" s="146"/>
    </row>
    <row r="600" spans="1:60" outlineLevel="1">
      <c r="A600" s="153"/>
      <c r="B600" s="154"/>
      <c r="C600" s="195" t="s">
        <v>706</v>
      </c>
      <c r="D600" s="185"/>
      <c r="E600" s="186">
        <v>1.716</v>
      </c>
      <c r="F600" s="155"/>
      <c r="G600" s="155"/>
      <c r="H600" s="155"/>
      <c r="I600" s="155"/>
      <c r="J600" s="155"/>
      <c r="K600" s="155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46"/>
      <c r="Z600" s="146"/>
      <c r="AA600" s="146"/>
      <c r="AB600" s="146"/>
      <c r="AC600" s="146"/>
      <c r="AD600" s="146"/>
      <c r="AE600" s="146"/>
      <c r="AF600" s="146"/>
      <c r="AG600" s="146" t="s">
        <v>228</v>
      </c>
      <c r="AH600" s="146">
        <v>5</v>
      </c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</row>
    <row r="601" spans="1:60" outlineLevel="1">
      <c r="A601" s="153"/>
      <c r="B601" s="154"/>
      <c r="C601" s="195" t="s">
        <v>707</v>
      </c>
      <c r="D601" s="185"/>
      <c r="E601" s="186">
        <v>1.863</v>
      </c>
      <c r="F601" s="155"/>
      <c r="G601" s="155"/>
      <c r="H601" s="155"/>
      <c r="I601" s="155"/>
      <c r="J601" s="155"/>
      <c r="K601" s="155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46"/>
      <c r="Z601" s="146"/>
      <c r="AA601" s="146"/>
      <c r="AB601" s="146"/>
      <c r="AC601" s="146"/>
      <c r="AD601" s="146"/>
      <c r="AE601" s="146"/>
      <c r="AF601" s="146"/>
      <c r="AG601" s="146" t="s">
        <v>228</v>
      </c>
      <c r="AH601" s="146">
        <v>5</v>
      </c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</row>
    <row r="602" spans="1:60" outlineLevel="1">
      <c r="A602" s="153"/>
      <c r="B602" s="154"/>
      <c r="C602" s="195" t="s">
        <v>708</v>
      </c>
      <c r="D602" s="185"/>
      <c r="E602" s="186">
        <v>2.24112</v>
      </c>
      <c r="F602" s="155"/>
      <c r="G602" s="155"/>
      <c r="H602" s="155"/>
      <c r="I602" s="155"/>
      <c r="J602" s="155"/>
      <c r="K602" s="155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46"/>
      <c r="Z602" s="146"/>
      <c r="AA602" s="146"/>
      <c r="AB602" s="146"/>
      <c r="AC602" s="146"/>
      <c r="AD602" s="146"/>
      <c r="AE602" s="146"/>
      <c r="AF602" s="146"/>
      <c r="AG602" s="146" t="s">
        <v>228</v>
      </c>
      <c r="AH602" s="146">
        <v>5</v>
      </c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</row>
    <row r="603" spans="1:60" ht="22.5" outlineLevel="1">
      <c r="A603" s="163">
        <v>98</v>
      </c>
      <c r="B603" s="164" t="s">
        <v>709</v>
      </c>
      <c r="C603" s="180" t="s">
        <v>710</v>
      </c>
      <c r="D603" s="165" t="s">
        <v>221</v>
      </c>
      <c r="E603" s="166">
        <v>19.839680000000001</v>
      </c>
      <c r="F603" s="167"/>
      <c r="G603" s="168">
        <f>ROUND(E603*F603,2)</f>
        <v>0</v>
      </c>
      <c r="H603" s="167">
        <v>0</v>
      </c>
      <c r="I603" s="168">
        <f>ROUND(E603*H603,2)</f>
        <v>0</v>
      </c>
      <c r="J603" s="167">
        <v>1828</v>
      </c>
      <c r="K603" s="168">
        <f>ROUND(E603*J603,2)</f>
        <v>36266.94</v>
      </c>
      <c r="L603" s="168">
        <v>21</v>
      </c>
      <c r="M603" s="168">
        <f>G603*(1+L603/100)</f>
        <v>0</v>
      </c>
      <c r="N603" s="168">
        <v>0</v>
      </c>
      <c r="O603" s="168">
        <f>ROUND(E603*N603,2)</f>
        <v>0</v>
      </c>
      <c r="P603" s="168">
        <v>0</v>
      </c>
      <c r="Q603" s="168">
        <f>ROUND(E603*P603,2)</f>
        <v>0</v>
      </c>
      <c r="R603" s="168" t="s">
        <v>666</v>
      </c>
      <c r="S603" s="168" t="s">
        <v>171</v>
      </c>
      <c r="T603" s="169" t="s">
        <v>171</v>
      </c>
      <c r="U603" s="155">
        <v>5.64</v>
      </c>
      <c r="V603" s="155">
        <f>ROUND(E603*U603,2)</f>
        <v>111.9</v>
      </c>
      <c r="W603" s="155"/>
      <c r="X603" s="155" t="s">
        <v>223</v>
      </c>
      <c r="Y603" s="146"/>
      <c r="Z603" s="146"/>
      <c r="AA603" s="146"/>
      <c r="AB603" s="146"/>
      <c r="AC603" s="146"/>
      <c r="AD603" s="146"/>
      <c r="AE603" s="146"/>
      <c r="AF603" s="146"/>
      <c r="AG603" s="146" t="s">
        <v>224</v>
      </c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</row>
    <row r="604" spans="1:60" outlineLevel="1">
      <c r="A604" s="153"/>
      <c r="B604" s="154"/>
      <c r="C604" s="195" t="s">
        <v>711</v>
      </c>
      <c r="D604" s="185"/>
      <c r="E604" s="186">
        <v>19.839680000000001</v>
      </c>
      <c r="F604" s="155"/>
      <c r="G604" s="155"/>
      <c r="H604" s="155"/>
      <c r="I604" s="155"/>
      <c r="J604" s="155"/>
      <c r="K604" s="155"/>
      <c r="L604" s="155"/>
      <c r="M604" s="15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46"/>
      <c r="Z604" s="146"/>
      <c r="AA604" s="146"/>
      <c r="AB604" s="146"/>
      <c r="AC604" s="146"/>
      <c r="AD604" s="146"/>
      <c r="AE604" s="146"/>
      <c r="AF604" s="146"/>
      <c r="AG604" s="146" t="s">
        <v>228</v>
      </c>
      <c r="AH604" s="146">
        <v>5</v>
      </c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</row>
    <row r="605" spans="1:60" outlineLevel="1">
      <c r="A605" s="163">
        <v>99</v>
      </c>
      <c r="B605" s="164" t="s">
        <v>712</v>
      </c>
      <c r="C605" s="180" t="s">
        <v>713</v>
      </c>
      <c r="D605" s="165" t="s">
        <v>254</v>
      </c>
      <c r="E605" s="166">
        <v>0.72</v>
      </c>
      <c r="F605" s="167"/>
      <c r="G605" s="168">
        <f>ROUND(E605*F605,2)</f>
        <v>0</v>
      </c>
      <c r="H605" s="167">
        <v>0</v>
      </c>
      <c r="I605" s="168">
        <f>ROUND(E605*H605,2)</f>
        <v>0</v>
      </c>
      <c r="J605" s="167">
        <v>85.9</v>
      </c>
      <c r="K605" s="168">
        <f>ROUND(E605*J605,2)</f>
        <v>61.85</v>
      </c>
      <c r="L605" s="168">
        <v>21</v>
      </c>
      <c r="M605" s="168">
        <f>G605*(1+L605/100)</f>
        <v>0</v>
      </c>
      <c r="N605" s="168">
        <v>0</v>
      </c>
      <c r="O605" s="168">
        <f>ROUND(E605*N605,2)</f>
        <v>0</v>
      </c>
      <c r="P605" s="168">
        <v>0.02</v>
      </c>
      <c r="Q605" s="168">
        <f>ROUND(E605*P605,2)</f>
        <v>0.01</v>
      </c>
      <c r="R605" s="168" t="s">
        <v>666</v>
      </c>
      <c r="S605" s="168" t="s">
        <v>171</v>
      </c>
      <c r="T605" s="169" t="s">
        <v>171</v>
      </c>
      <c r="U605" s="155">
        <v>0.24</v>
      </c>
      <c r="V605" s="155">
        <f>ROUND(E605*U605,2)</f>
        <v>0.17</v>
      </c>
      <c r="W605" s="155"/>
      <c r="X605" s="155" t="s">
        <v>223</v>
      </c>
      <c r="Y605" s="146"/>
      <c r="Z605" s="146"/>
      <c r="AA605" s="146"/>
      <c r="AB605" s="146"/>
      <c r="AC605" s="146"/>
      <c r="AD605" s="146"/>
      <c r="AE605" s="146"/>
      <c r="AF605" s="146"/>
      <c r="AG605" s="146" t="s">
        <v>224</v>
      </c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</row>
    <row r="606" spans="1:60" outlineLevel="1">
      <c r="A606" s="153"/>
      <c r="B606" s="154"/>
      <c r="C606" s="801" t="s">
        <v>714</v>
      </c>
      <c r="D606" s="802"/>
      <c r="E606" s="802"/>
      <c r="F606" s="802"/>
      <c r="G606" s="802"/>
      <c r="H606" s="155"/>
      <c r="I606" s="155"/>
      <c r="J606" s="155"/>
      <c r="K606" s="155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46"/>
      <c r="Z606" s="146"/>
      <c r="AA606" s="146"/>
      <c r="AB606" s="146"/>
      <c r="AC606" s="146"/>
      <c r="AD606" s="146"/>
      <c r="AE606" s="146"/>
      <c r="AF606" s="146"/>
      <c r="AG606" s="146" t="s">
        <v>226</v>
      </c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</row>
    <row r="607" spans="1:60" outlineLevel="1">
      <c r="A607" s="153"/>
      <c r="B607" s="154"/>
      <c r="C607" s="195" t="s">
        <v>668</v>
      </c>
      <c r="D607" s="185"/>
      <c r="E607" s="186"/>
      <c r="F607" s="155"/>
      <c r="G607" s="155"/>
      <c r="H607" s="155"/>
      <c r="I607" s="155"/>
      <c r="J607" s="155"/>
      <c r="K607" s="155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46"/>
      <c r="Z607" s="146"/>
      <c r="AA607" s="146"/>
      <c r="AB607" s="146"/>
      <c r="AC607" s="146"/>
      <c r="AD607" s="146"/>
      <c r="AE607" s="146"/>
      <c r="AF607" s="146"/>
      <c r="AG607" s="146" t="s">
        <v>228</v>
      </c>
      <c r="AH607" s="146">
        <v>0</v>
      </c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</row>
    <row r="608" spans="1:60" outlineLevel="1">
      <c r="A608" s="153"/>
      <c r="B608" s="154"/>
      <c r="C608" s="195" t="s">
        <v>673</v>
      </c>
      <c r="D608" s="185"/>
      <c r="E608" s="186"/>
      <c r="F608" s="155"/>
      <c r="G608" s="155"/>
      <c r="H608" s="155"/>
      <c r="I608" s="155"/>
      <c r="J608" s="155"/>
      <c r="K608" s="155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46"/>
      <c r="Z608" s="146"/>
      <c r="AA608" s="146"/>
      <c r="AB608" s="146"/>
      <c r="AC608" s="146"/>
      <c r="AD608" s="146"/>
      <c r="AE608" s="146"/>
      <c r="AF608" s="146"/>
      <c r="AG608" s="146" t="s">
        <v>228</v>
      </c>
      <c r="AH608" s="146">
        <v>0</v>
      </c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</row>
    <row r="609" spans="1:60" outlineLevel="1">
      <c r="A609" s="153"/>
      <c r="B609" s="154"/>
      <c r="C609" s="195" t="s">
        <v>688</v>
      </c>
      <c r="D609" s="185"/>
      <c r="E609" s="186">
        <v>0.72</v>
      </c>
      <c r="F609" s="155"/>
      <c r="G609" s="155"/>
      <c r="H609" s="155"/>
      <c r="I609" s="155"/>
      <c r="J609" s="155"/>
      <c r="K609" s="155"/>
      <c r="L609" s="155"/>
      <c r="M609" s="155"/>
      <c r="N609" s="155"/>
      <c r="O609" s="155"/>
      <c r="P609" s="155"/>
      <c r="Q609" s="155"/>
      <c r="R609" s="155"/>
      <c r="S609" s="155"/>
      <c r="T609" s="155"/>
      <c r="U609" s="155"/>
      <c r="V609" s="155"/>
      <c r="W609" s="155"/>
      <c r="X609" s="155"/>
      <c r="Y609" s="146"/>
      <c r="Z609" s="146"/>
      <c r="AA609" s="146"/>
      <c r="AB609" s="146"/>
      <c r="AC609" s="146"/>
      <c r="AD609" s="146"/>
      <c r="AE609" s="146"/>
      <c r="AF609" s="146"/>
      <c r="AG609" s="146" t="s">
        <v>228</v>
      </c>
      <c r="AH609" s="146">
        <v>0</v>
      </c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  <c r="BA609" s="146"/>
      <c r="BB609" s="146"/>
      <c r="BC609" s="146"/>
      <c r="BD609" s="146"/>
      <c r="BE609" s="146"/>
      <c r="BF609" s="146"/>
      <c r="BG609" s="146"/>
      <c r="BH609" s="146"/>
    </row>
    <row r="610" spans="1:60" outlineLevel="1">
      <c r="A610" s="163">
        <v>100</v>
      </c>
      <c r="B610" s="164" t="s">
        <v>715</v>
      </c>
      <c r="C610" s="180" t="s">
        <v>716</v>
      </c>
      <c r="D610" s="165" t="s">
        <v>254</v>
      </c>
      <c r="E610" s="166">
        <v>3.87</v>
      </c>
      <c r="F610" s="167"/>
      <c r="G610" s="168">
        <f>ROUND(E610*F610,2)</f>
        <v>0</v>
      </c>
      <c r="H610" s="167">
        <v>0</v>
      </c>
      <c r="I610" s="168">
        <f>ROUND(E610*H610,2)</f>
        <v>0</v>
      </c>
      <c r="J610" s="167">
        <v>41.4</v>
      </c>
      <c r="K610" s="168">
        <f>ROUND(E610*J610,2)</f>
        <v>160.22</v>
      </c>
      <c r="L610" s="168">
        <v>21</v>
      </c>
      <c r="M610" s="168">
        <f>G610*(1+L610/100)</f>
        <v>0</v>
      </c>
      <c r="N610" s="168">
        <v>0</v>
      </c>
      <c r="O610" s="168">
        <f>ROUND(E610*N610,2)</f>
        <v>0</v>
      </c>
      <c r="P610" s="168">
        <v>0.02</v>
      </c>
      <c r="Q610" s="168">
        <f>ROUND(E610*P610,2)</f>
        <v>0.08</v>
      </c>
      <c r="R610" s="168" t="s">
        <v>666</v>
      </c>
      <c r="S610" s="168" t="s">
        <v>171</v>
      </c>
      <c r="T610" s="169" t="s">
        <v>171</v>
      </c>
      <c r="U610" s="155">
        <v>7.8E-2</v>
      </c>
      <c r="V610" s="155">
        <f>ROUND(E610*U610,2)</f>
        <v>0.3</v>
      </c>
      <c r="W610" s="155"/>
      <c r="X610" s="155" t="s">
        <v>223</v>
      </c>
      <c r="Y610" s="146"/>
      <c r="Z610" s="146"/>
      <c r="AA610" s="146"/>
      <c r="AB610" s="146"/>
      <c r="AC610" s="146"/>
      <c r="AD610" s="146"/>
      <c r="AE610" s="146"/>
      <c r="AF610" s="146"/>
      <c r="AG610" s="146" t="s">
        <v>224</v>
      </c>
      <c r="AH610" s="146"/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  <c r="BA610" s="146"/>
      <c r="BB610" s="146"/>
      <c r="BC610" s="146"/>
      <c r="BD610" s="146"/>
      <c r="BE610" s="146"/>
      <c r="BF610" s="146"/>
      <c r="BG610" s="146"/>
      <c r="BH610" s="146"/>
    </row>
    <row r="611" spans="1:60" outlineLevel="1">
      <c r="A611" s="153"/>
      <c r="B611" s="154"/>
      <c r="C611" s="801" t="s">
        <v>714</v>
      </c>
      <c r="D611" s="802"/>
      <c r="E611" s="802"/>
      <c r="F611" s="802"/>
      <c r="G611" s="802"/>
      <c r="H611" s="155"/>
      <c r="I611" s="155"/>
      <c r="J611" s="155"/>
      <c r="K611" s="155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46"/>
      <c r="Z611" s="146"/>
      <c r="AA611" s="146"/>
      <c r="AB611" s="146"/>
      <c r="AC611" s="146"/>
      <c r="AD611" s="146"/>
      <c r="AE611" s="146"/>
      <c r="AF611" s="146"/>
      <c r="AG611" s="146" t="s">
        <v>226</v>
      </c>
      <c r="AH611" s="146"/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  <c r="BA611" s="146"/>
      <c r="BB611" s="146"/>
      <c r="BC611" s="146"/>
      <c r="BD611" s="146"/>
      <c r="BE611" s="146"/>
      <c r="BF611" s="146"/>
      <c r="BG611" s="146"/>
      <c r="BH611" s="146"/>
    </row>
    <row r="612" spans="1:60" outlineLevel="1">
      <c r="A612" s="153"/>
      <c r="B612" s="154"/>
      <c r="C612" s="195" t="s">
        <v>668</v>
      </c>
      <c r="D612" s="185"/>
      <c r="E612" s="186"/>
      <c r="F612" s="155"/>
      <c r="G612" s="155"/>
      <c r="H612" s="155"/>
      <c r="I612" s="155"/>
      <c r="J612" s="155"/>
      <c r="K612" s="155"/>
      <c r="L612" s="155"/>
      <c r="M612" s="155"/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46"/>
      <c r="Z612" s="146"/>
      <c r="AA612" s="146"/>
      <c r="AB612" s="146"/>
      <c r="AC612" s="146"/>
      <c r="AD612" s="146"/>
      <c r="AE612" s="146"/>
      <c r="AF612" s="146"/>
      <c r="AG612" s="146" t="s">
        <v>228</v>
      </c>
      <c r="AH612" s="146">
        <v>0</v>
      </c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  <c r="BA612" s="146"/>
      <c r="BB612" s="146"/>
      <c r="BC612" s="146"/>
      <c r="BD612" s="146"/>
      <c r="BE612" s="146"/>
      <c r="BF612" s="146"/>
      <c r="BG612" s="146"/>
      <c r="BH612" s="146"/>
    </row>
    <row r="613" spans="1:60" outlineLevel="1">
      <c r="A613" s="153"/>
      <c r="B613" s="154"/>
      <c r="C613" s="195" t="s">
        <v>673</v>
      </c>
      <c r="D613" s="185"/>
      <c r="E613" s="186"/>
      <c r="F613" s="155"/>
      <c r="G613" s="155"/>
      <c r="H613" s="155"/>
      <c r="I613" s="155"/>
      <c r="J613" s="155"/>
      <c r="K613" s="155"/>
      <c r="L613" s="155"/>
      <c r="M613" s="155"/>
      <c r="N613" s="155"/>
      <c r="O613" s="155"/>
      <c r="P613" s="155"/>
      <c r="Q613" s="155"/>
      <c r="R613" s="155"/>
      <c r="S613" s="155"/>
      <c r="T613" s="155"/>
      <c r="U613" s="155"/>
      <c r="V613" s="155"/>
      <c r="W613" s="155"/>
      <c r="X613" s="155"/>
      <c r="Y613" s="146"/>
      <c r="Z613" s="146"/>
      <c r="AA613" s="146"/>
      <c r="AB613" s="146"/>
      <c r="AC613" s="146"/>
      <c r="AD613" s="146"/>
      <c r="AE613" s="146"/>
      <c r="AF613" s="146"/>
      <c r="AG613" s="146" t="s">
        <v>228</v>
      </c>
      <c r="AH613" s="146">
        <v>0</v>
      </c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  <c r="AU613" s="146"/>
      <c r="AV613" s="146"/>
      <c r="AW613" s="146"/>
      <c r="AX613" s="146"/>
      <c r="AY613" s="146"/>
      <c r="AZ613" s="146"/>
      <c r="BA613" s="146"/>
      <c r="BB613" s="146"/>
      <c r="BC613" s="146"/>
      <c r="BD613" s="146"/>
      <c r="BE613" s="146"/>
      <c r="BF613" s="146"/>
      <c r="BG613" s="146"/>
      <c r="BH613" s="146"/>
    </row>
    <row r="614" spans="1:60" outlineLevel="1">
      <c r="A614" s="153"/>
      <c r="B614" s="154"/>
      <c r="C614" s="195" t="s">
        <v>687</v>
      </c>
      <c r="D614" s="185"/>
      <c r="E614" s="186">
        <v>2.4</v>
      </c>
      <c r="F614" s="155"/>
      <c r="G614" s="155"/>
      <c r="H614" s="155"/>
      <c r="I614" s="155"/>
      <c r="J614" s="155"/>
      <c r="K614" s="155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46"/>
      <c r="Z614" s="146"/>
      <c r="AA614" s="146"/>
      <c r="AB614" s="146"/>
      <c r="AC614" s="146"/>
      <c r="AD614" s="146"/>
      <c r="AE614" s="146"/>
      <c r="AF614" s="146"/>
      <c r="AG614" s="146" t="s">
        <v>228</v>
      </c>
      <c r="AH614" s="146">
        <v>0</v>
      </c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  <c r="BA614" s="146"/>
      <c r="BB614" s="146"/>
      <c r="BC614" s="146"/>
      <c r="BD614" s="146"/>
      <c r="BE614" s="146"/>
      <c r="BF614" s="146"/>
      <c r="BG614" s="146"/>
      <c r="BH614" s="146"/>
    </row>
    <row r="615" spans="1:60" outlineLevel="1">
      <c r="A615" s="153"/>
      <c r="B615" s="154"/>
      <c r="C615" s="195" t="s">
        <v>689</v>
      </c>
      <c r="D615" s="185"/>
      <c r="E615" s="186">
        <v>1.47</v>
      </c>
      <c r="F615" s="155"/>
      <c r="G615" s="155"/>
      <c r="H615" s="155"/>
      <c r="I615" s="155"/>
      <c r="J615" s="155"/>
      <c r="K615" s="155"/>
      <c r="L615" s="155"/>
      <c r="M615" s="155"/>
      <c r="N615" s="155"/>
      <c r="O615" s="155"/>
      <c r="P615" s="155"/>
      <c r="Q615" s="155"/>
      <c r="R615" s="155"/>
      <c r="S615" s="155"/>
      <c r="T615" s="155"/>
      <c r="U615" s="155"/>
      <c r="V615" s="155"/>
      <c r="W615" s="155"/>
      <c r="X615" s="155"/>
      <c r="Y615" s="146"/>
      <c r="Z615" s="146"/>
      <c r="AA615" s="146"/>
      <c r="AB615" s="146"/>
      <c r="AC615" s="146"/>
      <c r="AD615" s="146"/>
      <c r="AE615" s="146"/>
      <c r="AF615" s="146"/>
      <c r="AG615" s="146" t="s">
        <v>228</v>
      </c>
      <c r="AH615" s="146">
        <v>0</v>
      </c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  <c r="BA615" s="146"/>
      <c r="BB615" s="146"/>
      <c r="BC615" s="146"/>
      <c r="BD615" s="146"/>
      <c r="BE615" s="146"/>
      <c r="BF615" s="146"/>
      <c r="BG615" s="146"/>
      <c r="BH615" s="146"/>
    </row>
    <row r="616" spans="1:60" outlineLevel="1">
      <c r="A616" s="163">
        <v>101</v>
      </c>
      <c r="B616" s="164" t="s">
        <v>717</v>
      </c>
      <c r="C616" s="180" t="s">
        <v>718</v>
      </c>
      <c r="D616" s="165" t="s">
        <v>254</v>
      </c>
      <c r="E616" s="166">
        <v>168.08</v>
      </c>
      <c r="F616" s="167"/>
      <c r="G616" s="168">
        <f>ROUND(E616*F616,2)</f>
        <v>0</v>
      </c>
      <c r="H616" s="167">
        <v>0</v>
      </c>
      <c r="I616" s="168">
        <f>ROUND(E616*H616,2)</f>
        <v>0</v>
      </c>
      <c r="J616" s="167">
        <v>75.099999999999994</v>
      </c>
      <c r="K616" s="168">
        <f>ROUND(E616*J616,2)</f>
        <v>12622.81</v>
      </c>
      <c r="L616" s="168">
        <v>21</v>
      </c>
      <c r="M616" s="168">
        <f>G616*(1+L616/100)</f>
        <v>0</v>
      </c>
      <c r="N616" s="168">
        <v>0</v>
      </c>
      <c r="O616" s="168">
        <f>ROUND(E616*N616,2)</f>
        <v>0</v>
      </c>
      <c r="P616" s="168">
        <v>7.0000000000000007E-2</v>
      </c>
      <c r="Q616" s="168">
        <f>ROUND(E616*P616,2)</f>
        <v>11.77</v>
      </c>
      <c r="R616" s="168" t="s">
        <v>666</v>
      </c>
      <c r="S616" s="168" t="s">
        <v>171</v>
      </c>
      <c r="T616" s="169" t="s">
        <v>171</v>
      </c>
      <c r="U616" s="155">
        <v>0.15</v>
      </c>
      <c r="V616" s="155">
        <f>ROUND(E616*U616,2)</f>
        <v>25.21</v>
      </c>
      <c r="W616" s="155"/>
      <c r="X616" s="155" t="s">
        <v>223</v>
      </c>
      <c r="Y616" s="146"/>
      <c r="Z616" s="146"/>
      <c r="AA616" s="146"/>
      <c r="AB616" s="146"/>
      <c r="AC616" s="146"/>
      <c r="AD616" s="146"/>
      <c r="AE616" s="146"/>
      <c r="AF616" s="146"/>
      <c r="AG616" s="146" t="s">
        <v>224</v>
      </c>
      <c r="AH616" s="146"/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  <c r="AU616" s="146"/>
      <c r="AV616" s="146"/>
      <c r="AW616" s="146"/>
      <c r="AX616" s="146"/>
      <c r="AY616" s="146"/>
      <c r="AZ616" s="146"/>
      <c r="BA616" s="146"/>
      <c r="BB616" s="146"/>
      <c r="BC616" s="146"/>
      <c r="BD616" s="146"/>
      <c r="BE616" s="146"/>
      <c r="BF616" s="146"/>
      <c r="BG616" s="146"/>
      <c r="BH616" s="146"/>
    </row>
    <row r="617" spans="1:60" outlineLevel="1">
      <c r="A617" s="153"/>
      <c r="B617" s="154"/>
      <c r="C617" s="801" t="s">
        <v>714</v>
      </c>
      <c r="D617" s="802"/>
      <c r="E617" s="802"/>
      <c r="F617" s="802"/>
      <c r="G617" s="802"/>
      <c r="H617" s="155"/>
      <c r="I617" s="155"/>
      <c r="J617" s="155"/>
      <c r="K617" s="155"/>
      <c r="L617" s="155"/>
      <c r="M617" s="155"/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46"/>
      <c r="Z617" s="146"/>
      <c r="AA617" s="146"/>
      <c r="AB617" s="146"/>
      <c r="AC617" s="146"/>
      <c r="AD617" s="146"/>
      <c r="AE617" s="146"/>
      <c r="AF617" s="146"/>
      <c r="AG617" s="146" t="s">
        <v>226</v>
      </c>
      <c r="AH617" s="146"/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  <c r="AU617" s="146"/>
      <c r="AV617" s="146"/>
      <c r="AW617" s="146"/>
      <c r="AX617" s="146"/>
      <c r="AY617" s="146"/>
      <c r="AZ617" s="146"/>
      <c r="BA617" s="146"/>
      <c r="BB617" s="146"/>
      <c r="BC617" s="146"/>
      <c r="BD617" s="146"/>
      <c r="BE617" s="146"/>
      <c r="BF617" s="146"/>
      <c r="BG617" s="146"/>
      <c r="BH617" s="146"/>
    </row>
    <row r="618" spans="1:60" outlineLevel="1">
      <c r="A618" s="153"/>
      <c r="B618" s="154"/>
      <c r="C618" s="195" t="s">
        <v>668</v>
      </c>
      <c r="D618" s="185"/>
      <c r="E618" s="186"/>
      <c r="F618" s="155"/>
      <c r="G618" s="155"/>
      <c r="H618" s="155"/>
      <c r="I618" s="155"/>
      <c r="J618" s="155"/>
      <c r="K618" s="155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46"/>
      <c r="Z618" s="146"/>
      <c r="AA618" s="146"/>
      <c r="AB618" s="146"/>
      <c r="AC618" s="146"/>
      <c r="AD618" s="146"/>
      <c r="AE618" s="146"/>
      <c r="AF618" s="146"/>
      <c r="AG618" s="146" t="s">
        <v>228</v>
      </c>
      <c r="AH618" s="146">
        <v>0</v>
      </c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  <c r="BA618" s="146"/>
      <c r="BB618" s="146"/>
      <c r="BC618" s="146"/>
      <c r="BD618" s="146"/>
      <c r="BE618" s="146"/>
      <c r="BF618" s="146"/>
      <c r="BG618" s="146"/>
      <c r="BH618" s="146"/>
    </row>
    <row r="619" spans="1:60" outlineLevel="1">
      <c r="A619" s="153"/>
      <c r="B619" s="154"/>
      <c r="C619" s="195" t="s">
        <v>719</v>
      </c>
      <c r="D619" s="185"/>
      <c r="E619" s="186">
        <v>190.292</v>
      </c>
      <c r="F619" s="155"/>
      <c r="G619" s="155"/>
      <c r="H619" s="155"/>
      <c r="I619" s="155"/>
      <c r="J619" s="155"/>
      <c r="K619" s="155"/>
      <c r="L619" s="155"/>
      <c r="M619" s="15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46"/>
      <c r="Z619" s="146"/>
      <c r="AA619" s="146"/>
      <c r="AB619" s="146"/>
      <c r="AC619" s="146"/>
      <c r="AD619" s="146"/>
      <c r="AE619" s="146"/>
      <c r="AF619" s="146"/>
      <c r="AG619" s="146" t="s">
        <v>228</v>
      </c>
      <c r="AH619" s="146">
        <v>0</v>
      </c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</row>
    <row r="620" spans="1:60" outlineLevel="1">
      <c r="A620" s="153"/>
      <c r="B620" s="154"/>
      <c r="C620" s="195" t="s">
        <v>720</v>
      </c>
      <c r="D620" s="185"/>
      <c r="E620" s="186">
        <v>-21.071999999999999</v>
      </c>
      <c r="F620" s="155"/>
      <c r="G620" s="155"/>
      <c r="H620" s="155"/>
      <c r="I620" s="155"/>
      <c r="J620" s="155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46"/>
      <c r="Z620" s="146"/>
      <c r="AA620" s="146"/>
      <c r="AB620" s="146"/>
      <c r="AC620" s="146"/>
      <c r="AD620" s="146"/>
      <c r="AE620" s="146"/>
      <c r="AF620" s="146"/>
      <c r="AG620" s="146" t="s">
        <v>228</v>
      </c>
      <c r="AH620" s="146">
        <v>0</v>
      </c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</row>
    <row r="621" spans="1:60" outlineLevel="1">
      <c r="A621" s="153"/>
      <c r="B621" s="154"/>
      <c r="C621" s="195" t="s">
        <v>721</v>
      </c>
      <c r="D621" s="185"/>
      <c r="E621" s="186">
        <v>-1.1399999999999999</v>
      </c>
      <c r="F621" s="155"/>
      <c r="G621" s="155"/>
      <c r="H621" s="155"/>
      <c r="I621" s="155"/>
      <c r="J621" s="155"/>
      <c r="K621" s="155"/>
      <c r="L621" s="155"/>
      <c r="M621" s="155"/>
      <c r="N621" s="155"/>
      <c r="O621" s="155"/>
      <c r="P621" s="155"/>
      <c r="Q621" s="155"/>
      <c r="R621" s="155"/>
      <c r="S621" s="155"/>
      <c r="T621" s="155"/>
      <c r="U621" s="155"/>
      <c r="V621" s="155"/>
      <c r="W621" s="155"/>
      <c r="X621" s="155"/>
      <c r="Y621" s="146"/>
      <c r="Z621" s="146"/>
      <c r="AA621" s="146"/>
      <c r="AB621" s="146"/>
      <c r="AC621" s="146"/>
      <c r="AD621" s="146"/>
      <c r="AE621" s="146"/>
      <c r="AF621" s="146"/>
      <c r="AG621" s="146" t="s">
        <v>228</v>
      </c>
      <c r="AH621" s="146">
        <v>0</v>
      </c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</row>
    <row r="622" spans="1:60" ht="22.5" outlineLevel="1">
      <c r="A622" s="163">
        <v>102</v>
      </c>
      <c r="B622" s="164" t="s">
        <v>722</v>
      </c>
      <c r="C622" s="180" t="s">
        <v>723</v>
      </c>
      <c r="D622" s="165" t="s">
        <v>254</v>
      </c>
      <c r="E622" s="166">
        <v>22.117000000000001</v>
      </c>
      <c r="F622" s="167"/>
      <c r="G622" s="168">
        <f>ROUND(E622*F622,2)</f>
        <v>0</v>
      </c>
      <c r="H622" s="167">
        <v>0</v>
      </c>
      <c r="I622" s="168">
        <f>ROUND(E622*H622,2)</f>
        <v>0</v>
      </c>
      <c r="J622" s="167">
        <v>138</v>
      </c>
      <c r="K622" s="168">
        <f>ROUND(E622*J622,2)</f>
        <v>3052.15</v>
      </c>
      <c r="L622" s="168">
        <v>21</v>
      </c>
      <c r="M622" s="168">
        <f>G622*(1+L622/100)</f>
        <v>0</v>
      </c>
      <c r="N622" s="168">
        <v>0</v>
      </c>
      <c r="O622" s="168">
        <f>ROUND(E622*N622,2)</f>
        <v>0</v>
      </c>
      <c r="P622" s="168">
        <v>5.5E-2</v>
      </c>
      <c r="Q622" s="168">
        <f>ROUND(E622*P622,2)</f>
        <v>1.22</v>
      </c>
      <c r="R622" s="168" t="s">
        <v>666</v>
      </c>
      <c r="S622" s="168" t="s">
        <v>171</v>
      </c>
      <c r="T622" s="169" t="s">
        <v>171</v>
      </c>
      <c r="U622" s="155">
        <v>0.42499999999999999</v>
      </c>
      <c r="V622" s="155">
        <f>ROUND(E622*U622,2)</f>
        <v>9.4</v>
      </c>
      <c r="W622" s="155"/>
      <c r="X622" s="155" t="s">
        <v>223</v>
      </c>
      <c r="Y622" s="146"/>
      <c r="Z622" s="146"/>
      <c r="AA622" s="146"/>
      <c r="AB622" s="146"/>
      <c r="AC622" s="146"/>
      <c r="AD622" s="146"/>
      <c r="AE622" s="146"/>
      <c r="AF622" s="146"/>
      <c r="AG622" s="146" t="s">
        <v>224</v>
      </c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</row>
    <row r="623" spans="1:60" ht="22.5" outlineLevel="1">
      <c r="A623" s="153"/>
      <c r="B623" s="154"/>
      <c r="C623" s="801" t="s">
        <v>724</v>
      </c>
      <c r="D623" s="802"/>
      <c r="E623" s="802"/>
      <c r="F623" s="802"/>
      <c r="G623" s="802"/>
      <c r="H623" s="155"/>
      <c r="I623" s="155"/>
      <c r="J623" s="155"/>
      <c r="K623" s="155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46"/>
      <c r="Z623" s="146"/>
      <c r="AA623" s="146"/>
      <c r="AB623" s="146"/>
      <c r="AC623" s="146"/>
      <c r="AD623" s="146"/>
      <c r="AE623" s="146"/>
      <c r="AF623" s="146"/>
      <c r="AG623" s="146" t="s">
        <v>226</v>
      </c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70" t="str">
        <f>C623</f>
        <v>bez odstupu, po hrubém vybourání otvorů v jakémkoliv zdivu cihelném, včetně pomocného lešení o výšce podlahy do 1900 mm a pro zatížení do 1,5 kPa  (150 kg/m2),</v>
      </c>
      <c r="BB623" s="146"/>
      <c r="BC623" s="146"/>
      <c r="BD623" s="146"/>
      <c r="BE623" s="146"/>
      <c r="BF623" s="146"/>
      <c r="BG623" s="146"/>
      <c r="BH623" s="146"/>
    </row>
    <row r="624" spans="1:60" outlineLevel="1">
      <c r="A624" s="153"/>
      <c r="B624" s="154"/>
      <c r="C624" s="195" t="s">
        <v>668</v>
      </c>
      <c r="D624" s="185"/>
      <c r="E624" s="186"/>
      <c r="F624" s="155"/>
      <c r="G624" s="155"/>
      <c r="H624" s="155"/>
      <c r="I624" s="155"/>
      <c r="J624" s="155"/>
      <c r="K624" s="155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46"/>
      <c r="Z624" s="146"/>
      <c r="AA624" s="146"/>
      <c r="AB624" s="146"/>
      <c r="AC624" s="146"/>
      <c r="AD624" s="146"/>
      <c r="AE624" s="146"/>
      <c r="AF624" s="146"/>
      <c r="AG624" s="146" t="s">
        <v>228</v>
      </c>
      <c r="AH624" s="146">
        <v>0</v>
      </c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</row>
    <row r="625" spans="1:60" outlineLevel="1">
      <c r="A625" s="153"/>
      <c r="B625" s="154"/>
      <c r="C625" s="195" t="s">
        <v>725</v>
      </c>
      <c r="D625" s="185"/>
      <c r="E625" s="186">
        <v>3.96</v>
      </c>
      <c r="F625" s="155"/>
      <c r="G625" s="155"/>
      <c r="H625" s="155"/>
      <c r="I625" s="155"/>
      <c r="J625" s="155"/>
      <c r="K625" s="155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46"/>
      <c r="Z625" s="146"/>
      <c r="AA625" s="146"/>
      <c r="AB625" s="146"/>
      <c r="AC625" s="146"/>
      <c r="AD625" s="146"/>
      <c r="AE625" s="146"/>
      <c r="AF625" s="146"/>
      <c r="AG625" s="146" t="s">
        <v>228</v>
      </c>
      <c r="AH625" s="146">
        <v>0</v>
      </c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</row>
    <row r="626" spans="1:60" outlineLevel="1">
      <c r="A626" s="153"/>
      <c r="B626" s="154"/>
      <c r="C626" s="195" t="s">
        <v>726</v>
      </c>
      <c r="D626" s="185"/>
      <c r="E626" s="186">
        <v>0.72</v>
      </c>
      <c r="F626" s="155"/>
      <c r="G626" s="155"/>
      <c r="H626" s="155"/>
      <c r="I626" s="155"/>
      <c r="J626" s="155"/>
      <c r="K626" s="155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46"/>
      <c r="Z626" s="146"/>
      <c r="AA626" s="146"/>
      <c r="AB626" s="146"/>
      <c r="AC626" s="146"/>
      <c r="AD626" s="146"/>
      <c r="AE626" s="146"/>
      <c r="AF626" s="146"/>
      <c r="AG626" s="146" t="s">
        <v>228</v>
      </c>
      <c r="AH626" s="146">
        <v>0</v>
      </c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</row>
    <row r="627" spans="1:60" outlineLevel="1">
      <c r="A627" s="153"/>
      <c r="B627" s="154"/>
      <c r="C627" s="195" t="s">
        <v>727</v>
      </c>
      <c r="D627" s="185"/>
      <c r="E627" s="186">
        <v>0.90300000000000002</v>
      </c>
      <c r="F627" s="155"/>
      <c r="G627" s="155"/>
      <c r="H627" s="155"/>
      <c r="I627" s="155"/>
      <c r="J627" s="155"/>
      <c r="K627" s="155"/>
      <c r="L627" s="155"/>
      <c r="M627" s="155"/>
      <c r="N627" s="155"/>
      <c r="O627" s="155"/>
      <c r="P627" s="155"/>
      <c r="Q627" s="155"/>
      <c r="R627" s="155"/>
      <c r="S627" s="155"/>
      <c r="T627" s="155"/>
      <c r="U627" s="155"/>
      <c r="V627" s="155"/>
      <c r="W627" s="155"/>
      <c r="X627" s="155"/>
      <c r="Y627" s="146"/>
      <c r="Z627" s="146"/>
      <c r="AA627" s="146"/>
      <c r="AB627" s="146"/>
      <c r="AC627" s="146"/>
      <c r="AD627" s="146"/>
      <c r="AE627" s="146"/>
      <c r="AF627" s="146"/>
      <c r="AG627" s="146" t="s">
        <v>228</v>
      </c>
      <c r="AH627" s="146">
        <v>0</v>
      </c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  <c r="AU627" s="146"/>
      <c r="AV627" s="146"/>
      <c r="AW627" s="146"/>
      <c r="AX627" s="146"/>
      <c r="AY627" s="146"/>
      <c r="AZ627" s="146"/>
      <c r="BA627" s="146"/>
      <c r="BB627" s="146"/>
      <c r="BC627" s="146"/>
      <c r="BD627" s="146"/>
      <c r="BE627" s="146"/>
      <c r="BF627" s="146"/>
      <c r="BG627" s="146"/>
      <c r="BH627" s="146"/>
    </row>
    <row r="628" spans="1:60" outlineLevel="1">
      <c r="A628" s="153"/>
      <c r="B628" s="154"/>
      <c r="C628" s="195" t="s">
        <v>728</v>
      </c>
      <c r="D628" s="185"/>
      <c r="E628" s="186"/>
      <c r="F628" s="155"/>
      <c r="G628" s="155"/>
      <c r="H628" s="155"/>
      <c r="I628" s="155"/>
      <c r="J628" s="155"/>
      <c r="K628" s="155"/>
      <c r="L628" s="155"/>
      <c r="M628" s="15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46"/>
      <c r="Z628" s="146"/>
      <c r="AA628" s="146"/>
      <c r="AB628" s="146"/>
      <c r="AC628" s="146"/>
      <c r="AD628" s="146"/>
      <c r="AE628" s="146"/>
      <c r="AF628" s="146"/>
      <c r="AG628" s="146" t="s">
        <v>228</v>
      </c>
      <c r="AH628" s="146">
        <v>0</v>
      </c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  <c r="BA628" s="146"/>
      <c r="BB628" s="146"/>
      <c r="BC628" s="146"/>
      <c r="BD628" s="146"/>
      <c r="BE628" s="146"/>
      <c r="BF628" s="146"/>
      <c r="BG628" s="146"/>
      <c r="BH628" s="146"/>
    </row>
    <row r="629" spans="1:60" outlineLevel="1">
      <c r="A629" s="153"/>
      <c r="B629" s="154"/>
      <c r="C629" s="195" t="s">
        <v>729</v>
      </c>
      <c r="D629" s="185"/>
      <c r="E629" s="186"/>
      <c r="F629" s="155"/>
      <c r="G629" s="155"/>
      <c r="H629" s="155"/>
      <c r="I629" s="155"/>
      <c r="J629" s="155"/>
      <c r="K629" s="155"/>
      <c r="L629" s="155"/>
      <c r="M629" s="155"/>
      <c r="N629" s="155"/>
      <c r="O629" s="155"/>
      <c r="P629" s="155"/>
      <c r="Q629" s="155"/>
      <c r="R629" s="155"/>
      <c r="S629" s="155"/>
      <c r="T629" s="155"/>
      <c r="U629" s="155"/>
      <c r="V629" s="155"/>
      <c r="W629" s="155"/>
      <c r="X629" s="155"/>
      <c r="Y629" s="146"/>
      <c r="Z629" s="146"/>
      <c r="AA629" s="146"/>
      <c r="AB629" s="146"/>
      <c r="AC629" s="146"/>
      <c r="AD629" s="146"/>
      <c r="AE629" s="146"/>
      <c r="AF629" s="146"/>
      <c r="AG629" s="146" t="s">
        <v>228</v>
      </c>
      <c r="AH629" s="146">
        <v>0</v>
      </c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  <c r="AU629" s="146"/>
      <c r="AV629" s="146"/>
      <c r="AW629" s="146"/>
      <c r="AX629" s="146"/>
      <c r="AY629" s="146"/>
      <c r="AZ629" s="146"/>
      <c r="BA629" s="146"/>
      <c r="BB629" s="146"/>
      <c r="BC629" s="146"/>
      <c r="BD629" s="146"/>
      <c r="BE629" s="146"/>
      <c r="BF629" s="146"/>
      <c r="BG629" s="146"/>
      <c r="BH629" s="146"/>
    </row>
    <row r="630" spans="1:60" outlineLevel="1">
      <c r="A630" s="153"/>
      <c r="B630" s="154"/>
      <c r="C630" s="195" t="s">
        <v>730</v>
      </c>
      <c r="D630" s="185"/>
      <c r="E630" s="186">
        <v>3.6</v>
      </c>
      <c r="F630" s="155"/>
      <c r="G630" s="155"/>
      <c r="H630" s="155"/>
      <c r="I630" s="155"/>
      <c r="J630" s="155"/>
      <c r="K630" s="155"/>
      <c r="L630" s="155"/>
      <c r="M630" s="15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46"/>
      <c r="Z630" s="146"/>
      <c r="AA630" s="146"/>
      <c r="AB630" s="146"/>
      <c r="AC630" s="146"/>
      <c r="AD630" s="146"/>
      <c r="AE630" s="146"/>
      <c r="AF630" s="146"/>
      <c r="AG630" s="146" t="s">
        <v>228</v>
      </c>
      <c r="AH630" s="146">
        <v>0</v>
      </c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  <c r="BA630" s="146"/>
      <c r="BB630" s="146"/>
      <c r="BC630" s="146"/>
      <c r="BD630" s="146"/>
      <c r="BE630" s="146"/>
      <c r="BF630" s="146"/>
      <c r="BG630" s="146"/>
      <c r="BH630" s="146"/>
    </row>
    <row r="631" spans="1:60" outlineLevel="1">
      <c r="A631" s="153"/>
      <c r="B631" s="154"/>
      <c r="C631" s="195" t="s">
        <v>731</v>
      </c>
      <c r="D631" s="185"/>
      <c r="E631" s="186">
        <v>1.44</v>
      </c>
      <c r="F631" s="155"/>
      <c r="G631" s="155"/>
      <c r="H631" s="155"/>
      <c r="I631" s="155"/>
      <c r="J631" s="155"/>
      <c r="K631" s="155"/>
      <c r="L631" s="155"/>
      <c r="M631" s="155"/>
      <c r="N631" s="155"/>
      <c r="O631" s="155"/>
      <c r="P631" s="155"/>
      <c r="Q631" s="155"/>
      <c r="R631" s="155"/>
      <c r="S631" s="155"/>
      <c r="T631" s="155"/>
      <c r="U631" s="155"/>
      <c r="V631" s="155"/>
      <c r="W631" s="155"/>
      <c r="X631" s="155"/>
      <c r="Y631" s="146"/>
      <c r="Z631" s="146"/>
      <c r="AA631" s="146"/>
      <c r="AB631" s="146"/>
      <c r="AC631" s="146"/>
      <c r="AD631" s="146"/>
      <c r="AE631" s="146"/>
      <c r="AF631" s="146"/>
      <c r="AG631" s="146" t="s">
        <v>228</v>
      </c>
      <c r="AH631" s="146">
        <v>0</v>
      </c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  <c r="BA631" s="146"/>
      <c r="BB631" s="146"/>
      <c r="BC631" s="146"/>
      <c r="BD631" s="146"/>
      <c r="BE631" s="146"/>
      <c r="BF631" s="146"/>
      <c r="BG631" s="146"/>
      <c r="BH631" s="146"/>
    </row>
    <row r="632" spans="1:60" outlineLevel="1">
      <c r="A632" s="153"/>
      <c r="B632" s="154"/>
      <c r="C632" s="195" t="s">
        <v>361</v>
      </c>
      <c r="D632" s="185"/>
      <c r="E632" s="186"/>
      <c r="F632" s="155"/>
      <c r="G632" s="155"/>
      <c r="H632" s="155"/>
      <c r="I632" s="155"/>
      <c r="J632" s="155"/>
      <c r="K632" s="155"/>
      <c r="L632" s="155"/>
      <c r="M632" s="155"/>
      <c r="N632" s="155"/>
      <c r="O632" s="155"/>
      <c r="P632" s="155"/>
      <c r="Q632" s="155"/>
      <c r="R632" s="155"/>
      <c r="S632" s="155"/>
      <c r="T632" s="155"/>
      <c r="U632" s="155"/>
      <c r="V632" s="155"/>
      <c r="W632" s="155"/>
      <c r="X632" s="155"/>
      <c r="Y632" s="146"/>
      <c r="Z632" s="146"/>
      <c r="AA632" s="146"/>
      <c r="AB632" s="146"/>
      <c r="AC632" s="146"/>
      <c r="AD632" s="146"/>
      <c r="AE632" s="146"/>
      <c r="AF632" s="146"/>
      <c r="AG632" s="146" t="s">
        <v>228</v>
      </c>
      <c r="AH632" s="146">
        <v>0</v>
      </c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  <c r="BA632" s="146"/>
      <c r="BB632" s="146"/>
      <c r="BC632" s="146"/>
      <c r="BD632" s="146"/>
      <c r="BE632" s="146"/>
      <c r="BF632" s="146"/>
      <c r="BG632" s="146"/>
      <c r="BH632" s="146"/>
    </row>
    <row r="633" spans="1:60" outlineLevel="1">
      <c r="A633" s="153"/>
      <c r="B633" s="154"/>
      <c r="C633" s="195" t="s">
        <v>470</v>
      </c>
      <c r="D633" s="185"/>
      <c r="E633" s="186">
        <v>4.32</v>
      </c>
      <c r="F633" s="155"/>
      <c r="G633" s="155"/>
      <c r="H633" s="155"/>
      <c r="I633" s="155"/>
      <c r="J633" s="155"/>
      <c r="K633" s="155"/>
      <c r="L633" s="155"/>
      <c r="M633" s="15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46"/>
      <c r="Z633" s="146"/>
      <c r="AA633" s="146"/>
      <c r="AB633" s="146"/>
      <c r="AC633" s="146"/>
      <c r="AD633" s="146"/>
      <c r="AE633" s="146"/>
      <c r="AF633" s="146"/>
      <c r="AG633" s="146" t="s">
        <v>228</v>
      </c>
      <c r="AH633" s="146">
        <v>0</v>
      </c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  <c r="BA633" s="146"/>
      <c r="BB633" s="146"/>
      <c r="BC633" s="146"/>
      <c r="BD633" s="146"/>
      <c r="BE633" s="146"/>
      <c r="BF633" s="146"/>
      <c r="BG633" s="146"/>
      <c r="BH633" s="146"/>
    </row>
    <row r="634" spans="1:60" outlineLevel="1">
      <c r="A634" s="153"/>
      <c r="B634" s="154"/>
      <c r="C634" s="195" t="s">
        <v>471</v>
      </c>
      <c r="D634" s="185"/>
      <c r="E634" s="186">
        <v>0.96</v>
      </c>
      <c r="F634" s="155"/>
      <c r="G634" s="155"/>
      <c r="H634" s="155"/>
      <c r="I634" s="155"/>
      <c r="J634" s="155"/>
      <c r="K634" s="155"/>
      <c r="L634" s="155"/>
      <c r="M634" s="155"/>
      <c r="N634" s="155"/>
      <c r="O634" s="155"/>
      <c r="P634" s="155"/>
      <c r="Q634" s="155"/>
      <c r="R634" s="155"/>
      <c r="S634" s="155"/>
      <c r="T634" s="155"/>
      <c r="U634" s="155"/>
      <c r="V634" s="155"/>
      <c r="W634" s="155"/>
      <c r="X634" s="155"/>
      <c r="Y634" s="146"/>
      <c r="Z634" s="146"/>
      <c r="AA634" s="146"/>
      <c r="AB634" s="146"/>
      <c r="AC634" s="146"/>
      <c r="AD634" s="146"/>
      <c r="AE634" s="146"/>
      <c r="AF634" s="146"/>
      <c r="AG634" s="146" t="s">
        <v>228</v>
      </c>
      <c r="AH634" s="146">
        <v>0</v>
      </c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  <c r="BA634" s="146"/>
      <c r="BB634" s="146"/>
      <c r="BC634" s="146"/>
      <c r="BD634" s="146"/>
      <c r="BE634" s="146"/>
      <c r="BF634" s="146"/>
      <c r="BG634" s="146"/>
      <c r="BH634" s="146"/>
    </row>
    <row r="635" spans="1:60" outlineLevel="1">
      <c r="A635" s="153"/>
      <c r="B635" s="154"/>
      <c r="C635" s="195" t="s">
        <v>472</v>
      </c>
      <c r="D635" s="185"/>
      <c r="E635" s="186">
        <v>0.7</v>
      </c>
      <c r="F635" s="155"/>
      <c r="G635" s="155"/>
      <c r="H635" s="155"/>
      <c r="I635" s="155"/>
      <c r="J635" s="155"/>
      <c r="K635" s="155"/>
      <c r="L635" s="155"/>
      <c r="M635" s="155"/>
      <c r="N635" s="155"/>
      <c r="O635" s="155"/>
      <c r="P635" s="155"/>
      <c r="Q635" s="155"/>
      <c r="R635" s="155"/>
      <c r="S635" s="155"/>
      <c r="T635" s="155"/>
      <c r="U635" s="155"/>
      <c r="V635" s="155"/>
      <c r="W635" s="155"/>
      <c r="X635" s="155"/>
      <c r="Y635" s="146"/>
      <c r="Z635" s="146"/>
      <c r="AA635" s="146"/>
      <c r="AB635" s="146"/>
      <c r="AC635" s="146"/>
      <c r="AD635" s="146"/>
      <c r="AE635" s="146"/>
      <c r="AF635" s="146"/>
      <c r="AG635" s="146" t="s">
        <v>228</v>
      </c>
      <c r="AH635" s="146">
        <v>0</v>
      </c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  <c r="BA635" s="146"/>
      <c r="BB635" s="146"/>
      <c r="BC635" s="146"/>
      <c r="BD635" s="146"/>
      <c r="BE635" s="146"/>
      <c r="BF635" s="146"/>
      <c r="BG635" s="146"/>
      <c r="BH635" s="146"/>
    </row>
    <row r="636" spans="1:60" outlineLevel="1">
      <c r="A636" s="153"/>
      <c r="B636" s="154"/>
      <c r="C636" s="195" t="s">
        <v>732</v>
      </c>
      <c r="D636" s="185"/>
      <c r="E636" s="186"/>
      <c r="F636" s="155"/>
      <c r="G636" s="155"/>
      <c r="H636" s="155"/>
      <c r="I636" s="155"/>
      <c r="J636" s="155"/>
      <c r="K636" s="155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46"/>
      <c r="Z636" s="146"/>
      <c r="AA636" s="146"/>
      <c r="AB636" s="146"/>
      <c r="AC636" s="146"/>
      <c r="AD636" s="146"/>
      <c r="AE636" s="146"/>
      <c r="AF636" s="146"/>
      <c r="AG636" s="146" t="s">
        <v>228</v>
      </c>
      <c r="AH636" s="146">
        <v>0</v>
      </c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  <c r="BA636" s="146"/>
      <c r="BB636" s="146"/>
      <c r="BC636" s="146"/>
      <c r="BD636" s="146"/>
      <c r="BE636" s="146"/>
      <c r="BF636" s="146"/>
      <c r="BG636" s="146"/>
      <c r="BH636" s="146"/>
    </row>
    <row r="637" spans="1:60" outlineLevel="1">
      <c r="A637" s="153"/>
      <c r="B637" s="154"/>
      <c r="C637" s="195" t="s">
        <v>733</v>
      </c>
      <c r="D637" s="185"/>
      <c r="E637" s="186"/>
      <c r="F637" s="155"/>
      <c r="G637" s="155"/>
      <c r="H637" s="155"/>
      <c r="I637" s="155"/>
      <c r="J637" s="155"/>
      <c r="K637" s="155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46"/>
      <c r="Z637" s="146"/>
      <c r="AA637" s="146"/>
      <c r="AB637" s="146"/>
      <c r="AC637" s="146"/>
      <c r="AD637" s="146"/>
      <c r="AE637" s="146"/>
      <c r="AF637" s="146"/>
      <c r="AG637" s="146" t="s">
        <v>228</v>
      </c>
      <c r="AH637" s="146">
        <v>0</v>
      </c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</row>
    <row r="638" spans="1:60" outlineLevel="1">
      <c r="A638" s="153"/>
      <c r="B638" s="154"/>
      <c r="C638" s="195" t="s">
        <v>734</v>
      </c>
      <c r="D638" s="185"/>
      <c r="E638" s="186">
        <v>3.78</v>
      </c>
      <c r="F638" s="155"/>
      <c r="G638" s="155"/>
      <c r="H638" s="155"/>
      <c r="I638" s="155"/>
      <c r="J638" s="155"/>
      <c r="K638" s="155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46"/>
      <c r="Z638" s="146"/>
      <c r="AA638" s="146"/>
      <c r="AB638" s="146"/>
      <c r="AC638" s="146"/>
      <c r="AD638" s="146"/>
      <c r="AE638" s="146"/>
      <c r="AF638" s="146"/>
      <c r="AG638" s="146" t="s">
        <v>228</v>
      </c>
      <c r="AH638" s="146">
        <v>0</v>
      </c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</row>
    <row r="639" spans="1:60" outlineLevel="1">
      <c r="A639" s="153"/>
      <c r="B639" s="154"/>
      <c r="C639" s="195" t="s">
        <v>735</v>
      </c>
      <c r="D639" s="185"/>
      <c r="E639" s="186">
        <v>0.81599999999999995</v>
      </c>
      <c r="F639" s="155"/>
      <c r="G639" s="155"/>
      <c r="H639" s="155"/>
      <c r="I639" s="155"/>
      <c r="J639" s="155"/>
      <c r="K639" s="155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46"/>
      <c r="Z639" s="146"/>
      <c r="AA639" s="146"/>
      <c r="AB639" s="146"/>
      <c r="AC639" s="146"/>
      <c r="AD639" s="146"/>
      <c r="AE639" s="146"/>
      <c r="AF639" s="146"/>
      <c r="AG639" s="146" t="s">
        <v>228</v>
      </c>
      <c r="AH639" s="146">
        <v>0</v>
      </c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</row>
    <row r="640" spans="1:60" outlineLevel="1">
      <c r="A640" s="153"/>
      <c r="B640" s="154"/>
      <c r="C640" s="195" t="s">
        <v>736</v>
      </c>
      <c r="D640" s="185"/>
      <c r="E640" s="186"/>
      <c r="F640" s="155"/>
      <c r="G640" s="155"/>
      <c r="H640" s="155"/>
      <c r="I640" s="155"/>
      <c r="J640" s="155"/>
      <c r="K640" s="155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46"/>
      <c r="Z640" s="146"/>
      <c r="AA640" s="146"/>
      <c r="AB640" s="146"/>
      <c r="AC640" s="146"/>
      <c r="AD640" s="146"/>
      <c r="AE640" s="146"/>
      <c r="AF640" s="146"/>
      <c r="AG640" s="146" t="s">
        <v>228</v>
      </c>
      <c r="AH640" s="146">
        <v>0</v>
      </c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</row>
    <row r="641" spans="1:60" outlineLevel="1">
      <c r="A641" s="153"/>
      <c r="B641" s="154"/>
      <c r="C641" s="195" t="s">
        <v>737</v>
      </c>
      <c r="D641" s="185"/>
      <c r="E641" s="186">
        <v>0.91800000000000004</v>
      </c>
      <c r="F641" s="155"/>
      <c r="G641" s="155"/>
      <c r="H641" s="155"/>
      <c r="I641" s="155"/>
      <c r="J641" s="155"/>
      <c r="K641" s="155"/>
      <c r="L641" s="155"/>
      <c r="M641" s="155"/>
      <c r="N641" s="155"/>
      <c r="O641" s="155"/>
      <c r="P641" s="155"/>
      <c r="Q641" s="155"/>
      <c r="R641" s="155"/>
      <c r="S641" s="155"/>
      <c r="T641" s="155"/>
      <c r="U641" s="155"/>
      <c r="V641" s="155"/>
      <c r="W641" s="155"/>
      <c r="X641" s="155"/>
      <c r="Y641" s="146"/>
      <c r="Z641" s="146"/>
      <c r="AA641" s="146"/>
      <c r="AB641" s="146"/>
      <c r="AC641" s="146"/>
      <c r="AD641" s="146"/>
      <c r="AE641" s="146"/>
      <c r="AF641" s="146"/>
      <c r="AG641" s="146" t="s">
        <v>228</v>
      </c>
      <c r="AH641" s="146">
        <v>0</v>
      </c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</row>
    <row r="642" spans="1:60" outlineLevel="1">
      <c r="A642" s="163">
        <v>103</v>
      </c>
      <c r="B642" s="164" t="s">
        <v>738</v>
      </c>
      <c r="C642" s="180" t="s">
        <v>739</v>
      </c>
      <c r="D642" s="165" t="s">
        <v>646</v>
      </c>
      <c r="E642" s="166">
        <v>2</v>
      </c>
      <c r="F642" s="167"/>
      <c r="G642" s="168">
        <f>ROUND(E642*F642,2)</f>
        <v>0</v>
      </c>
      <c r="H642" s="167">
        <v>0</v>
      </c>
      <c r="I642" s="168">
        <f>ROUND(E642*H642,2)</f>
        <v>0</v>
      </c>
      <c r="J642" s="167">
        <v>9.6999999999999993</v>
      </c>
      <c r="K642" s="168">
        <f>ROUND(E642*J642,2)</f>
        <v>19.399999999999999</v>
      </c>
      <c r="L642" s="168">
        <v>21</v>
      </c>
      <c r="M642" s="168">
        <f>G642*(1+L642/100)</f>
        <v>0</v>
      </c>
      <c r="N642" s="168">
        <v>0</v>
      </c>
      <c r="O642" s="168">
        <f>ROUND(E642*N642,2)</f>
        <v>0</v>
      </c>
      <c r="P642" s="168">
        <v>0</v>
      </c>
      <c r="Q642" s="168">
        <f>ROUND(E642*P642,2)</f>
        <v>0</v>
      </c>
      <c r="R642" s="168" t="s">
        <v>666</v>
      </c>
      <c r="S642" s="168" t="s">
        <v>171</v>
      </c>
      <c r="T642" s="169" t="s">
        <v>171</v>
      </c>
      <c r="U642" s="155">
        <v>0.03</v>
      </c>
      <c r="V642" s="155">
        <f>ROUND(E642*U642,2)</f>
        <v>0.06</v>
      </c>
      <c r="W642" s="155"/>
      <c r="X642" s="155" t="s">
        <v>223</v>
      </c>
      <c r="Y642" s="146"/>
      <c r="Z642" s="146"/>
      <c r="AA642" s="146"/>
      <c r="AB642" s="146"/>
      <c r="AC642" s="146"/>
      <c r="AD642" s="146"/>
      <c r="AE642" s="146"/>
      <c r="AF642" s="146"/>
      <c r="AG642" s="146" t="s">
        <v>224</v>
      </c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</row>
    <row r="643" spans="1:60" outlineLevel="1">
      <c r="A643" s="153"/>
      <c r="B643" s="154"/>
      <c r="C643" s="801" t="s">
        <v>740</v>
      </c>
      <c r="D643" s="802"/>
      <c r="E643" s="802"/>
      <c r="F643" s="802"/>
      <c r="G643" s="802"/>
      <c r="H643" s="155"/>
      <c r="I643" s="155"/>
      <c r="J643" s="155"/>
      <c r="K643" s="155"/>
      <c r="L643" s="155"/>
      <c r="M643" s="15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46"/>
      <c r="Z643" s="146"/>
      <c r="AA643" s="146"/>
      <c r="AB643" s="146"/>
      <c r="AC643" s="146"/>
      <c r="AD643" s="146"/>
      <c r="AE643" s="146"/>
      <c r="AF643" s="146"/>
      <c r="AG643" s="146" t="s">
        <v>226</v>
      </c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  <c r="BA643" s="146"/>
      <c r="BB643" s="146"/>
      <c r="BC643" s="146"/>
      <c r="BD643" s="146"/>
      <c r="BE643" s="146"/>
      <c r="BF643" s="146"/>
      <c r="BG643" s="146"/>
      <c r="BH643" s="146"/>
    </row>
    <row r="644" spans="1:60" outlineLevel="1">
      <c r="A644" s="153"/>
      <c r="B644" s="154"/>
      <c r="C644" s="195" t="s">
        <v>668</v>
      </c>
      <c r="D644" s="185"/>
      <c r="E644" s="186"/>
      <c r="F644" s="155"/>
      <c r="G644" s="155"/>
      <c r="H644" s="155"/>
      <c r="I644" s="155"/>
      <c r="J644" s="155"/>
      <c r="K644" s="155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46"/>
      <c r="Z644" s="146"/>
      <c r="AA644" s="146"/>
      <c r="AB644" s="146"/>
      <c r="AC644" s="146"/>
      <c r="AD644" s="146"/>
      <c r="AE644" s="146"/>
      <c r="AF644" s="146"/>
      <c r="AG644" s="146" t="s">
        <v>228</v>
      </c>
      <c r="AH644" s="146">
        <v>0</v>
      </c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</row>
    <row r="645" spans="1:60" outlineLevel="1">
      <c r="A645" s="153"/>
      <c r="B645" s="154"/>
      <c r="C645" s="195" t="s">
        <v>673</v>
      </c>
      <c r="D645" s="185"/>
      <c r="E645" s="186"/>
      <c r="F645" s="155"/>
      <c r="G645" s="155"/>
      <c r="H645" s="155"/>
      <c r="I645" s="155"/>
      <c r="J645" s="155"/>
      <c r="K645" s="155"/>
      <c r="L645" s="155"/>
      <c r="M645" s="155"/>
      <c r="N645" s="155"/>
      <c r="O645" s="155"/>
      <c r="P645" s="155"/>
      <c r="Q645" s="155"/>
      <c r="R645" s="155"/>
      <c r="S645" s="155"/>
      <c r="T645" s="155"/>
      <c r="U645" s="155"/>
      <c r="V645" s="155"/>
      <c r="W645" s="155"/>
      <c r="X645" s="155"/>
      <c r="Y645" s="146"/>
      <c r="Z645" s="146"/>
      <c r="AA645" s="146"/>
      <c r="AB645" s="146"/>
      <c r="AC645" s="146"/>
      <c r="AD645" s="146"/>
      <c r="AE645" s="146"/>
      <c r="AF645" s="146"/>
      <c r="AG645" s="146" t="s">
        <v>228</v>
      </c>
      <c r="AH645" s="146">
        <v>0</v>
      </c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  <c r="BA645" s="146"/>
      <c r="BB645" s="146"/>
      <c r="BC645" s="146"/>
      <c r="BD645" s="146"/>
      <c r="BE645" s="146"/>
      <c r="BF645" s="146"/>
      <c r="BG645" s="146"/>
      <c r="BH645" s="146"/>
    </row>
    <row r="646" spans="1:60" outlineLevel="1">
      <c r="A646" s="153"/>
      <c r="B646" s="154"/>
      <c r="C646" s="195" t="s">
        <v>741</v>
      </c>
      <c r="D646" s="185"/>
      <c r="E646" s="186">
        <v>2</v>
      </c>
      <c r="F646" s="155"/>
      <c r="G646" s="155"/>
      <c r="H646" s="155"/>
      <c r="I646" s="155"/>
      <c r="J646" s="155"/>
      <c r="K646" s="155"/>
      <c r="L646" s="155"/>
      <c r="M646" s="155"/>
      <c r="N646" s="155"/>
      <c r="O646" s="155"/>
      <c r="P646" s="155"/>
      <c r="Q646" s="155"/>
      <c r="R646" s="155"/>
      <c r="S646" s="155"/>
      <c r="T646" s="155"/>
      <c r="U646" s="155"/>
      <c r="V646" s="155"/>
      <c r="W646" s="155"/>
      <c r="X646" s="155"/>
      <c r="Y646" s="146"/>
      <c r="Z646" s="146"/>
      <c r="AA646" s="146"/>
      <c r="AB646" s="146"/>
      <c r="AC646" s="146"/>
      <c r="AD646" s="146"/>
      <c r="AE646" s="146"/>
      <c r="AF646" s="146"/>
      <c r="AG646" s="146" t="s">
        <v>228</v>
      </c>
      <c r="AH646" s="146">
        <v>0</v>
      </c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  <c r="BA646" s="146"/>
      <c r="BB646" s="146"/>
      <c r="BC646" s="146"/>
      <c r="BD646" s="146"/>
      <c r="BE646" s="146"/>
      <c r="BF646" s="146"/>
      <c r="BG646" s="146"/>
      <c r="BH646" s="146"/>
    </row>
    <row r="647" spans="1:60" outlineLevel="1">
      <c r="A647" s="163">
        <v>104</v>
      </c>
      <c r="B647" s="164" t="s">
        <v>742</v>
      </c>
      <c r="C647" s="180" t="s">
        <v>743</v>
      </c>
      <c r="D647" s="165" t="s">
        <v>646</v>
      </c>
      <c r="E647" s="166">
        <v>4</v>
      </c>
      <c r="F647" s="167"/>
      <c r="G647" s="168">
        <f>ROUND(E647*F647,2)</f>
        <v>0</v>
      </c>
      <c r="H647" s="167">
        <v>0</v>
      </c>
      <c r="I647" s="168">
        <f>ROUND(E647*H647,2)</f>
        <v>0</v>
      </c>
      <c r="J647" s="167">
        <v>16.2</v>
      </c>
      <c r="K647" s="168">
        <f>ROUND(E647*J647,2)</f>
        <v>64.8</v>
      </c>
      <c r="L647" s="168">
        <v>21</v>
      </c>
      <c r="M647" s="168">
        <f>G647*(1+L647/100)</f>
        <v>0</v>
      </c>
      <c r="N647" s="168">
        <v>0</v>
      </c>
      <c r="O647" s="168">
        <f>ROUND(E647*N647,2)</f>
        <v>0</v>
      </c>
      <c r="P647" s="168">
        <v>0</v>
      </c>
      <c r="Q647" s="168">
        <f>ROUND(E647*P647,2)</f>
        <v>0</v>
      </c>
      <c r="R647" s="168" t="s">
        <v>666</v>
      </c>
      <c r="S647" s="168" t="s">
        <v>171</v>
      </c>
      <c r="T647" s="169" t="s">
        <v>171</v>
      </c>
      <c r="U647" s="155">
        <v>0.05</v>
      </c>
      <c r="V647" s="155">
        <f>ROUND(E647*U647,2)</f>
        <v>0.2</v>
      </c>
      <c r="W647" s="155"/>
      <c r="X647" s="155" t="s">
        <v>223</v>
      </c>
      <c r="Y647" s="146"/>
      <c r="Z647" s="146"/>
      <c r="AA647" s="146"/>
      <c r="AB647" s="146"/>
      <c r="AC647" s="146"/>
      <c r="AD647" s="146"/>
      <c r="AE647" s="146"/>
      <c r="AF647" s="146"/>
      <c r="AG647" s="146" t="s">
        <v>224</v>
      </c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  <c r="BA647" s="146"/>
      <c r="BB647" s="146"/>
      <c r="BC647" s="146"/>
      <c r="BD647" s="146"/>
      <c r="BE647" s="146"/>
      <c r="BF647" s="146"/>
      <c r="BG647" s="146"/>
      <c r="BH647" s="146"/>
    </row>
    <row r="648" spans="1:60" outlineLevel="1">
      <c r="A648" s="153"/>
      <c r="B648" s="154"/>
      <c r="C648" s="801" t="s">
        <v>740</v>
      </c>
      <c r="D648" s="802"/>
      <c r="E648" s="802"/>
      <c r="F648" s="802"/>
      <c r="G648" s="802"/>
      <c r="H648" s="155"/>
      <c r="I648" s="155"/>
      <c r="J648" s="155"/>
      <c r="K648" s="155"/>
      <c r="L648" s="155"/>
      <c r="M648" s="155"/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46"/>
      <c r="Z648" s="146"/>
      <c r="AA648" s="146"/>
      <c r="AB648" s="146"/>
      <c r="AC648" s="146"/>
      <c r="AD648" s="146"/>
      <c r="AE648" s="146"/>
      <c r="AF648" s="146"/>
      <c r="AG648" s="146" t="s">
        <v>226</v>
      </c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  <c r="BA648" s="146"/>
      <c r="BB648" s="146"/>
      <c r="BC648" s="146"/>
      <c r="BD648" s="146"/>
      <c r="BE648" s="146"/>
      <c r="BF648" s="146"/>
      <c r="BG648" s="146"/>
      <c r="BH648" s="146"/>
    </row>
    <row r="649" spans="1:60" outlineLevel="1">
      <c r="A649" s="153"/>
      <c r="B649" s="154"/>
      <c r="C649" s="195" t="s">
        <v>668</v>
      </c>
      <c r="D649" s="185"/>
      <c r="E649" s="186"/>
      <c r="F649" s="155"/>
      <c r="G649" s="155"/>
      <c r="H649" s="155"/>
      <c r="I649" s="155"/>
      <c r="J649" s="155"/>
      <c r="K649" s="155"/>
      <c r="L649" s="155"/>
      <c r="M649" s="155"/>
      <c r="N649" s="155"/>
      <c r="O649" s="155"/>
      <c r="P649" s="155"/>
      <c r="Q649" s="155"/>
      <c r="R649" s="155"/>
      <c r="S649" s="155"/>
      <c r="T649" s="155"/>
      <c r="U649" s="155"/>
      <c r="V649" s="155"/>
      <c r="W649" s="155"/>
      <c r="X649" s="155"/>
      <c r="Y649" s="146"/>
      <c r="Z649" s="146"/>
      <c r="AA649" s="146"/>
      <c r="AB649" s="146"/>
      <c r="AC649" s="146"/>
      <c r="AD649" s="146"/>
      <c r="AE649" s="146"/>
      <c r="AF649" s="146"/>
      <c r="AG649" s="146" t="s">
        <v>228</v>
      </c>
      <c r="AH649" s="146">
        <v>0</v>
      </c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  <c r="BA649" s="146"/>
      <c r="BB649" s="146"/>
      <c r="BC649" s="146"/>
      <c r="BD649" s="146"/>
      <c r="BE649" s="146"/>
      <c r="BF649" s="146"/>
      <c r="BG649" s="146"/>
      <c r="BH649" s="146"/>
    </row>
    <row r="650" spans="1:60" outlineLevel="1">
      <c r="A650" s="153"/>
      <c r="B650" s="154"/>
      <c r="C650" s="195" t="s">
        <v>673</v>
      </c>
      <c r="D650" s="185"/>
      <c r="E650" s="186"/>
      <c r="F650" s="155"/>
      <c r="G650" s="155"/>
      <c r="H650" s="155"/>
      <c r="I650" s="155"/>
      <c r="J650" s="155"/>
      <c r="K650" s="155"/>
      <c r="L650" s="155"/>
      <c r="M650" s="155"/>
      <c r="N650" s="155"/>
      <c r="O650" s="155"/>
      <c r="P650" s="155"/>
      <c r="Q650" s="155"/>
      <c r="R650" s="155"/>
      <c r="S650" s="155"/>
      <c r="T650" s="155"/>
      <c r="U650" s="155"/>
      <c r="V650" s="155"/>
      <c r="W650" s="155"/>
      <c r="X650" s="155"/>
      <c r="Y650" s="146"/>
      <c r="Z650" s="146"/>
      <c r="AA650" s="146"/>
      <c r="AB650" s="146"/>
      <c r="AC650" s="146"/>
      <c r="AD650" s="146"/>
      <c r="AE650" s="146"/>
      <c r="AF650" s="146"/>
      <c r="AG650" s="146" t="s">
        <v>228</v>
      </c>
      <c r="AH650" s="146">
        <v>0</v>
      </c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  <c r="BA650" s="146"/>
      <c r="BB650" s="146"/>
      <c r="BC650" s="146"/>
      <c r="BD650" s="146"/>
      <c r="BE650" s="146"/>
      <c r="BF650" s="146"/>
      <c r="BG650" s="146"/>
      <c r="BH650" s="146"/>
    </row>
    <row r="651" spans="1:60" outlineLevel="1">
      <c r="A651" s="153"/>
      <c r="B651" s="154"/>
      <c r="C651" s="195" t="s">
        <v>744</v>
      </c>
      <c r="D651" s="185"/>
      <c r="E651" s="186">
        <v>4</v>
      </c>
      <c r="F651" s="155"/>
      <c r="G651" s="155"/>
      <c r="H651" s="155"/>
      <c r="I651" s="155"/>
      <c r="J651" s="155"/>
      <c r="K651" s="155"/>
      <c r="L651" s="155"/>
      <c r="M651" s="15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46"/>
      <c r="Z651" s="146"/>
      <c r="AA651" s="146"/>
      <c r="AB651" s="146"/>
      <c r="AC651" s="146"/>
      <c r="AD651" s="146"/>
      <c r="AE651" s="146"/>
      <c r="AF651" s="146"/>
      <c r="AG651" s="146" t="s">
        <v>228</v>
      </c>
      <c r="AH651" s="146">
        <v>0</v>
      </c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  <c r="BA651" s="146"/>
      <c r="BB651" s="146"/>
      <c r="BC651" s="146"/>
      <c r="BD651" s="146"/>
      <c r="BE651" s="146"/>
      <c r="BF651" s="146"/>
      <c r="BG651" s="146"/>
      <c r="BH651" s="146"/>
    </row>
    <row r="652" spans="1:60" outlineLevel="1">
      <c r="A652" s="163">
        <v>105</v>
      </c>
      <c r="B652" s="164" t="s">
        <v>745</v>
      </c>
      <c r="C652" s="180" t="s">
        <v>746</v>
      </c>
      <c r="D652" s="165" t="s">
        <v>254</v>
      </c>
      <c r="E652" s="166">
        <v>2.7</v>
      </c>
      <c r="F652" s="167"/>
      <c r="G652" s="168">
        <f>ROUND(E652*F652,2)</f>
        <v>0</v>
      </c>
      <c r="H652" s="167">
        <v>21.9</v>
      </c>
      <c r="I652" s="168">
        <f>ROUND(E652*H652,2)</f>
        <v>59.13</v>
      </c>
      <c r="J652" s="167">
        <v>97.6</v>
      </c>
      <c r="K652" s="168">
        <f>ROUND(E652*J652,2)</f>
        <v>263.52</v>
      </c>
      <c r="L652" s="168">
        <v>21</v>
      </c>
      <c r="M652" s="168">
        <f>G652*(1+L652/100)</f>
        <v>0</v>
      </c>
      <c r="N652" s="168">
        <v>9.2000000000000003E-4</v>
      </c>
      <c r="O652" s="168">
        <f>ROUND(E652*N652,2)</f>
        <v>0</v>
      </c>
      <c r="P652" s="168">
        <v>2.7E-2</v>
      </c>
      <c r="Q652" s="168">
        <f>ROUND(E652*P652,2)</f>
        <v>7.0000000000000007E-2</v>
      </c>
      <c r="R652" s="168" t="s">
        <v>666</v>
      </c>
      <c r="S652" s="168" t="s">
        <v>171</v>
      </c>
      <c r="T652" s="169" t="s">
        <v>171</v>
      </c>
      <c r="U652" s="155">
        <v>0.26300000000000001</v>
      </c>
      <c r="V652" s="155">
        <f>ROUND(E652*U652,2)</f>
        <v>0.71</v>
      </c>
      <c r="W652" s="155"/>
      <c r="X652" s="155" t="s">
        <v>223</v>
      </c>
      <c r="Y652" s="146"/>
      <c r="Z652" s="146"/>
      <c r="AA652" s="146"/>
      <c r="AB652" s="146"/>
      <c r="AC652" s="146"/>
      <c r="AD652" s="146"/>
      <c r="AE652" s="146"/>
      <c r="AF652" s="146"/>
      <c r="AG652" s="146" t="s">
        <v>224</v>
      </c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  <c r="BA652" s="146"/>
      <c r="BB652" s="146"/>
      <c r="BC652" s="146"/>
      <c r="BD652" s="146"/>
      <c r="BE652" s="146"/>
      <c r="BF652" s="146"/>
      <c r="BG652" s="146"/>
      <c r="BH652" s="146"/>
    </row>
    <row r="653" spans="1:60" outlineLevel="1">
      <c r="A653" s="153"/>
      <c r="B653" s="154"/>
      <c r="C653" s="801" t="s">
        <v>747</v>
      </c>
      <c r="D653" s="802"/>
      <c r="E653" s="802"/>
      <c r="F653" s="802"/>
      <c r="G653" s="802"/>
      <c r="H653" s="155"/>
      <c r="I653" s="155"/>
      <c r="J653" s="155"/>
      <c r="K653" s="155"/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46"/>
      <c r="Z653" s="146"/>
      <c r="AA653" s="146"/>
      <c r="AB653" s="146"/>
      <c r="AC653" s="146"/>
      <c r="AD653" s="146"/>
      <c r="AE653" s="146"/>
      <c r="AF653" s="146"/>
      <c r="AG653" s="146" t="s">
        <v>226</v>
      </c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  <c r="BA653" s="146"/>
      <c r="BB653" s="146"/>
      <c r="BC653" s="146"/>
      <c r="BD653" s="146"/>
      <c r="BE653" s="146"/>
      <c r="BF653" s="146"/>
      <c r="BG653" s="146"/>
      <c r="BH653" s="146"/>
    </row>
    <row r="654" spans="1:60" outlineLevel="1">
      <c r="A654" s="153"/>
      <c r="B654" s="154"/>
      <c r="C654" s="195" t="s">
        <v>668</v>
      </c>
      <c r="D654" s="185"/>
      <c r="E654" s="186"/>
      <c r="F654" s="155"/>
      <c r="G654" s="155"/>
      <c r="H654" s="155"/>
      <c r="I654" s="155"/>
      <c r="J654" s="155"/>
      <c r="K654" s="155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46"/>
      <c r="Z654" s="146"/>
      <c r="AA654" s="146"/>
      <c r="AB654" s="146"/>
      <c r="AC654" s="146"/>
      <c r="AD654" s="146"/>
      <c r="AE654" s="146"/>
      <c r="AF654" s="146"/>
      <c r="AG654" s="146" t="s">
        <v>228</v>
      </c>
      <c r="AH654" s="146">
        <v>0</v>
      </c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</row>
    <row r="655" spans="1:60" outlineLevel="1">
      <c r="A655" s="153"/>
      <c r="B655" s="154"/>
      <c r="C655" s="195" t="s">
        <v>673</v>
      </c>
      <c r="D655" s="185"/>
      <c r="E655" s="186"/>
      <c r="F655" s="155"/>
      <c r="G655" s="155"/>
      <c r="H655" s="155"/>
      <c r="I655" s="155"/>
      <c r="J655" s="155"/>
      <c r="K655" s="155"/>
      <c r="L655" s="155"/>
      <c r="M655" s="155"/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46"/>
      <c r="Z655" s="146"/>
      <c r="AA655" s="146"/>
      <c r="AB655" s="146"/>
      <c r="AC655" s="146"/>
      <c r="AD655" s="146"/>
      <c r="AE655" s="146"/>
      <c r="AF655" s="146"/>
      <c r="AG655" s="146" t="s">
        <v>228</v>
      </c>
      <c r="AH655" s="146">
        <v>0</v>
      </c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</row>
    <row r="656" spans="1:60" outlineLevel="1">
      <c r="A656" s="153"/>
      <c r="B656" s="154"/>
      <c r="C656" s="195" t="s">
        <v>748</v>
      </c>
      <c r="D656" s="185"/>
      <c r="E656" s="186">
        <v>2.7</v>
      </c>
      <c r="F656" s="155"/>
      <c r="G656" s="155"/>
      <c r="H656" s="155"/>
      <c r="I656" s="155"/>
      <c r="J656" s="155"/>
      <c r="K656" s="155"/>
      <c r="L656" s="155"/>
      <c r="M656" s="155"/>
      <c r="N656" s="155"/>
      <c r="O656" s="155"/>
      <c r="P656" s="155"/>
      <c r="Q656" s="155"/>
      <c r="R656" s="155"/>
      <c r="S656" s="155"/>
      <c r="T656" s="155"/>
      <c r="U656" s="155"/>
      <c r="V656" s="155"/>
      <c r="W656" s="155"/>
      <c r="X656" s="155"/>
      <c r="Y656" s="146"/>
      <c r="Z656" s="146"/>
      <c r="AA656" s="146"/>
      <c r="AB656" s="146"/>
      <c r="AC656" s="146"/>
      <c r="AD656" s="146"/>
      <c r="AE656" s="146"/>
      <c r="AF656" s="146"/>
      <c r="AG656" s="146" t="s">
        <v>228</v>
      </c>
      <c r="AH656" s="146">
        <v>0</v>
      </c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</row>
    <row r="657" spans="1:60" outlineLevel="1">
      <c r="A657" s="163">
        <v>106</v>
      </c>
      <c r="B657" s="164" t="s">
        <v>749</v>
      </c>
      <c r="C657" s="180" t="s">
        <v>750</v>
      </c>
      <c r="D657" s="165" t="s">
        <v>646</v>
      </c>
      <c r="E657" s="166">
        <v>5</v>
      </c>
      <c r="F657" s="167"/>
      <c r="G657" s="168">
        <f>ROUND(E657*F657,2)</f>
        <v>0</v>
      </c>
      <c r="H657" s="167">
        <v>0</v>
      </c>
      <c r="I657" s="168">
        <f>ROUND(E657*H657,2)</f>
        <v>0</v>
      </c>
      <c r="J657" s="167">
        <v>21.5</v>
      </c>
      <c r="K657" s="168">
        <f>ROUND(E657*J657,2)</f>
        <v>107.5</v>
      </c>
      <c r="L657" s="168">
        <v>21</v>
      </c>
      <c r="M657" s="168">
        <f>G657*(1+L657/100)</f>
        <v>0</v>
      </c>
      <c r="N657" s="168">
        <v>0</v>
      </c>
      <c r="O657" s="168">
        <f>ROUND(E657*N657,2)</f>
        <v>0</v>
      </c>
      <c r="P657" s="168">
        <v>0</v>
      </c>
      <c r="Q657" s="168">
        <f>ROUND(E657*P657,2)</f>
        <v>0</v>
      </c>
      <c r="R657" s="168" t="s">
        <v>666</v>
      </c>
      <c r="S657" s="168" t="s">
        <v>171</v>
      </c>
      <c r="T657" s="169" t="s">
        <v>171</v>
      </c>
      <c r="U657" s="155">
        <v>0.06</v>
      </c>
      <c r="V657" s="155">
        <f>ROUND(E657*U657,2)</f>
        <v>0.3</v>
      </c>
      <c r="W657" s="155"/>
      <c r="X657" s="155" t="s">
        <v>223</v>
      </c>
      <c r="Y657" s="146"/>
      <c r="Z657" s="146"/>
      <c r="AA657" s="146"/>
      <c r="AB657" s="146"/>
      <c r="AC657" s="146"/>
      <c r="AD657" s="146"/>
      <c r="AE657" s="146"/>
      <c r="AF657" s="146"/>
      <c r="AG657" s="146" t="s">
        <v>224</v>
      </c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</row>
    <row r="658" spans="1:60" outlineLevel="1">
      <c r="A658" s="153"/>
      <c r="B658" s="154"/>
      <c r="C658" s="801" t="s">
        <v>751</v>
      </c>
      <c r="D658" s="802"/>
      <c r="E658" s="802"/>
      <c r="F658" s="802"/>
      <c r="G658" s="802"/>
      <c r="H658" s="155"/>
      <c r="I658" s="155"/>
      <c r="J658" s="155"/>
      <c r="K658" s="155"/>
      <c r="L658" s="155"/>
      <c r="M658" s="155"/>
      <c r="N658" s="155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46"/>
      <c r="Z658" s="146"/>
      <c r="AA658" s="146"/>
      <c r="AB658" s="146"/>
      <c r="AC658" s="146"/>
      <c r="AD658" s="146"/>
      <c r="AE658" s="146"/>
      <c r="AF658" s="146"/>
      <c r="AG658" s="146" t="s">
        <v>226</v>
      </c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  <c r="BA658" s="146"/>
      <c r="BB658" s="146"/>
      <c r="BC658" s="146"/>
      <c r="BD658" s="146"/>
      <c r="BE658" s="146"/>
      <c r="BF658" s="146"/>
      <c r="BG658" s="146"/>
      <c r="BH658" s="146"/>
    </row>
    <row r="659" spans="1:60" outlineLevel="1">
      <c r="A659" s="153"/>
      <c r="B659" s="154"/>
      <c r="C659" s="195" t="s">
        <v>668</v>
      </c>
      <c r="D659" s="185"/>
      <c r="E659" s="186"/>
      <c r="F659" s="155"/>
      <c r="G659" s="155"/>
      <c r="H659" s="155"/>
      <c r="I659" s="155"/>
      <c r="J659" s="155"/>
      <c r="K659" s="155"/>
      <c r="L659" s="155"/>
      <c r="M659" s="155"/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46"/>
      <c r="Z659" s="146"/>
      <c r="AA659" s="146"/>
      <c r="AB659" s="146"/>
      <c r="AC659" s="146"/>
      <c r="AD659" s="146"/>
      <c r="AE659" s="146"/>
      <c r="AF659" s="146"/>
      <c r="AG659" s="146" t="s">
        <v>228</v>
      </c>
      <c r="AH659" s="146">
        <v>0</v>
      </c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  <c r="BA659" s="146"/>
      <c r="BB659" s="146"/>
      <c r="BC659" s="146"/>
      <c r="BD659" s="146"/>
      <c r="BE659" s="146"/>
      <c r="BF659" s="146"/>
      <c r="BG659" s="146"/>
      <c r="BH659" s="146"/>
    </row>
    <row r="660" spans="1:60" outlineLevel="1">
      <c r="A660" s="153"/>
      <c r="B660" s="154"/>
      <c r="C660" s="195" t="s">
        <v>752</v>
      </c>
      <c r="D660" s="185"/>
      <c r="E660" s="186"/>
      <c r="F660" s="155"/>
      <c r="G660" s="155"/>
      <c r="H660" s="155"/>
      <c r="I660" s="155"/>
      <c r="J660" s="155"/>
      <c r="K660" s="155"/>
      <c r="L660" s="155"/>
      <c r="M660" s="155"/>
      <c r="N660" s="155"/>
      <c r="O660" s="155"/>
      <c r="P660" s="155"/>
      <c r="Q660" s="155"/>
      <c r="R660" s="155"/>
      <c r="S660" s="155"/>
      <c r="T660" s="155"/>
      <c r="U660" s="155"/>
      <c r="V660" s="155"/>
      <c r="W660" s="155"/>
      <c r="X660" s="155"/>
      <c r="Y660" s="146"/>
      <c r="Z660" s="146"/>
      <c r="AA660" s="146"/>
      <c r="AB660" s="146"/>
      <c r="AC660" s="146"/>
      <c r="AD660" s="146"/>
      <c r="AE660" s="146"/>
      <c r="AF660" s="146"/>
      <c r="AG660" s="146" t="s">
        <v>228</v>
      </c>
      <c r="AH660" s="146">
        <v>0</v>
      </c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</row>
    <row r="661" spans="1:60" outlineLevel="1">
      <c r="A661" s="153"/>
      <c r="B661" s="154"/>
      <c r="C661" s="195" t="s">
        <v>753</v>
      </c>
      <c r="D661" s="185"/>
      <c r="E661" s="186">
        <v>4</v>
      </c>
      <c r="F661" s="155"/>
      <c r="G661" s="155"/>
      <c r="H661" s="155"/>
      <c r="I661" s="155"/>
      <c r="J661" s="155"/>
      <c r="K661" s="155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46"/>
      <c r="Z661" s="146"/>
      <c r="AA661" s="146"/>
      <c r="AB661" s="146"/>
      <c r="AC661" s="146"/>
      <c r="AD661" s="146"/>
      <c r="AE661" s="146"/>
      <c r="AF661" s="146"/>
      <c r="AG661" s="146" t="s">
        <v>228</v>
      </c>
      <c r="AH661" s="146">
        <v>0</v>
      </c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</row>
    <row r="662" spans="1:60" outlineLevel="1">
      <c r="A662" s="153"/>
      <c r="B662" s="154"/>
      <c r="C662" s="195" t="s">
        <v>754</v>
      </c>
      <c r="D662" s="185"/>
      <c r="E662" s="186"/>
      <c r="F662" s="155"/>
      <c r="G662" s="155"/>
      <c r="H662" s="155"/>
      <c r="I662" s="155"/>
      <c r="J662" s="155"/>
      <c r="K662" s="155"/>
      <c r="L662" s="155"/>
      <c r="M662" s="15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46"/>
      <c r="Z662" s="146"/>
      <c r="AA662" s="146"/>
      <c r="AB662" s="146"/>
      <c r="AC662" s="146"/>
      <c r="AD662" s="146"/>
      <c r="AE662" s="146"/>
      <c r="AF662" s="146"/>
      <c r="AG662" s="146" t="s">
        <v>228</v>
      </c>
      <c r="AH662" s="146">
        <v>0</v>
      </c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</row>
    <row r="663" spans="1:60" outlineLevel="1">
      <c r="A663" s="153"/>
      <c r="B663" s="154"/>
      <c r="C663" s="195" t="s">
        <v>633</v>
      </c>
      <c r="D663" s="185"/>
      <c r="E663" s="186">
        <v>1</v>
      </c>
      <c r="F663" s="155"/>
      <c r="G663" s="155"/>
      <c r="H663" s="155"/>
      <c r="I663" s="155"/>
      <c r="J663" s="155"/>
      <c r="K663" s="155"/>
      <c r="L663" s="155"/>
      <c r="M663" s="155"/>
      <c r="N663" s="155"/>
      <c r="O663" s="155"/>
      <c r="P663" s="155"/>
      <c r="Q663" s="155"/>
      <c r="R663" s="155"/>
      <c r="S663" s="155"/>
      <c r="T663" s="155"/>
      <c r="U663" s="155"/>
      <c r="V663" s="155"/>
      <c r="W663" s="155"/>
      <c r="X663" s="155"/>
      <c r="Y663" s="146"/>
      <c r="Z663" s="146"/>
      <c r="AA663" s="146"/>
      <c r="AB663" s="146"/>
      <c r="AC663" s="146"/>
      <c r="AD663" s="146"/>
      <c r="AE663" s="146"/>
      <c r="AF663" s="146"/>
      <c r="AG663" s="146" t="s">
        <v>228</v>
      </c>
      <c r="AH663" s="146">
        <v>0</v>
      </c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  <c r="BA663" s="146"/>
      <c r="BB663" s="146"/>
      <c r="BC663" s="146"/>
      <c r="BD663" s="146"/>
      <c r="BE663" s="146"/>
      <c r="BF663" s="146"/>
      <c r="BG663" s="146"/>
      <c r="BH663" s="146"/>
    </row>
    <row r="664" spans="1:60" ht="33.75" outlineLevel="1">
      <c r="A664" s="163">
        <v>107</v>
      </c>
      <c r="B664" s="164" t="s">
        <v>755</v>
      </c>
      <c r="C664" s="180" t="s">
        <v>756</v>
      </c>
      <c r="D664" s="165" t="s">
        <v>254</v>
      </c>
      <c r="E664" s="166">
        <v>0.36</v>
      </c>
      <c r="F664" s="167"/>
      <c r="G664" s="168">
        <f>ROUND(E664*F664,2)</f>
        <v>0</v>
      </c>
      <c r="H664" s="167">
        <v>72.19</v>
      </c>
      <c r="I664" s="168">
        <f>ROUND(E664*H664,2)</f>
        <v>25.99</v>
      </c>
      <c r="J664" s="167">
        <v>544.80999999999995</v>
      </c>
      <c r="K664" s="168">
        <f>ROUND(E664*J664,2)</f>
        <v>196.13</v>
      </c>
      <c r="L664" s="168">
        <v>21</v>
      </c>
      <c r="M664" s="168">
        <f>G664*(1+L664/100)</f>
        <v>0</v>
      </c>
      <c r="N664" s="168">
        <v>3.0400000000000002E-3</v>
      </c>
      <c r="O664" s="168">
        <f>ROUND(E664*N664,2)</f>
        <v>0</v>
      </c>
      <c r="P664" s="168">
        <v>8.8999999999999996E-2</v>
      </c>
      <c r="Q664" s="168">
        <f>ROUND(E664*P664,2)</f>
        <v>0.03</v>
      </c>
      <c r="R664" s="168" t="s">
        <v>666</v>
      </c>
      <c r="S664" s="168" t="s">
        <v>171</v>
      </c>
      <c r="T664" s="169" t="s">
        <v>171</v>
      </c>
      <c r="U664" s="155">
        <v>1.49</v>
      </c>
      <c r="V664" s="155">
        <f>ROUND(E664*U664,2)</f>
        <v>0.54</v>
      </c>
      <c r="W664" s="155"/>
      <c r="X664" s="155" t="s">
        <v>223</v>
      </c>
      <c r="Y664" s="146"/>
      <c r="Z664" s="146"/>
      <c r="AA664" s="146"/>
      <c r="AB664" s="146"/>
      <c r="AC664" s="146"/>
      <c r="AD664" s="146"/>
      <c r="AE664" s="146"/>
      <c r="AF664" s="146"/>
      <c r="AG664" s="146" t="s">
        <v>224</v>
      </c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  <c r="BA664" s="146"/>
      <c r="BB664" s="146"/>
      <c r="BC664" s="146"/>
      <c r="BD664" s="146"/>
      <c r="BE664" s="146"/>
      <c r="BF664" s="146"/>
      <c r="BG664" s="146"/>
      <c r="BH664" s="146"/>
    </row>
    <row r="665" spans="1:60" outlineLevel="1">
      <c r="A665" s="153"/>
      <c r="B665" s="154"/>
      <c r="C665" s="195" t="s">
        <v>668</v>
      </c>
      <c r="D665" s="185"/>
      <c r="E665" s="186"/>
      <c r="F665" s="155"/>
      <c r="G665" s="155"/>
      <c r="H665" s="155"/>
      <c r="I665" s="155"/>
      <c r="J665" s="155"/>
      <c r="K665" s="155"/>
      <c r="L665" s="155"/>
      <c r="M665" s="15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46"/>
      <c r="Z665" s="146"/>
      <c r="AA665" s="146"/>
      <c r="AB665" s="146"/>
      <c r="AC665" s="146"/>
      <c r="AD665" s="146"/>
      <c r="AE665" s="146"/>
      <c r="AF665" s="146"/>
      <c r="AG665" s="146" t="s">
        <v>228</v>
      </c>
      <c r="AH665" s="146">
        <v>0</v>
      </c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  <c r="BA665" s="146"/>
      <c r="BB665" s="146"/>
      <c r="BC665" s="146"/>
      <c r="BD665" s="146"/>
      <c r="BE665" s="146"/>
      <c r="BF665" s="146"/>
      <c r="BG665" s="146"/>
      <c r="BH665" s="146"/>
    </row>
    <row r="666" spans="1:60" outlineLevel="1">
      <c r="A666" s="153"/>
      <c r="B666" s="154"/>
      <c r="C666" s="195" t="s">
        <v>754</v>
      </c>
      <c r="D666" s="185"/>
      <c r="E666" s="186"/>
      <c r="F666" s="155"/>
      <c r="G666" s="155"/>
      <c r="H666" s="155"/>
      <c r="I666" s="155"/>
      <c r="J666" s="155"/>
      <c r="K666" s="155"/>
      <c r="L666" s="155"/>
      <c r="M666" s="155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46"/>
      <c r="Z666" s="146"/>
      <c r="AA666" s="146"/>
      <c r="AB666" s="146"/>
      <c r="AC666" s="146"/>
      <c r="AD666" s="146"/>
      <c r="AE666" s="146"/>
      <c r="AF666" s="146"/>
      <c r="AG666" s="146" t="s">
        <v>228</v>
      </c>
      <c r="AH666" s="146">
        <v>0</v>
      </c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  <c r="BA666" s="146"/>
      <c r="BB666" s="146"/>
      <c r="BC666" s="146"/>
      <c r="BD666" s="146"/>
      <c r="BE666" s="146"/>
      <c r="BF666" s="146"/>
      <c r="BG666" s="146"/>
      <c r="BH666" s="146"/>
    </row>
    <row r="667" spans="1:60" outlineLevel="1">
      <c r="A667" s="153"/>
      <c r="B667" s="154"/>
      <c r="C667" s="195" t="s">
        <v>757</v>
      </c>
      <c r="D667" s="185"/>
      <c r="E667" s="186">
        <v>0.36</v>
      </c>
      <c r="F667" s="155"/>
      <c r="G667" s="155"/>
      <c r="H667" s="155"/>
      <c r="I667" s="155"/>
      <c r="J667" s="155"/>
      <c r="K667" s="155"/>
      <c r="L667" s="155"/>
      <c r="M667" s="155"/>
      <c r="N667" s="155"/>
      <c r="O667" s="155"/>
      <c r="P667" s="155"/>
      <c r="Q667" s="155"/>
      <c r="R667" s="155"/>
      <c r="S667" s="155"/>
      <c r="T667" s="155"/>
      <c r="U667" s="155"/>
      <c r="V667" s="155"/>
      <c r="W667" s="155"/>
      <c r="X667" s="155"/>
      <c r="Y667" s="146"/>
      <c r="Z667" s="146"/>
      <c r="AA667" s="146"/>
      <c r="AB667" s="146"/>
      <c r="AC667" s="146"/>
      <c r="AD667" s="146"/>
      <c r="AE667" s="146"/>
      <c r="AF667" s="146"/>
      <c r="AG667" s="146" t="s">
        <v>228</v>
      </c>
      <c r="AH667" s="146">
        <v>0</v>
      </c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  <c r="BA667" s="146"/>
      <c r="BB667" s="146"/>
      <c r="BC667" s="146"/>
      <c r="BD667" s="146"/>
      <c r="BE667" s="146"/>
      <c r="BF667" s="146"/>
      <c r="BG667" s="146"/>
      <c r="BH667" s="146"/>
    </row>
    <row r="668" spans="1:60" ht="33.75" outlineLevel="1">
      <c r="A668" s="163">
        <v>108</v>
      </c>
      <c r="B668" s="164" t="s">
        <v>758</v>
      </c>
      <c r="C668" s="180" t="s">
        <v>759</v>
      </c>
      <c r="D668" s="165" t="s">
        <v>254</v>
      </c>
      <c r="E668" s="166">
        <v>5.4</v>
      </c>
      <c r="F668" s="167"/>
      <c r="G668" s="168">
        <f>ROUND(E668*F668,2)</f>
        <v>0</v>
      </c>
      <c r="H668" s="167">
        <v>16.48</v>
      </c>
      <c r="I668" s="168">
        <f>ROUND(E668*H668,2)</f>
        <v>88.99</v>
      </c>
      <c r="J668" s="167">
        <v>239.02</v>
      </c>
      <c r="K668" s="168">
        <f>ROUND(E668*J668,2)</f>
        <v>1290.71</v>
      </c>
      <c r="L668" s="168">
        <v>21</v>
      </c>
      <c r="M668" s="168">
        <f>G668*(1+L668/100)</f>
        <v>0</v>
      </c>
      <c r="N668" s="168">
        <v>6.8999999999999997E-4</v>
      </c>
      <c r="O668" s="168">
        <f>ROUND(E668*N668,2)</f>
        <v>0</v>
      </c>
      <c r="P668" s="168">
        <v>5.2999999999999999E-2</v>
      </c>
      <c r="Q668" s="168">
        <f>ROUND(E668*P668,2)</f>
        <v>0.28999999999999998</v>
      </c>
      <c r="R668" s="168" t="s">
        <v>666</v>
      </c>
      <c r="S668" s="168" t="s">
        <v>171</v>
      </c>
      <c r="T668" s="169" t="s">
        <v>171</v>
      </c>
      <c r="U668" s="155">
        <v>0.66</v>
      </c>
      <c r="V668" s="155">
        <f>ROUND(E668*U668,2)</f>
        <v>3.56</v>
      </c>
      <c r="W668" s="155"/>
      <c r="X668" s="155" t="s">
        <v>223</v>
      </c>
      <c r="Y668" s="146"/>
      <c r="Z668" s="146"/>
      <c r="AA668" s="146"/>
      <c r="AB668" s="146"/>
      <c r="AC668" s="146"/>
      <c r="AD668" s="146"/>
      <c r="AE668" s="146"/>
      <c r="AF668" s="146"/>
      <c r="AG668" s="146" t="s">
        <v>224</v>
      </c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  <c r="BA668" s="146"/>
      <c r="BB668" s="146"/>
      <c r="BC668" s="146"/>
      <c r="BD668" s="146"/>
      <c r="BE668" s="146"/>
      <c r="BF668" s="146"/>
      <c r="BG668" s="146"/>
      <c r="BH668" s="146"/>
    </row>
    <row r="669" spans="1:60" outlineLevel="1">
      <c r="A669" s="153"/>
      <c r="B669" s="154"/>
      <c r="C669" s="195" t="s">
        <v>668</v>
      </c>
      <c r="D669" s="185"/>
      <c r="E669" s="186"/>
      <c r="F669" s="155"/>
      <c r="G669" s="155"/>
      <c r="H669" s="155"/>
      <c r="I669" s="155"/>
      <c r="J669" s="155"/>
      <c r="K669" s="155"/>
      <c r="L669" s="155"/>
      <c r="M669" s="155"/>
      <c r="N669" s="155"/>
      <c r="O669" s="155"/>
      <c r="P669" s="155"/>
      <c r="Q669" s="155"/>
      <c r="R669" s="155"/>
      <c r="S669" s="155"/>
      <c r="T669" s="155"/>
      <c r="U669" s="155"/>
      <c r="V669" s="155"/>
      <c r="W669" s="155"/>
      <c r="X669" s="155"/>
      <c r="Y669" s="146"/>
      <c r="Z669" s="146"/>
      <c r="AA669" s="146"/>
      <c r="AB669" s="146"/>
      <c r="AC669" s="146"/>
      <c r="AD669" s="146"/>
      <c r="AE669" s="146"/>
      <c r="AF669" s="146"/>
      <c r="AG669" s="146" t="s">
        <v>228</v>
      </c>
      <c r="AH669" s="146">
        <v>0</v>
      </c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  <c r="BA669" s="146"/>
      <c r="BB669" s="146"/>
      <c r="BC669" s="146"/>
      <c r="BD669" s="146"/>
      <c r="BE669" s="146"/>
      <c r="BF669" s="146"/>
      <c r="BG669" s="146"/>
      <c r="BH669" s="146"/>
    </row>
    <row r="670" spans="1:60" outlineLevel="1">
      <c r="A670" s="153"/>
      <c r="B670" s="154"/>
      <c r="C670" s="195" t="s">
        <v>752</v>
      </c>
      <c r="D670" s="185"/>
      <c r="E670" s="186"/>
      <c r="F670" s="155"/>
      <c r="G670" s="155"/>
      <c r="H670" s="155"/>
      <c r="I670" s="155"/>
      <c r="J670" s="155"/>
      <c r="K670" s="155"/>
      <c r="L670" s="155"/>
      <c r="M670" s="155"/>
      <c r="N670" s="155"/>
      <c r="O670" s="155"/>
      <c r="P670" s="155"/>
      <c r="Q670" s="155"/>
      <c r="R670" s="155"/>
      <c r="S670" s="155"/>
      <c r="T670" s="155"/>
      <c r="U670" s="155"/>
      <c r="V670" s="155"/>
      <c r="W670" s="155"/>
      <c r="X670" s="155"/>
      <c r="Y670" s="146"/>
      <c r="Z670" s="146"/>
      <c r="AA670" s="146"/>
      <c r="AB670" s="146"/>
      <c r="AC670" s="146"/>
      <c r="AD670" s="146"/>
      <c r="AE670" s="146"/>
      <c r="AF670" s="146"/>
      <c r="AG670" s="146" t="s">
        <v>228</v>
      </c>
      <c r="AH670" s="146">
        <v>0</v>
      </c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  <c r="BA670" s="146"/>
      <c r="BB670" s="146"/>
      <c r="BC670" s="146"/>
      <c r="BD670" s="146"/>
      <c r="BE670" s="146"/>
      <c r="BF670" s="146"/>
      <c r="BG670" s="146"/>
      <c r="BH670" s="146"/>
    </row>
    <row r="671" spans="1:60" outlineLevel="1">
      <c r="A671" s="153"/>
      <c r="B671" s="154"/>
      <c r="C671" s="195" t="s">
        <v>760</v>
      </c>
      <c r="D671" s="185"/>
      <c r="E671" s="186">
        <v>5.4</v>
      </c>
      <c r="F671" s="155"/>
      <c r="G671" s="155"/>
      <c r="H671" s="155"/>
      <c r="I671" s="155"/>
      <c r="J671" s="155"/>
      <c r="K671" s="155"/>
      <c r="L671" s="155"/>
      <c r="M671" s="155"/>
      <c r="N671" s="155"/>
      <c r="O671" s="155"/>
      <c r="P671" s="155"/>
      <c r="Q671" s="155"/>
      <c r="R671" s="155"/>
      <c r="S671" s="155"/>
      <c r="T671" s="155"/>
      <c r="U671" s="155"/>
      <c r="V671" s="155"/>
      <c r="W671" s="155"/>
      <c r="X671" s="155"/>
      <c r="Y671" s="146"/>
      <c r="Z671" s="146"/>
      <c r="AA671" s="146"/>
      <c r="AB671" s="146"/>
      <c r="AC671" s="146"/>
      <c r="AD671" s="146"/>
      <c r="AE671" s="146"/>
      <c r="AF671" s="146"/>
      <c r="AG671" s="146" t="s">
        <v>228</v>
      </c>
      <c r="AH671" s="146">
        <v>0</v>
      </c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  <c r="BA671" s="146"/>
      <c r="BB671" s="146"/>
      <c r="BC671" s="146"/>
      <c r="BD671" s="146"/>
      <c r="BE671" s="146"/>
      <c r="BF671" s="146"/>
      <c r="BG671" s="146"/>
      <c r="BH671" s="146"/>
    </row>
    <row r="672" spans="1:60" ht="33.75" outlineLevel="1">
      <c r="A672" s="163">
        <v>109</v>
      </c>
      <c r="B672" s="164" t="s">
        <v>761</v>
      </c>
      <c r="C672" s="180" t="s">
        <v>762</v>
      </c>
      <c r="D672" s="165" t="s">
        <v>254</v>
      </c>
      <c r="E672" s="166">
        <v>5.91</v>
      </c>
      <c r="F672" s="167"/>
      <c r="G672" s="168">
        <f>ROUND(E672*F672,2)</f>
        <v>0</v>
      </c>
      <c r="H672" s="167">
        <v>27.85</v>
      </c>
      <c r="I672" s="168">
        <f>ROUND(E672*H672,2)</f>
        <v>164.59</v>
      </c>
      <c r="J672" s="167">
        <v>340.65</v>
      </c>
      <c r="K672" s="168">
        <f>ROUND(E672*J672,2)</f>
        <v>2013.24</v>
      </c>
      <c r="L672" s="168">
        <v>21</v>
      </c>
      <c r="M672" s="168">
        <f>G672*(1+L672/100)</f>
        <v>0</v>
      </c>
      <c r="N672" s="168">
        <v>1.17E-3</v>
      </c>
      <c r="O672" s="168">
        <f>ROUND(E672*N672,2)</f>
        <v>0.01</v>
      </c>
      <c r="P672" s="168">
        <v>7.5999999999999998E-2</v>
      </c>
      <c r="Q672" s="168">
        <f>ROUND(E672*P672,2)</f>
        <v>0.45</v>
      </c>
      <c r="R672" s="168" t="s">
        <v>666</v>
      </c>
      <c r="S672" s="168" t="s">
        <v>171</v>
      </c>
      <c r="T672" s="169" t="s">
        <v>171</v>
      </c>
      <c r="U672" s="155">
        <v>0.93899999999999995</v>
      </c>
      <c r="V672" s="155">
        <f>ROUND(E672*U672,2)</f>
        <v>5.55</v>
      </c>
      <c r="W672" s="155"/>
      <c r="X672" s="155" t="s">
        <v>223</v>
      </c>
      <c r="Y672" s="146"/>
      <c r="Z672" s="146"/>
      <c r="AA672" s="146"/>
      <c r="AB672" s="146"/>
      <c r="AC672" s="146"/>
      <c r="AD672" s="146"/>
      <c r="AE672" s="146"/>
      <c r="AF672" s="146"/>
      <c r="AG672" s="146" t="s">
        <v>224</v>
      </c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</row>
    <row r="673" spans="1:60" outlineLevel="1">
      <c r="A673" s="153"/>
      <c r="B673" s="154"/>
      <c r="C673" s="195" t="s">
        <v>668</v>
      </c>
      <c r="D673" s="185"/>
      <c r="E673" s="186"/>
      <c r="F673" s="155"/>
      <c r="G673" s="155"/>
      <c r="H673" s="155"/>
      <c r="I673" s="155"/>
      <c r="J673" s="155"/>
      <c r="K673" s="155"/>
      <c r="L673" s="155"/>
      <c r="M673" s="155"/>
      <c r="N673" s="155"/>
      <c r="O673" s="155"/>
      <c r="P673" s="155"/>
      <c r="Q673" s="155"/>
      <c r="R673" s="155"/>
      <c r="S673" s="155"/>
      <c r="T673" s="155"/>
      <c r="U673" s="155"/>
      <c r="V673" s="155"/>
      <c r="W673" s="155"/>
      <c r="X673" s="155"/>
      <c r="Y673" s="146"/>
      <c r="Z673" s="146"/>
      <c r="AA673" s="146"/>
      <c r="AB673" s="146"/>
      <c r="AC673" s="146"/>
      <c r="AD673" s="146"/>
      <c r="AE673" s="146"/>
      <c r="AF673" s="146"/>
      <c r="AG673" s="146" t="s">
        <v>228</v>
      </c>
      <c r="AH673" s="146">
        <v>0</v>
      </c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</row>
    <row r="674" spans="1:60" outlineLevel="1">
      <c r="A674" s="153"/>
      <c r="B674" s="154"/>
      <c r="C674" s="195" t="s">
        <v>673</v>
      </c>
      <c r="D674" s="185"/>
      <c r="E674" s="186"/>
      <c r="F674" s="155"/>
      <c r="G674" s="155"/>
      <c r="H674" s="155"/>
      <c r="I674" s="155"/>
      <c r="J674" s="155"/>
      <c r="K674" s="155"/>
      <c r="L674" s="155"/>
      <c r="M674" s="155"/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46"/>
      <c r="Z674" s="146"/>
      <c r="AA674" s="146"/>
      <c r="AB674" s="146"/>
      <c r="AC674" s="146"/>
      <c r="AD674" s="146"/>
      <c r="AE674" s="146"/>
      <c r="AF674" s="146"/>
      <c r="AG674" s="146" t="s">
        <v>228</v>
      </c>
      <c r="AH674" s="146">
        <v>0</v>
      </c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</row>
    <row r="675" spans="1:60" outlineLevel="1">
      <c r="A675" s="153"/>
      <c r="B675" s="154"/>
      <c r="C675" s="195" t="s">
        <v>763</v>
      </c>
      <c r="D675" s="185"/>
      <c r="E675" s="186">
        <v>1.1819999999999999</v>
      </c>
      <c r="F675" s="155"/>
      <c r="G675" s="155"/>
      <c r="H675" s="155"/>
      <c r="I675" s="155"/>
      <c r="J675" s="155"/>
      <c r="K675" s="155"/>
      <c r="L675" s="155"/>
      <c r="M675" s="155"/>
      <c r="N675" s="155"/>
      <c r="O675" s="155"/>
      <c r="P675" s="155"/>
      <c r="Q675" s="155"/>
      <c r="R675" s="155"/>
      <c r="S675" s="155"/>
      <c r="T675" s="155"/>
      <c r="U675" s="155"/>
      <c r="V675" s="155"/>
      <c r="W675" s="155"/>
      <c r="X675" s="155"/>
      <c r="Y675" s="146"/>
      <c r="Z675" s="146"/>
      <c r="AA675" s="146"/>
      <c r="AB675" s="146"/>
      <c r="AC675" s="146"/>
      <c r="AD675" s="146"/>
      <c r="AE675" s="146"/>
      <c r="AF675" s="146"/>
      <c r="AG675" s="146" t="s">
        <v>228</v>
      </c>
      <c r="AH675" s="146">
        <v>0</v>
      </c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</row>
    <row r="676" spans="1:60" outlineLevel="1">
      <c r="A676" s="153"/>
      <c r="B676" s="154"/>
      <c r="C676" s="195" t="s">
        <v>764</v>
      </c>
      <c r="D676" s="185"/>
      <c r="E676" s="186">
        <v>4.7279999999999998</v>
      </c>
      <c r="F676" s="155"/>
      <c r="G676" s="155"/>
      <c r="H676" s="155"/>
      <c r="I676" s="155"/>
      <c r="J676" s="155"/>
      <c r="K676" s="155"/>
      <c r="L676" s="155"/>
      <c r="M676" s="155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46"/>
      <c r="Z676" s="146"/>
      <c r="AA676" s="146"/>
      <c r="AB676" s="146"/>
      <c r="AC676" s="146"/>
      <c r="AD676" s="146"/>
      <c r="AE676" s="146"/>
      <c r="AF676" s="146"/>
      <c r="AG676" s="146" t="s">
        <v>228</v>
      </c>
      <c r="AH676" s="146">
        <v>0</v>
      </c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</row>
    <row r="677" spans="1:60" outlineLevel="1">
      <c r="A677" s="163">
        <v>110</v>
      </c>
      <c r="B677" s="164" t="s">
        <v>765</v>
      </c>
      <c r="C677" s="180" t="s">
        <v>766</v>
      </c>
      <c r="D677" s="165" t="s">
        <v>345</v>
      </c>
      <c r="E677" s="166">
        <v>215.09129999999999</v>
      </c>
      <c r="F677" s="167"/>
      <c r="G677" s="168">
        <f>ROUND(E677*F677,2)</f>
        <v>0</v>
      </c>
      <c r="H677" s="167">
        <v>371.35</v>
      </c>
      <c r="I677" s="168">
        <f>ROUND(E677*H677,2)</f>
        <v>79874.149999999994</v>
      </c>
      <c r="J677" s="167">
        <v>1544.65</v>
      </c>
      <c r="K677" s="168">
        <f>ROUND(E677*J677,2)</f>
        <v>332240.78000000003</v>
      </c>
      <c r="L677" s="168">
        <v>21</v>
      </c>
      <c r="M677" s="168">
        <f>G677*(1+L677/100)</f>
        <v>0</v>
      </c>
      <c r="N677" s="168">
        <v>0</v>
      </c>
      <c r="O677" s="168">
        <f>ROUND(E677*N677,2)</f>
        <v>0</v>
      </c>
      <c r="P677" s="168">
        <v>4.6000000000000001E-4</v>
      </c>
      <c r="Q677" s="168">
        <f>ROUND(E677*P677,2)</f>
        <v>0.1</v>
      </c>
      <c r="R677" s="168" t="s">
        <v>666</v>
      </c>
      <c r="S677" s="168" t="s">
        <v>171</v>
      </c>
      <c r="T677" s="169" t="s">
        <v>171</v>
      </c>
      <c r="U677" s="155">
        <v>3</v>
      </c>
      <c r="V677" s="155">
        <f>ROUND(E677*U677,2)</f>
        <v>645.27</v>
      </c>
      <c r="W677" s="155"/>
      <c r="X677" s="155" t="s">
        <v>223</v>
      </c>
      <c r="Y677" s="146"/>
      <c r="Z677" s="146"/>
      <c r="AA677" s="146"/>
      <c r="AB677" s="146"/>
      <c r="AC677" s="146"/>
      <c r="AD677" s="146"/>
      <c r="AE677" s="146"/>
      <c r="AF677" s="146"/>
      <c r="AG677" s="146" t="s">
        <v>224</v>
      </c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</row>
    <row r="678" spans="1:60" outlineLevel="1">
      <c r="A678" s="153"/>
      <c r="B678" s="154"/>
      <c r="C678" s="195" t="s">
        <v>239</v>
      </c>
      <c r="D678" s="185"/>
      <c r="E678" s="186"/>
      <c r="F678" s="155"/>
      <c r="G678" s="155"/>
      <c r="H678" s="155"/>
      <c r="I678" s="155"/>
      <c r="J678" s="155"/>
      <c r="K678" s="155"/>
      <c r="L678" s="155"/>
      <c r="M678" s="155"/>
      <c r="N678" s="155"/>
      <c r="O678" s="155"/>
      <c r="P678" s="155"/>
      <c r="Q678" s="155"/>
      <c r="R678" s="155"/>
      <c r="S678" s="155"/>
      <c r="T678" s="155"/>
      <c r="U678" s="155"/>
      <c r="V678" s="155"/>
      <c r="W678" s="155"/>
      <c r="X678" s="155"/>
      <c r="Y678" s="146"/>
      <c r="Z678" s="146"/>
      <c r="AA678" s="146"/>
      <c r="AB678" s="146"/>
      <c r="AC678" s="146"/>
      <c r="AD678" s="146"/>
      <c r="AE678" s="146"/>
      <c r="AF678" s="146"/>
      <c r="AG678" s="146" t="s">
        <v>228</v>
      </c>
      <c r="AH678" s="146">
        <v>0</v>
      </c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</row>
    <row r="679" spans="1:60" outlineLevel="1">
      <c r="A679" s="153"/>
      <c r="B679" s="154"/>
      <c r="C679" s="195" t="s">
        <v>1318</v>
      </c>
      <c r="D679" s="185"/>
      <c r="E679" s="186">
        <v>207.3</v>
      </c>
      <c r="F679" s="155"/>
      <c r="G679" s="155"/>
      <c r="H679" s="155"/>
      <c r="I679" s="155"/>
      <c r="J679" s="155"/>
      <c r="K679" s="155"/>
      <c r="L679" s="155"/>
      <c r="M679" s="15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46"/>
      <c r="Z679" s="146"/>
      <c r="AA679" s="146"/>
      <c r="AB679" s="146"/>
      <c r="AC679" s="146"/>
      <c r="AD679" s="146"/>
      <c r="AE679" s="146"/>
      <c r="AF679" s="146"/>
      <c r="AG679" s="146" t="s">
        <v>228</v>
      </c>
      <c r="AH679" s="146">
        <v>0</v>
      </c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</row>
    <row r="680" spans="1:60" outlineLevel="1">
      <c r="A680" s="153"/>
      <c r="B680" s="154"/>
      <c r="C680" s="195" t="s">
        <v>767</v>
      </c>
      <c r="D680" s="185"/>
      <c r="E680" s="186">
        <v>0.4158</v>
      </c>
      <c r="F680" s="155"/>
      <c r="G680" s="155"/>
      <c r="H680" s="155"/>
      <c r="I680" s="155"/>
      <c r="J680" s="155"/>
      <c r="K680" s="155"/>
      <c r="L680" s="155"/>
      <c r="M680" s="15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46"/>
      <c r="Z680" s="146"/>
      <c r="AA680" s="146"/>
      <c r="AB680" s="146"/>
      <c r="AC680" s="146"/>
      <c r="AD680" s="146"/>
      <c r="AE680" s="146"/>
      <c r="AF680" s="146"/>
      <c r="AG680" s="146" t="s">
        <v>228</v>
      </c>
      <c r="AH680" s="146">
        <v>0</v>
      </c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</row>
    <row r="681" spans="1:60" outlineLevel="1">
      <c r="A681" s="153"/>
      <c r="B681" s="154"/>
      <c r="C681" s="195" t="s">
        <v>768</v>
      </c>
      <c r="D681" s="185"/>
      <c r="E681" s="186">
        <v>0.59399999999999997</v>
      </c>
      <c r="F681" s="155"/>
      <c r="G681" s="155"/>
      <c r="H681" s="155"/>
      <c r="I681" s="155"/>
      <c r="J681" s="155"/>
      <c r="K681" s="155"/>
      <c r="L681" s="155"/>
      <c r="M681" s="155"/>
      <c r="N681" s="155"/>
      <c r="O681" s="155"/>
      <c r="P681" s="155"/>
      <c r="Q681" s="155"/>
      <c r="R681" s="155"/>
      <c r="S681" s="155"/>
      <c r="T681" s="155"/>
      <c r="U681" s="155"/>
      <c r="V681" s="155"/>
      <c r="W681" s="155"/>
      <c r="X681" s="155"/>
      <c r="Y681" s="146"/>
      <c r="Z681" s="146"/>
      <c r="AA681" s="146"/>
      <c r="AB681" s="146"/>
      <c r="AC681" s="146"/>
      <c r="AD681" s="146"/>
      <c r="AE681" s="146"/>
      <c r="AF681" s="146"/>
      <c r="AG681" s="146" t="s">
        <v>228</v>
      </c>
      <c r="AH681" s="146">
        <v>0</v>
      </c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  <c r="BA681" s="146"/>
      <c r="BB681" s="146"/>
      <c r="BC681" s="146"/>
      <c r="BD681" s="146"/>
      <c r="BE681" s="146"/>
      <c r="BF681" s="146"/>
      <c r="BG681" s="146"/>
      <c r="BH681" s="146"/>
    </row>
    <row r="682" spans="1:60" outlineLevel="1">
      <c r="A682" s="153"/>
      <c r="B682" s="154"/>
      <c r="C682" s="195" t="s">
        <v>769</v>
      </c>
      <c r="D682" s="185"/>
      <c r="E682" s="186">
        <v>3.1680000000000001</v>
      </c>
      <c r="F682" s="155"/>
      <c r="G682" s="155"/>
      <c r="H682" s="155"/>
      <c r="I682" s="155"/>
      <c r="J682" s="155"/>
      <c r="K682" s="155"/>
      <c r="L682" s="155"/>
      <c r="M682" s="155"/>
      <c r="N682" s="155"/>
      <c r="O682" s="155"/>
      <c r="P682" s="155"/>
      <c r="Q682" s="155"/>
      <c r="R682" s="155"/>
      <c r="S682" s="155"/>
      <c r="T682" s="155"/>
      <c r="U682" s="155"/>
      <c r="V682" s="155"/>
      <c r="W682" s="155"/>
      <c r="X682" s="155"/>
      <c r="Y682" s="146"/>
      <c r="Z682" s="146"/>
      <c r="AA682" s="146"/>
      <c r="AB682" s="146"/>
      <c r="AC682" s="146"/>
      <c r="AD682" s="146"/>
      <c r="AE682" s="146"/>
      <c r="AF682" s="146"/>
      <c r="AG682" s="146" t="s">
        <v>228</v>
      </c>
      <c r="AH682" s="146">
        <v>0</v>
      </c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  <c r="BA682" s="146"/>
      <c r="BB682" s="146"/>
      <c r="BC682" s="146"/>
      <c r="BD682" s="146"/>
      <c r="BE682" s="146"/>
      <c r="BF682" s="146"/>
      <c r="BG682" s="146"/>
      <c r="BH682" s="146"/>
    </row>
    <row r="683" spans="1:60" outlineLevel="1">
      <c r="A683" s="153"/>
      <c r="B683" s="154"/>
      <c r="C683" s="195" t="s">
        <v>770</v>
      </c>
      <c r="D683" s="185"/>
      <c r="E683" s="186">
        <v>0.44550000000000001</v>
      </c>
      <c r="F683" s="155"/>
      <c r="G683" s="155"/>
      <c r="H683" s="155"/>
      <c r="I683" s="155"/>
      <c r="J683" s="155"/>
      <c r="K683" s="155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46"/>
      <c r="Z683" s="146"/>
      <c r="AA683" s="146"/>
      <c r="AB683" s="146"/>
      <c r="AC683" s="146"/>
      <c r="AD683" s="146"/>
      <c r="AE683" s="146"/>
      <c r="AF683" s="146"/>
      <c r="AG683" s="146" t="s">
        <v>228</v>
      </c>
      <c r="AH683" s="146">
        <v>0</v>
      </c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  <c r="BA683" s="146"/>
      <c r="BB683" s="146"/>
      <c r="BC683" s="146"/>
      <c r="BD683" s="146"/>
      <c r="BE683" s="146"/>
      <c r="BF683" s="146"/>
      <c r="BG683" s="146"/>
      <c r="BH683" s="146"/>
    </row>
    <row r="684" spans="1:60" outlineLevel="1">
      <c r="A684" s="153"/>
      <c r="B684" s="154"/>
      <c r="C684" s="195" t="s">
        <v>668</v>
      </c>
      <c r="D684" s="185"/>
      <c r="E684" s="186"/>
      <c r="F684" s="155"/>
      <c r="G684" s="155"/>
      <c r="H684" s="155"/>
      <c r="I684" s="155"/>
      <c r="J684" s="155"/>
      <c r="K684" s="155"/>
      <c r="L684" s="155"/>
      <c r="M684" s="155"/>
      <c r="N684" s="155"/>
      <c r="O684" s="155"/>
      <c r="P684" s="155"/>
      <c r="Q684" s="155"/>
      <c r="R684" s="155"/>
      <c r="S684" s="155"/>
      <c r="T684" s="155"/>
      <c r="U684" s="155"/>
      <c r="V684" s="155"/>
      <c r="W684" s="155"/>
      <c r="X684" s="155"/>
      <c r="Y684" s="146"/>
      <c r="Z684" s="146"/>
      <c r="AA684" s="146"/>
      <c r="AB684" s="146"/>
      <c r="AC684" s="146"/>
      <c r="AD684" s="146"/>
      <c r="AE684" s="146"/>
      <c r="AF684" s="146"/>
      <c r="AG684" s="146" t="s">
        <v>228</v>
      </c>
      <c r="AH684" s="146">
        <v>0</v>
      </c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  <c r="BA684" s="146"/>
      <c r="BB684" s="146"/>
      <c r="BC684" s="146"/>
      <c r="BD684" s="146"/>
      <c r="BE684" s="146"/>
      <c r="BF684" s="146"/>
      <c r="BG684" s="146"/>
      <c r="BH684" s="146"/>
    </row>
    <row r="685" spans="1:60" outlineLevel="1">
      <c r="A685" s="153"/>
      <c r="B685" s="154"/>
      <c r="C685" s="195" t="s">
        <v>771</v>
      </c>
      <c r="D685" s="185"/>
      <c r="E685" s="186">
        <v>3.1680000000000001</v>
      </c>
      <c r="F685" s="155"/>
      <c r="G685" s="155"/>
      <c r="H685" s="155"/>
      <c r="I685" s="155"/>
      <c r="J685" s="155"/>
      <c r="K685" s="155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46"/>
      <c r="Z685" s="146"/>
      <c r="AA685" s="146"/>
      <c r="AB685" s="146"/>
      <c r="AC685" s="146"/>
      <c r="AD685" s="146"/>
      <c r="AE685" s="146"/>
      <c r="AF685" s="146"/>
      <c r="AG685" s="146" t="s">
        <v>228</v>
      </c>
      <c r="AH685" s="146">
        <v>0</v>
      </c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  <c r="BA685" s="146"/>
      <c r="BB685" s="146"/>
      <c r="BC685" s="146"/>
      <c r="BD685" s="146"/>
      <c r="BE685" s="146"/>
      <c r="BF685" s="146"/>
      <c r="BG685" s="146"/>
      <c r="BH685" s="146"/>
    </row>
    <row r="686" spans="1:60" outlineLevel="1">
      <c r="A686" s="163">
        <v>111</v>
      </c>
      <c r="B686" s="164" t="s">
        <v>772</v>
      </c>
      <c r="C686" s="180" t="s">
        <v>773</v>
      </c>
      <c r="D686" s="165" t="s">
        <v>345</v>
      </c>
      <c r="E686" s="166">
        <v>21.006</v>
      </c>
      <c r="F686" s="167"/>
      <c r="G686" s="168">
        <f>ROUND(E686*F686,2)</f>
        <v>0</v>
      </c>
      <c r="H686" s="167">
        <v>475.98</v>
      </c>
      <c r="I686" s="168">
        <f>ROUND(E686*H686,2)</f>
        <v>9998.44</v>
      </c>
      <c r="J686" s="167">
        <v>1804.02</v>
      </c>
      <c r="K686" s="168">
        <f>ROUND(E686*J686,2)</f>
        <v>37895.24</v>
      </c>
      <c r="L686" s="168">
        <v>21</v>
      </c>
      <c r="M686" s="168">
        <f>G686*(1+L686/100)</f>
        <v>0</v>
      </c>
      <c r="N686" s="168">
        <v>0</v>
      </c>
      <c r="O686" s="168">
        <f>ROUND(E686*N686,2)</f>
        <v>0</v>
      </c>
      <c r="P686" s="168">
        <v>4.6000000000000001E-4</v>
      </c>
      <c r="Q686" s="168">
        <f>ROUND(E686*P686,2)</f>
        <v>0.01</v>
      </c>
      <c r="R686" s="168" t="s">
        <v>666</v>
      </c>
      <c r="S686" s="168" t="s">
        <v>171</v>
      </c>
      <c r="T686" s="169" t="s">
        <v>171</v>
      </c>
      <c r="U686" s="155">
        <v>3.5</v>
      </c>
      <c r="V686" s="155">
        <f>ROUND(E686*U686,2)</f>
        <v>73.52</v>
      </c>
      <c r="W686" s="155"/>
      <c r="X686" s="155" t="s">
        <v>223</v>
      </c>
      <c r="Y686" s="146"/>
      <c r="Z686" s="146"/>
      <c r="AA686" s="146"/>
      <c r="AB686" s="146"/>
      <c r="AC686" s="146"/>
      <c r="AD686" s="146"/>
      <c r="AE686" s="146"/>
      <c r="AF686" s="146"/>
      <c r="AG686" s="146" t="s">
        <v>224</v>
      </c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  <c r="BA686" s="146"/>
      <c r="BB686" s="146"/>
      <c r="BC686" s="146"/>
      <c r="BD686" s="146"/>
      <c r="BE686" s="146"/>
      <c r="BF686" s="146"/>
      <c r="BG686" s="146"/>
      <c r="BH686" s="146"/>
    </row>
    <row r="687" spans="1:60" outlineLevel="1">
      <c r="A687" s="153"/>
      <c r="B687" s="154"/>
      <c r="C687" s="195" t="s">
        <v>668</v>
      </c>
      <c r="D687" s="185"/>
      <c r="E687" s="186"/>
      <c r="F687" s="155"/>
      <c r="G687" s="155"/>
      <c r="H687" s="155"/>
      <c r="I687" s="155"/>
      <c r="J687" s="155"/>
      <c r="K687" s="155"/>
      <c r="L687" s="155"/>
      <c r="M687" s="155"/>
      <c r="N687" s="155"/>
      <c r="O687" s="155"/>
      <c r="P687" s="155"/>
      <c r="Q687" s="155"/>
      <c r="R687" s="155"/>
      <c r="S687" s="155"/>
      <c r="T687" s="155"/>
      <c r="U687" s="155"/>
      <c r="V687" s="155"/>
      <c r="W687" s="155"/>
      <c r="X687" s="155"/>
      <c r="Y687" s="146"/>
      <c r="Z687" s="146"/>
      <c r="AA687" s="146"/>
      <c r="AB687" s="146"/>
      <c r="AC687" s="146"/>
      <c r="AD687" s="146"/>
      <c r="AE687" s="146"/>
      <c r="AF687" s="146"/>
      <c r="AG687" s="146" t="s">
        <v>228</v>
      </c>
      <c r="AH687" s="146">
        <v>0</v>
      </c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  <c r="BA687" s="146"/>
      <c r="BB687" s="146"/>
      <c r="BC687" s="146"/>
      <c r="BD687" s="146"/>
      <c r="BE687" s="146"/>
      <c r="BF687" s="146"/>
      <c r="BG687" s="146"/>
      <c r="BH687" s="146"/>
    </row>
    <row r="688" spans="1:60" outlineLevel="1">
      <c r="A688" s="153"/>
      <c r="B688" s="154"/>
      <c r="C688" s="195" t="s">
        <v>774</v>
      </c>
      <c r="D688" s="185"/>
      <c r="E688" s="186">
        <v>17.838000000000001</v>
      </c>
      <c r="F688" s="155"/>
      <c r="G688" s="155"/>
      <c r="H688" s="155"/>
      <c r="I688" s="155"/>
      <c r="J688" s="155"/>
      <c r="K688" s="155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46"/>
      <c r="Z688" s="146"/>
      <c r="AA688" s="146"/>
      <c r="AB688" s="146"/>
      <c r="AC688" s="146"/>
      <c r="AD688" s="146"/>
      <c r="AE688" s="146"/>
      <c r="AF688" s="146"/>
      <c r="AG688" s="146" t="s">
        <v>228</v>
      </c>
      <c r="AH688" s="146">
        <v>0</v>
      </c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  <c r="BA688" s="146"/>
      <c r="BB688" s="146"/>
      <c r="BC688" s="146"/>
      <c r="BD688" s="146"/>
      <c r="BE688" s="146"/>
      <c r="BF688" s="146"/>
      <c r="BG688" s="146"/>
      <c r="BH688" s="146"/>
    </row>
    <row r="689" spans="1:60" outlineLevel="1">
      <c r="A689" s="153"/>
      <c r="B689" s="154"/>
      <c r="C689" s="195" t="s">
        <v>771</v>
      </c>
      <c r="D689" s="185"/>
      <c r="E689" s="186">
        <v>3.1680000000000001</v>
      </c>
      <c r="F689" s="155"/>
      <c r="G689" s="155"/>
      <c r="H689" s="155"/>
      <c r="I689" s="155"/>
      <c r="J689" s="155"/>
      <c r="K689" s="155"/>
      <c r="L689" s="155"/>
      <c r="M689" s="155"/>
      <c r="N689" s="155"/>
      <c r="O689" s="155"/>
      <c r="P689" s="155"/>
      <c r="Q689" s="155"/>
      <c r="R689" s="155"/>
      <c r="S689" s="155"/>
      <c r="T689" s="155"/>
      <c r="U689" s="155"/>
      <c r="V689" s="155"/>
      <c r="W689" s="155"/>
      <c r="X689" s="155"/>
      <c r="Y689" s="146"/>
      <c r="Z689" s="146"/>
      <c r="AA689" s="146"/>
      <c r="AB689" s="146"/>
      <c r="AC689" s="146"/>
      <c r="AD689" s="146"/>
      <c r="AE689" s="146"/>
      <c r="AF689" s="146"/>
      <c r="AG689" s="146" t="s">
        <v>228</v>
      </c>
      <c r="AH689" s="146">
        <v>0</v>
      </c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  <c r="BA689" s="146"/>
      <c r="BB689" s="146"/>
      <c r="BC689" s="146"/>
      <c r="BD689" s="146"/>
      <c r="BE689" s="146"/>
      <c r="BF689" s="146"/>
      <c r="BG689" s="146"/>
      <c r="BH689" s="146"/>
    </row>
    <row r="690" spans="1:60" ht="33.75" outlineLevel="1">
      <c r="A690" s="163">
        <v>112</v>
      </c>
      <c r="B690" s="164" t="s">
        <v>775</v>
      </c>
      <c r="C690" s="180" t="s">
        <v>776</v>
      </c>
      <c r="D690" s="165" t="s">
        <v>221</v>
      </c>
      <c r="E690" s="166">
        <v>2.97187</v>
      </c>
      <c r="F690" s="167"/>
      <c r="G690" s="168">
        <f>ROUND(E690*F690,2)</f>
        <v>0</v>
      </c>
      <c r="H690" s="167">
        <v>43.38</v>
      </c>
      <c r="I690" s="168">
        <f>ROUND(E690*H690,2)</f>
        <v>128.91999999999999</v>
      </c>
      <c r="J690" s="167">
        <v>1801.62</v>
      </c>
      <c r="K690" s="168">
        <f>ROUND(E690*J690,2)</f>
        <v>5354.18</v>
      </c>
      <c r="L690" s="168">
        <v>21</v>
      </c>
      <c r="M690" s="168">
        <f>G690*(1+L690/100)</f>
        <v>0</v>
      </c>
      <c r="N690" s="168">
        <v>1.82E-3</v>
      </c>
      <c r="O690" s="168">
        <f>ROUND(E690*N690,2)</f>
        <v>0.01</v>
      </c>
      <c r="P690" s="168">
        <v>1.8</v>
      </c>
      <c r="Q690" s="168">
        <f>ROUND(E690*P690,2)</f>
        <v>5.35</v>
      </c>
      <c r="R690" s="168" t="s">
        <v>666</v>
      </c>
      <c r="S690" s="168" t="s">
        <v>171</v>
      </c>
      <c r="T690" s="169" t="s">
        <v>171</v>
      </c>
      <c r="U690" s="155">
        <v>5.016</v>
      </c>
      <c r="V690" s="155">
        <f>ROUND(E690*U690,2)</f>
        <v>14.91</v>
      </c>
      <c r="W690" s="155"/>
      <c r="X690" s="155" t="s">
        <v>223</v>
      </c>
      <c r="Y690" s="146"/>
      <c r="Z690" s="146"/>
      <c r="AA690" s="146"/>
      <c r="AB690" s="146"/>
      <c r="AC690" s="146"/>
      <c r="AD690" s="146"/>
      <c r="AE690" s="146"/>
      <c r="AF690" s="146"/>
      <c r="AG690" s="146" t="s">
        <v>224</v>
      </c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  <c r="BA690" s="146"/>
      <c r="BB690" s="146"/>
      <c r="BC690" s="146"/>
      <c r="BD690" s="146"/>
      <c r="BE690" s="146"/>
      <c r="BF690" s="146"/>
      <c r="BG690" s="146"/>
      <c r="BH690" s="146"/>
    </row>
    <row r="691" spans="1:60" outlineLevel="1">
      <c r="A691" s="153"/>
      <c r="B691" s="154"/>
      <c r="C691" s="801" t="s">
        <v>777</v>
      </c>
      <c r="D691" s="802"/>
      <c r="E691" s="802"/>
      <c r="F691" s="802"/>
      <c r="G691" s="802"/>
      <c r="H691" s="155"/>
      <c r="I691" s="155"/>
      <c r="J691" s="155"/>
      <c r="K691" s="155"/>
      <c r="L691" s="155"/>
      <c r="M691" s="155"/>
      <c r="N691" s="155"/>
      <c r="O691" s="155"/>
      <c r="P691" s="155"/>
      <c r="Q691" s="155"/>
      <c r="R691" s="155"/>
      <c r="S691" s="155"/>
      <c r="T691" s="155"/>
      <c r="U691" s="155"/>
      <c r="V691" s="155"/>
      <c r="W691" s="155"/>
      <c r="X691" s="155"/>
      <c r="Y691" s="146"/>
      <c r="Z691" s="146"/>
      <c r="AA691" s="146"/>
      <c r="AB691" s="146"/>
      <c r="AC691" s="146"/>
      <c r="AD691" s="146"/>
      <c r="AE691" s="146"/>
      <c r="AF691" s="146"/>
      <c r="AG691" s="146" t="s">
        <v>226</v>
      </c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  <c r="BA691" s="146"/>
      <c r="BB691" s="146"/>
      <c r="BC691" s="146"/>
      <c r="BD691" s="146"/>
      <c r="BE691" s="146"/>
      <c r="BF691" s="146"/>
      <c r="BG691" s="146"/>
      <c r="BH691" s="146"/>
    </row>
    <row r="692" spans="1:60" outlineLevel="1">
      <c r="A692" s="153"/>
      <c r="B692" s="154"/>
      <c r="C692" s="195" t="s">
        <v>668</v>
      </c>
      <c r="D692" s="185"/>
      <c r="E692" s="186"/>
      <c r="F692" s="155"/>
      <c r="G692" s="155"/>
      <c r="H692" s="155"/>
      <c r="I692" s="155"/>
      <c r="J692" s="155"/>
      <c r="K692" s="155"/>
      <c r="L692" s="155"/>
      <c r="M692" s="155"/>
      <c r="N692" s="155"/>
      <c r="O692" s="155"/>
      <c r="P692" s="155"/>
      <c r="Q692" s="155"/>
      <c r="R692" s="155"/>
      <c r="S692" s="155"/>
      <c r="T692" s="155"/>
      <c r="U692" s="155"/>
      <c r="V692" s="155"/>
      <c r="W692" s="155"/>
      <c r="X692" s="155"/>
      <c r="Y692" s="146"/>
      <c r="Z692" s="146"/>
      <c r="AA692" s="146"/>
      <c r="AB692" s="146"/>
      <c r="AC692" s="146"/>
      <c r="AD692" s="146"/>
      <c r="AE692" s="146"/>
      <c r="AF692" s="146"/>
      <c r="AG692" s="146" t="s">
        <v>228</v>
      </c>
      <c r="AH692" s="146">
        <v>0</v>
      </c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  <c r="BA692" s="146"/>
      <c r="BB692" s="146"/>
      <c r="BC692" s="146"/>
      <c r="BD692" s="146"/>
      <c r="BE692" s="146"/>
      <c r="BF692" s="146"/>
      <c r="BG692" s="146"/>
      <c r="BH692" s="146"/>
    </row>
    <row r="693" spans="1:60" outlineLevel="1">
      <c r="A693" s="153"/>
      <c r="B693" s="154"/>
      <c r="C693" s="195" t="s">
        <v>778</v>
      </c>
      <c r="D693" s="185"/>
      <c r="E693" s="186">
        <v>0.30299999999999999</v>
      </c>
      <c r="F693" s="155"/>
      <c r="G693" s="155"/>
      <c r="H693" s="155"/>
      <c r="I693" s="155"/>
      <c r="J693" s="155"/>
      <c r="K693" s="155"/>
      <c r="L693" s="155"/>
      <c r="M693" s="155"/>
      <c r="N693" s="155"/>
      <c r="O693" s="155"/>
      <c r="P693" s="155"/>
      <c r="Q693" s="155"/>
      <c r="R693" s="155"/>
      <c r="S693" s="155"/>
      <c r="T693" s="155"/>
      <c r="U693" s="155"/>
      <c r="V693" s="155"/>
      <c r="W693" s="155"/>
      <c r="X693" s="155"/>
      <c r="Y693" s="146"/>
      <c r="Z693" s="146"/>
      <c r="AA693" s="146"/>
      <c r="AB693" s="146"/>
      <c r="AC693" s="146"/>
      <c r="AD693" s="146"/>
      <c r="AE693" s="146"/>
      <c r="AF693" s="146"/>
      <c r="AG693" s="146" t="s">
        <v>228</v>
      </c>
      <c r="AH693" s="146">
        <v>0</v>
      </c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  <c r="BA693" s="146"/>
      <c r="BB693" s="146"/>
      <c r="BC693" s="146"/>
      <c r="BD693" s="146"/>
      <c r="BE693" s="146"/>
      <c r="BF693" s="146"/>
      <c r="BG693" s="146"/>
      <c r="BH693" s="146"/>
    </row>
    <row r="694" spans="1:60" outlineLevel="1">
      <c r="A694" s="153"/>
      <c r="B694" s="154"/>
      <c r="C694" s="195" t="s">
        <v>728</v>
      </c>
      <c r="D694" s="185"/>
      <c r="E694" s="186"/>
      <c r="F694" s="155"/>
      <c r="G694" s="155"/>
      <c r="H694" s="155"/>
      <c r="I694" s="155"/>
      <c r="J694" s="155"/>
      <c r="K694" s="155"/>
      <c r="L694" s="155"/>
      <c r="M694" s="155"/>
      <c r="N694" s="155"/>
      <c r="O694" s="155"/>
      <c r="P694" s="155"/>
      <c r="Q694" s="155"/>
      <c r="R694" s="155"/>
      <c r="S694" s="155"/>
      <c r="T694" s="155"/>
      <c r="U694" s="155"/>
      <c r="V694" s="155"/>
      <c r="W694" s="155"/>
      <c r="X694" s="155"/>
      <c r="Y694" s="146"/>
      <c r="Z694" s="146"/>
      <c r="AA694" s="146"/>
      <c r="AB694" s="146"/>
      <c r="AC694" s="146"/>
      <c r="AD694" s="146"/>
      <c r="AE694" s="146"/>
      <c r="AF694" s="146"/>
      <c r="AG694" s="146" t="s">
        <v>228</v>
      </c>
      <c r="AH694" s="146">
        <v>0</v>
      </c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  <c r="BA694" s="146"/>
      <c r="BB694" s="146"/>
      <c r="BC694" s="146"/>
      <c r="BD694" s="146"/>
      <c r="BE694" s="146"/>
      <c r="BF694" s="146"/>
      <c r="BG694" s="146"/>
      <c r="BH694" s="146"/>
    </row>
    <row r="695" spans="1:60" outlineLevel="1">
      <c r="A695" s="153"/>
      <c r="B695" s="154"/>
      <c r="C695" s="195" t="s">
        <v>729</v>
      </c>
      <c r="D695" s="185"/>
      <c r="E695" s="186"/>
      <c r="F695" s="155"/>
      <c r="G695" s="155"/>
      <c r="H695" s="155"/>
      <c r="I695" s="155"/>
      <c r="J695" s="155"/>
      <c r="K695" s="155"/>
      <c r="L695" s="155"/>
      <c r="M695" s="155"/>
      <c r="N695" s="155"/>
      <c r="O695" s="155"/>
      <c r="P695" s="155"/>
      <c r="Q695" s="155"/>
      <c r="R695" s="155"/>
      <c r="S695" s="155"/>
      <c r="T695" s="155"/>
      <c r="U695" s="155"/>
      <c r="V695" s="155"/>
      <c r="W695" s="155"/>
      <c r="X695" s="155"/>
      <c r="Y695" s="146"/>
      <c r="Z695" s="146"/>
      <c r="AA695" s="146"/>
      <c r="AB695" s="146"/>
      <c r="AC695" s="146"/>
      <c r="AD695" s="146"/>
      <c r="AE695" s="146"/>
      <c r="AF695" s="146"/>
      <c r="AG695" s="146" t="s">
        <v>228</v>
      </c>
      <c r="AH695" s="146">
        <v>0</v>
      </c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  <c r="BA695" s="146"/>
      <c r="BB695" s="146"/>
      <c r="BC695" s="146"/>
      <c r="BD695" s="146"/>
      <c r="BE695" s="146"/>
      <c r="BF695" s="146"/>
      <c r="BG695" s="146"/>
      <c r="BH695" s="146"/>
    </row>
    <row r="696" spans="1:60" outlineLevel="1">
      <c r="A696" s="153"/>
      <c r="B696" s="154"/>
      <c r="C696" s="195" t="s">
        <v>779</v>
      </c>
      <c r="D696" s="185"/>
      <c r="E696" s="186">
        <v>0.64800000000000002</v>
      </c>
      <c r="F696" s="155"/>
      <c r="G696" s="155"/>
      <c r="H696" s="155"/>
      <c r="I696" s="155"/>
      <c r="J696" s="155"/>
      <c r="K696" s="155"/>
      <c r="L696" s="155"/>
      <c r="M696" s="155"/>
      <c r="N696" s="155"/>
      <c r="O696" s="155"/>
      <c r="P696" s="155"/>
      <c r="Q696" s="155"/>
      <c r="R696" s="155"/>
      <c r="S696" s="155"/>
      <c r="T696" s="155"/>
      <c r="U696" s="155"/>
      <c r="V696" s="155"/>
      <c r="W696" s="155"/>
      <c r="X696" s="155"/>
      <c r="Y696" s="146"/>
      <c r="Z696" s="146"/>
      <c r="AA696" s="146"/>
      <c r="AB696" s="146"/>
      <c r="AC696" s="146"/>
      <c r="AD696" s="146"/>
      <c r="AE696" s="146"/>
      <c r="AF696" s="146"/>
      <c r="AG696" s="146" t="s">
        <v>228</v>
      </c>
      <c r="AH696" s="146">
        <v>0</v>
      </c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  <c r="BA696" s="146"/>
      <c r="BB696" s="146"/>
      <c r="BC696" s="146"/>
      <c r="BD696" s="146"/>
      <c r="BE696" s="146"/>
      <c r="BF696" s="146"/>
      <c r="BG696" s="146"/>
      <c r="BH696" s="146"/>
    </row>
    <row r="697" spans="1:60" outlineLevel="1">
      <c r="A697" s="153"/>
      <c r="B697" s="154"/>
      <c r="C697" s="195" t="s">
        <v>780</v>
      </c>
      <c r="D697" s="185"/>
      <c r="E697" s="186">
        <v>0.40500000000000003</v>
      </c>
      <c r="F697" s="155"/>
      <c r="G697" s="155"/>
      <c r="H697" s="155"/>
      <c r="I697" s="155"/>
      <c r="J697" s="155"/>
      <c r="K697" s="155"/>
      <c r="L697" s="155"/>
      <c r="M697" s="155"/>
      <c r="N697" s="155"/>
      <c r="O697" s="155"/>
      <c r="P697" s="155"/>
      <c r="Q697" s="155"/>
      <c r="R697" s="155"/>
      <c r="S697" s="155"/>
      <c r="T697" s="155"/>
      <c r="U697" s="155"/>
      <c r="V697" s="155"/>
      <c r="W697" s="155"/>
      <c r="X697" s="155"/>
      <c r="Y697" s="146"/>
      <c r="Z697" s="146"/>
      <c r="AA697" s="146"/>
      <c r="AB697" s="146"/>
      <c r="AC697" s="146"/>
      <c r="AD697" s="146"/>
      <c r="AE697" s="146"/>
      <c r="AF697" s="146"/>
      <c r="AG697" s="146" t="s">
        <v>228</v>
      </c>
      <c r="AH697" s="146">
        <v>0</v>
      </c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  <c r="BA697" s="146"/>
      <c r="BB697" s="146"/>
      <c r="BC697" s="146"/>
      <c r="BD697" s="146"/>
      <c r="BE697" s="146"/>
      <c r="BF697" s="146"/>
      <c r="BG697" s="146"/>
      <c r="BH697" s="146"/>
    </row>
    <row r="698" spans="1:60" outlineLevel="1">
      <c r="A698" s="153"/>
      <c r="B698" s="154"/>
      <c r="C698" s="195" t="s">
        <v>361</v>
      </c>
      <c r="D698" s="185"/>
      <c r="E698" s="186"/>
      <c r="F698" s="155"/>
      <c r="G698" s="155"/>
      <c r="H698" s="155"/>
      <c r="I698" s="155"/>
      <c r="J698" s="155"/>
      <c r="K698" s="155"/>
      <c r="L698" s="155"/>
      <c r="M698" s="155"/>
      <c r="N698" s="155"/>
      <c r="O698" s="155"/>
      <c r="P698" s="155"/>
      <c r="Q698" s="155"/>
      <c r="R698" s="155"/>
      <c r="S698" s="155"/>
      <c r="T698" s="155"/>
      <c r="U698" s="155"/>
      <c r="V698" s="155"/>
      <c r="W698" s="155"/>
      <c r="X698" s="155"/>
      <c r="Y698" s="146"/>
      <c r="Z698" s="146"/>
      <c r="AA698" s="146"/>
      <c r="AB698" s="146"/>
      <c r="AC698" s="146"/>
      <c r="AD698" s="146"/>
      <c r="AE698" s="146"/>
      <c r="AF698" s="146"/>
      <c r="AG698" s="146" t="s">
        <v>228</v>
      </c>
      <c r="AH698" s="146">
        <v>0</v>
      </c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</row>
    <row r="699" spans="1:60" outlineLevel="1">
      <c r="A699" s="153"/>
      <c r="B699" s="154"/>
      <c r="C699" s="195" t="s">
        <v>781</v>
      </c>
      <c r="D699" s="185"/>
      <c r="E699" s="186">
        <v>0.189</v>
      </c>
      <c r="F699" s="155"/>
      <c r="G699" s="155"/>
      <c r="H699" s="155"/>
      <c r="I699" s="155"/>
      <c r="J699" s="155"/>
      <c r="K699" s="155"/>
      <c r="L699" s="155"/>
      <c r="M699" s="155"/>
      <c r="N699" s="155"/>
      <c r="O699" s="155"/>
      <c r="P699" s="155"/>
      <c r="Q699" s="155"/>
      <c r="R699" s="155"/>
      <c r="S699" s="155"/>
      <c r="T699" s="155"/>
      <c r="U699" s="155"/>
      <c r="V699" s="155"/>
      <c r="W699" s="155"/>
      <c r="X699" s="155"/>
      <c r="Y699" s="146"/>
      <c r="Z699" s="146"/>
      <c r="AA699" s="146"/>
      <c r="AB699" s="146"/>
      <c r="AC699" s="146"/>
      <c r="AD699" s="146"/>
      <c r="AE699" s="146"/>
      <c r="AF699" s="146"/>
      <c r="AG699" s="146" t="s">
        <v>228</v>
      </c>
      <c r="AH699" s="146">
        <v>0</v>
      </c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  <c r="BA699" s="146"/>
      <c r="BB699" s="146"/>
      <c r="BC699" s="146"/>
      <c r="BD699" s="146"/>
      <c r="BE699" s="146"/>
      <c r="BF699" s="146"/>
      <c r="BG699" s="146"/>
      <c r="BH699" s="146"/>
    </row>
    <row r="700" spans="1:60" outlineLevel="1">
      <c r="A700" s="153"/>
      <c r="B700" s="154"/>
      <c r="C700" s="195" t="s">
        <v>782</v>
      </c>
      <c r="D700" s="185"/>
      <c r="E700" s="186">
        <v>0.1225</v>
      </c>
      <c r="F700" s="155"/>
      <c r="G700" s="155"/>
      <c r="H700" s="155"/>
      <c r="I700" s="155"/>
      <c r="J700" s="155"/>
      <c r="K700" s="155"/>
      <c r="L700" s="155"/>
      <c r="M700" s="155"/>
      <c r="N700" s="155"/>
      <c r="O700" s="155"/>
      <c r="P700" s="155"/>
      <c r="Q700" s="155"/>
      <c r="R700" s="155"/>
      <c r="S700" s="155"/>
      <c r="T700" s="155"/>
      <c r="U700" s="155"/>
      <c r="V700" s="155"/>
      <c r="W700" s="155"/>
      <c r="X700" s="155"/>
      <c r="Y700" s="146"/>
      <c r="Z700" s="146"/>
      <c r="AA700" s="146"/>
      <c r="AB700" s="146"/>
      <c r="AC700" s="146"/>
      <c r="AD700" s="146"/>
      <c r="AE700" s="146"/>
      <c r="AF700" s="146"/>
      <c r="AG700" s="146" t="s">
        <v>228</v>
      </c>
      <c r="AH700" s="146">
        <v>0</v>
      </c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  <c r="BA700" s="146"/>
      <c r="BB700" s="146"/>
      <c r="BC700" s="146"/>
      <c r="BD700" s="146"/>
      <c r="BE700" s="146"/>
      <c r="BF700" s="146"/>
      <c r="BG700" s="146"/>
      <c r="BH700" s="146"/>
    </row>
    <row r="701" spans="1:60" outlineLevel="1">
      <c r="A701" s="153"/>
      <c r="B701" s="154"/>
      <c r="C701" s="195" t="s">
        <v>732</v>
      </c>
      <c r="D701" s="185"/>
      <c r="E701" s="186"/>
      <c r="F701" s="155"/>
      <c r="G701" s="155"/>
      <c r="H701" s="155"/>
      <c r="I701" s="155"/>
      <c r="J701" s="155"/>
      <c r="K701" s="155"/>
      <c r="L701" s="155"/>
      <c r="M701" s="155"/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46"/>
      <c r="Z701" s="146"/>
      <c r="AA701" s="146"/>
      <c r="AB701" s="146"/>
      <c r="AC701" s="146"/>
      <c r="AD701" s="146"/>
      <c r="AE701" s="146"/>
      <c r="AF701" s="146"/>
      <c r="AG701" s="146" t="s">
        <v>228</v>
      </c>
      <c r="AH701" s="146">
        <v>0</v>
      </c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  <c r="BA701" s="146"/>
      <c r="BB701" s="146"/>
      <c r="BC701" s="146"/>
      <c r="BD701" s="146"/>
      <c r="BE701" s="146"/>
      <c r="BF701" s="146"/>
      <c r="BG701" s="146"/>
      <c r="BH701" s="146"/>
    </row>
    <row r="702" spans="1:60" outlineLevel="1">
      <c r="A702" s="153"/>
      <c r="B702" s="154"/>
      <c r="C702" s="195" t="s">
        <v>733</v>
      </c>
      <c r="D702" s="185"/>
      <c r="E702" s="186"/>
      <c r="F702" s="155"/>
      <c r="G702" s="155"/>
      <c r="H702" s="155"/>
      <c r="I702" s="155"/>
      <c r="J702" s="155"/>
      <c r="K702" s="155"/>
      <c r="L702" s="155"/>
      <c r="M702" s="155"/>
      <c r="N702" s="155"/>
      <c r="O702" s="155"/>
      <c r="P702" s="155"/>
      <c r="Q702" s="155"/>
      <c r="R702" s="155"/>
      <c r="S702" s="155"/>
      <c r="T702" s="155"/>
      <c r="U702" s="155"/>
      <c r="V702" s="155"/>
      <c r="W702" s="155"/>
      <c r="X702" s="155"/>
      <c r="Y702" s="146"/>
      <c r="Z702" s="146"/>
      <c r="AA702" s="146"/>
      <c r="AB702" s="146"/>
      <c r="AC702" s="146"/>
      <c r="AD702" s="146"/>
      <c r="AE702" s="146"/>
      <c r="AF702" s="146"/>
      <c r="AG702" s="146" t="s">
        <v>228</v>
      </c>
      <c r="AH702" s="146">
        <v>0</v>
      </c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  <c r="BA702" s="146"/>
      <c r="BB702" s="146"/>
      <c r="BC702" s="146"/>
      <c r="BD702" s="146"/>
      <c r="BE702" s="146"/>
      <c r="BF702" s="146"/>
      <c r="BG702" s="146"/>
      <c r="BH702" s="146"/>
    </row>
    <row r="703" spans="1:60" outlineLevel="1">
      <c r="A703" s="153"/>
      <c r="B703" s="154"/>
      <c r="C703" s="195" t="s">
        <v>783</v>
      </c>
      <c r="D703" s="185"/>
      <c r="E703" s="186">
        <v>0.99224999999999997</v>
      </c>
      <c r="F703" s="155"/>
      <c r="G703" s="155"/>
      <c r="H703" s="155"/>
      <c r="I703" s="155"/>
      <c r="J703" s="155"/>
      <c r="K703" s="155"/>
      <c r="L703" s="155"/>
      <c r="M703" s="155"/>
      <c r="N703" s="155"/>
      <c r="O703" s="155"/>
      <c r="P703" s="155"/>
      <c r="Q703" s="155"/>
      <c r="R703" s="155"/>
      <c r="S703" s="155"/>
      <c r="T703" s="155"/>
      <c r="U703" s="155"/>
      <c r="V703" s="155"/>
      <c r="W703" s="155"/>
      <c r="X703" s="155"/>
      <c r="Y703" s="146"/>
      <c r="Z703" s="146"/>
      <c r="AA703" s="146"/>
      <c r="AB703" s="146"/>
      <c r="AC703" s="146"/>
      <c r="AD703" s="146"/>
      <c r="AE703" s="146"/>
      <c r="AF703" s="146"/>
      <c r="AG703" s="146" t="s">
        <v>228</v>
      </c>
      <c r="AH703" s="146">
        <v>0</v>
      </c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  <c r="BA703" s="146"/>
      <c r="BB703" s="146"/>
      <c r="BC703" s="146"/>
      <c r="BD703" s="146"/>
      <c r="BE703" s="146"/>
      <c r="BF703" s="146"/>
      <c r="BG703" s="146"/>
      <c r="BH703" s="146"/>
    </row>
    <row r="704" spans="1:60" outlineLevel="1">
      <c r="A704" s="153"/>
      <c r="B704" s="154"/>
      <c r="C704" s="195" t="s">
        <v>784</v>
      </c>
      <c r="D704" s="185"/>
      <c r="E704" s="186">
        <v>0.13872000000000001</v>
      </c>
      <c r="F704" s="155"/>
      <c r="G704" s="155"/>
      <c r="H704" s="155"/>
      <c r="I704" s="155"/>
      <c r="J704" s="155"/>
      <c r="K704" s="155"/>
      <c r="L704" s="155"/>
      <c r="M704" s="155"/>
      <c r="N704" s="155"/>
      <c r="O704" s="155"/>
      <c r="P704" s="155"/>
      <c r="Q704" s="155"/>
      <c r="R704" s="155"/>
      <c r="S704" s="155"/>
      <c r="T704" s="155"/>
      <c r="U704" s="155"/>
      <c r="V704" s="155"/>
      <c r="W704" s="155"/>
      <c r="X704" s="155"/>
      <c r="Y704" s="146"/>
      <c r="Z704" s="146"/>
      <c r="AA704" s="146"/>
      <c r="AB704" s="146"/>
      <c r="AC704" s="146"/>
      <c r="AD704" s="146"/>
      <c r="AE704" s="146"/>
      <c r="AF704" s="146"/>
      <c r="AG704" s="146" t="s">
        <v>228</v>
      </c>
      <c r="AH704" s="146">
        <v>0</v>
      </c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  <c r="BA704" s="146"/>
      <c r="BB704" s="146"/>
      <c r="BC704" s="146"/>
      <c r="BD704" s="146"/>
      <c r="BE704" s="146"/>
      <c r="BF704" s="146"/>
      <c r="BG704" s="146"/>
      <c r="BH704" s="146"/>
    </row>
    <row r="705" spans="1:60" outlineLevel="1">
      <c r="A705" s="153"/>
      <c r="B705" s="154"/>
      <c r="C705" s="195" t="s">
        <v>736</v>
      </c>
      <c r="D705" s="185"/>
      <c r="E705" s="186"/>
      <c r="F705" s="155"/>
      <c r="G705" s="155"/>
      <c r="H705" s="155"/>
      <c r="I705" s="155"/>
      <c r="J705" s="155"/>
      <c r="K705" s="155"/>
      <c r="L705" s="155"/>
      <c r="M705" s="155"/>
      <c r="N705" s="155"/>
      <c r="O705" s="155"/>
      <c r="P705" s="155"/>
      <c r="Q705" s="155"/>
      <c r="R705" s="155"/>
      <c r="S705" s="155"/>
      <c r="T705" s="155"/>
      <c r="U705" s="155"/>
      <c r="V705" s="155"/>
      <c r="W705" s="155"/>
      <c r="X705" s="155"/>
      <c r="Y705" s="146"/>
      <c r="Z705" s="146"/>
      <c r="AA705" s="146"/>
      <c r="AB705" s="146"/>
      <c r="AC705" s="146"/>
      <c r="AD705" s="146"/>
      <c r="AE705" s="146"/>
      <c r="AF705" s="146"/>
      <c r="AG705" s="146" t="s">
        <v>228</v>
      </c>
      <c r="AH705" s="146">
        <v>0</v>
      </c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  <c r="BA705" s="146"/>
      <c r="BB705" s="146"/>
      <c r="BC705" s="146"/>
      <c r="BD705" s="146"/>
      <c r="BE705" s="146"/>
      <c r="BF705" s="146"/>
      <c r="BG705" s="146"/>
      <c r="BH705" s="146"/>
    </row>
    <row r="706" spans="1:60" outlineLevel="1">
      <c r="A706" s="153"/>
      <c r="B706" s="154"/>
      <c r="C706" s="195" t="s">
        <v>785</v>
      </c>
      <c r="D706" s="185"/>
      <c r="E706" s="186">
        <v>0.1734</v>
      </c>
      <c r="F706" s="155"/>
      <c r="G706" s="155"/>
      <c r="H706" s="155"/>
      <c r="I706" s="155"/>
      <c r="J706" s="155"/>
      <c r="K706" s="155"/>
      <c r="L706" s="155"/>
      <c r="M706" s="155"/>
      <c r="N706" s="155"/>
      <c r="O706" s="155"/>
      <c r="P706" s="155"/>
      <c r="Q706" s="155"/>
      <c r="R706" s="155"/>
      <c r="S706" s="155"/>
      <c r="T706" s="155"/>
      <c r="U706" s="155"/>
      <c r="V706" s="155"/>
      <c r="W706" s="155"/>
      <c r="X706" s="155"/>
      <c r="Y706" s="146"/>
      <c r="Z706" s="146"/>
      <c r="AA706" s="146"/>
      <c r="AB706" s="146"/>
      <c r="AC706" s="146"/>
      <c r="AD706" s="146"/>
      <c r="AE706" s="146"/>
      <c r="AF706" s="146"/>
      <c r="AG706" s="146" t="s">
        <v>228</v>
      </c>
      <c r="AH706" s="146">
        <v>0</v>
      </c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  <c r="BA706" s="146"/>
      <c r="BB706" s="146"/>
      <c r="BC706" s="146"/>
      <c r="BD706" s="146"/>
      <c r="BE706" s="146"/>
      <c r="BF706" s="146"/>
      <c r="BG706" s="146"/>
      <c r="BH706" s="146"/>
    </row>
    <row r="707" spans="1:60" ht="33.75" outlineLevel="1">
      <c r="A707" s="163">
        <v>113</v>
      </c>
      <c r="B707" s="164" t="s">
        <v>786</v>
      </c>
      <c r="C707" s="180" t="s">
        <v>787</v>
      </c>
      <c r="D707" s="165" t="s">
        <v>221</v>
      </c>
      <c r="E707" s="166">
        <v>1.296</v>
      </c>
      <c r="F707" s="167"/>
      <c r="G707" s="168">
        <f>ROUND(E707*F707,2)</f>
        <v>0</v>
      </c>
      <c r="H707" s="167">
        <v>43.38</v>
      </c>
      <c r="I707" s="168">
        <f>ROUND(E707*H707,2)</f>
        <v>56.22</v>
      </c>
      <c r="J707" s="167">
        <v>1150.6199999999999</v>
      </c>
      <c r="K707" s="168">
        <f>ROUND(E707*J707,2)</f>
        <v>1491.2</v>
      </c>
      <c r="L707" s="168">
        <v>21</v>
      </c>
      <c r="M707" s="168">
        <f>G707*(1+L707/100)</f>
        <v>0</v>
      </c>
      <c r="N707" s="168">
        <v>1.82E-3</v>
      </c>
      <c r="O707" s="168">
        <f>ROUND(E707*N707,2)</f>
        <v>0</v>
      </c>
      <c r="P707" s="168">
        <v>1.8</v>
      </c>
      <c r="Q707" s="168">
        <f>ROUND(E707*P707,2)</f>
        <v>2.33</v>
      </c>
      <c r="R707" s="168" t="s">
        <v>666</v>
      </c>
      <c r="S707" s="168" t="s">
        <v>171</v>
      </c>
      <c r="T707" s="169" t="s">
        <v>171</v>
      </c>
      <c r="U707" s="155">
        <v>3.1960000000000002</v>
      </c>
      <c r="V707" s="155">
        <f>ROUND(E707*U707,2)</f>
        <v>4.1399999999999997</v>
      </c>
      <c r="W707" s="155"/>
      <c r="X707" s="155" t="s">
        <v>223</v>
      </c>
      <c r="Y707" s="146"/>
      <c r="Z707" s="146"/>
      <c r="AA707" s="146"/>
      <c r="AB707" s="146"/>
      <c r="AC707" s="146"/>
      <c r="AD707" s="146"/>
      <c r="AE707" s="146"/>
      <c r="AF707" s="146"/>
      <c r="AG707" s="146" t="s">
        <v>224</v>
      </c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  <c r="BA707" s="146"/>
      <c r="BB707" s="146"/>
      <c r="BC707" s="146"/>
      <c r="BD707" s="146"/>
      <c r="BE707" s="146"/>
      <c r="BF707" s="146"/>
      <c r="BG707" s="146"/>
      <c r="BH707" s="146"/>
    </row>
    <row r="708" spans="1:60" outlineLevel="1">
      <c r="A708" s="153"/>
      <c r="B708" s="154"/>
      <c r="C708" s="801" t="s">
        <v>777</v>
      </c>
      <c r="D708" s="802"/>
      <c r="E708" s="802"/>
      <c r="F708" s="802"/>
      <c r="G708" s="802"/>
      <c r="H708" s="155"/>
      <c r="I708" s="155"/>
      <c r="J708" s="155"/>
      <c r="K708" s="155"/>
      <c r="L708" s="155"/>
      <c r="M708" s="155"/>
      <c r="N708" s="155"/>
      <c r="O708" s="155"/>
      <c r="P708" s="155"/>
      <c r="Q708" s="155"/>
      <c r="R708" s="155"/>
      <c r="S708" s="155"/>
      <c r="T708" s="155"/>
      <c r="U708" s="155"/>
      <c r="V708" s="155"/>
      <c r="W708" s="155"/>
      <c r="X708" s="155"/>
      <c r="Y708" s="146"/>
      <c r="Z708" s="146"/>
      <c r="AA708" s="146"/>
      <c r="AB708" s="146"/>
      <c r="AC708" s="146"/>
      <c r="AD708" s="146"/>
      <c r="AE708" s="146"/>
      <c r="AF708" s="146"/>
      <c r="AG708" s="146" t="s">
        <v>226</v>
      </c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  <c r="BA708" s="146"/>
      <c r="BB708" s="146"/>
      <c r="BC708" s="146"/>
      <c r="BD708" s="146"/>
      <c r="BE708" s="146"/>
      <c r="BF708" s="146"/>
      <c r="BG708" s="146"/>
      <c r="BH708" s="146"/>
    </row>
    <row r="709" spans="1:60" outlineLevel="1">
      <c r="A709" s="153"/>
      <c r="B709" s="154"/>
      <c r="C709" s="195" t="s">
        <v>361</v>
      </c>
      <c r="D709" s="185"/>
      <c r="E709" s="186"/>
      <c r="F709" s="155"/>
      <c r="G709" s="155"/>
      <c r="H709" s="155"/>
      <c r="I709" s="155"/>
      <c r="J709" s="155"/>
      <c r="K709" s="155"/>
      <c r="L709" s="155"/>
      <c r="M709" s="155"/>
      <c r="N709" s="155"/>
      <c r="O709" s="155"/>
      <c r="P709" s="155"/>
      <c r="Q709" s="155"/>
      <c r="R709" s="155"/>
      <c r="S709" s="155"/>
      <c r="T709" s="155"/>
      <c r="U709" s="155"/>
      <c r="V709" s="155"/>
      <c r="W709" s="155"/>
      <c r="X709" s="155"/>
      <c r="Y709" s="146"/>
      <c r="Z709" s="146"/>
      <c r="AA709" s="146"/>
      <c r="AB709" s="146"/>
      <c r="AC709" s="146"/>
      <c r="AD709" s="146"/>
      <c r="AE709" s="146"/>
      <c r="AF709" s="146"/>
      <c r="AG709" s="146" t="s">
        <v>228</v>
      </c>
      <c r="AH709" s="146">
        <v>0</v>
      </c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  <c r="BA709" s="146"/>
      <c r="BB709" s="146"/>
      <c r="BC709" s="146"/>
      <c r="BD709" s="146"/>
      <c r="BE709" s="146"/>
      <c r="BF709" s="146"/>
      <c r="BG709" s="146"/>
      <c r="BH709" s="146"/>
    </row>
    <row r="710" spans="1:60" outlineLevel="1">
      <c r="A710" s="153"/>
      <c r="B710" s="154"/>
      <c r="C710" s="195" t="s">
        <v>788</v>
      </c>
      <c r="D710" s="185"/>
      <c r="E710" s="186">
        <v>1.296</v>
      </c>
      <c r="F710" s="155"/>
      <c r="G710" s="155"/>
      <c r="H710" s="155"/>
      <c r="I710" s="155"/>
      <c r="J710" s="155"/>
      <c r="K710" s="155"/>
      <c r="L710" s="155"/>
      <c r="M710" s="155"/>
      <c r="N710" s="155"/>
      <c r="O710" s="155"/>
      <c r="P710" s="155"/>
      <c r="Q710" s="155"/>
      <c r="R710" s="155"/>
      <c r="S710" s="155"/>
      <c r="T710" s="155"/>
      <c r="U710" s="155"/>
      <c r="V710" s="155"/>
      <c r="W710" s="155"/>
      <c r="X710" s="155"/>
      <c r="Y710" s="146"/>
      <c r="Z710" s="146"/>
      <c r="AA710" s="146"/>
      <c r="AB710" s="146"/>
      <c r="AC710" s="146"/>
      <c r="AD710" s="146"/>
      <c r="AE710" s="146"/>
      <c r="AF710" s="146"/>
      <c r="AG710" s="146" t="s">
        <v>228</v>
      </c>
      <c r="AH710" s="146">
        <v>0</v>
      </c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  <c r="BA710" s="146"/>
      <c r="BB710" s="146"/>
      <c r="BC710" s="146"/>
      <c r="BD710" s="146"/>
      <c r="BE710" s="146"/>
      <c r="BF710" s="146"/>
      <c r="BG710" s="146"/>
      <c r="BH710" s="146"/>
    </row>
    <row r="711" spans="1:60" ht="22.5" outlineLevel="1">
      <c r="A711" s="163">
        <v>114</v>
      </c>
      <c r="B711" s="164" t="s">
        <v>789</v>
      </c>
      <c r="C711" s="180" t="s">
        <v>790</v>
      </c>
      <c r="D711" s="165" t="s">
        <v>345</v>
      </c>
      <c r="E711" s="166">
        <v>33.200000000000003</v>
      </c>
      <c r="F711" s="167"/>
      <c r="G711" s="168">
        <f>ROUND(E711*F711,2)</f>
        <v>0</v>
      </c>
      <c r="H711" s="167">
        <v>11.7</v>
      </c>
      <c r="I711" s="168">
        <f>ROUND(E711*H711,2)</f>
        <v>388.44</v>
      </c>
      <c r="J711" s="167">
        <v>140.30000000000001</v>
      </c>
      <c r="K711" s="168">
        <f>ROUND(E711*J711,2)</f>
        <v>4657.96</v>
      </c>
      <c r="L711" s="168">
        <v>21</v>
      </c>
      <c r="M711" s="168">
        <f>G711*(1+L711/100)</f>
        <v>0</v>
      </c>
      <c r="N711" s="168">
        <v>4.8999999999999998E-4</v>
      </c>
      <c r="O711" s="168">
        <f>ROUND(E711*N711,2)</f>
        <v>0.02</v>
      </c>
      <c r="P711" s="168">
        <v>2.7E-2</v>
      </c>
      <c r="Q711" s="168">
        <f>ROUND(E711*P711,2)</f>
        <v>0.9</v>
      </c>
      <c r="R711" s="168" t="s">
        <v>666</v>
      </c>
      <c r="S711" s="168" t="s">
        <v>171</v>
      </c>
      <c r="T711" s="169" t="s">
        <v>171</v>
      </c>
      <c r="U711" s="155">
        <v>0.42199999999999999</v>
      </c>
      <c r="V711" s="155">
        <f>ROUND(E711*U711,2)</f>
        <v>14.01</v>
      </c>
      <c r="W711" s="155"/>
      <c r="X711" s="155" t="s">
        <v>223</v>
      </c>
      <c r="Y711" s="146"/>
      <c r="Z711" s="146"/>
      <c r="AA711" s="146"/>
      <c r="AB711" s="146"/>
      <c r="AC711" s="146"/>
      <c r="AD711" s="146"/>
      <c r="AE711" s="146"/>
      <c r="AF711" s="146"/>
      <c r="AG711" s="146" t="s">
        <v>224</v>
      </c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</row>
    <row r="712" spans="1:60" outlineLevel="1">
      <c r="A712" s="153"/>
      <c r="B712" s="154"/>
      <c r="C712" s="195" t="s">
        <v>361</v>
      </c>
      <c r="D712" s="185"/>
      <c r="E712" s="186"/>
      <c r="F712" s="155"/>
      <c r="G712" s="155"/>
      <c r="H712" s="155"/>
      <c r="I712" s="155"/>
      <c r="J712" s="155"/>
      <c r="K712" s="155"/>
      <c r="L712" s="155"/>
      <c r="M712" s="155"/>
      <c r="N712" s="155"/>
      <c r="O712" s="155"/>
      <c r="P712" s="155"/>
      <c r="Q712" s="155"/>
      <c r="R712" s="155"/>
      <c r="S712" s="155"/>
      <c r="T712" s="155"/>
      <c r="U712" s="155"/>
      <c r="V712" s="155"/>
      <c r="W712" s="155"/>
      <c r="X712" s="155"/>
      <c r="Y712" s="146"/>
      <c r="Z712" s="146"/>
      <c r="AA712" s="146"/>
      <c r="AB712" s="146"/>
      <c r="AC712" s="146"/>
      <c r="AD712" s="146"/>
      <c r="AE712" s="146"/>
      <c r="AF712" s="146"/>
      <c r="AG712" s="146" t="s">
        <v>228</v>
      </c>
      <c r="AH712" s="146">
        <v>0</v>
      </c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</row>
    <row r="713" spans="1:60" outlineLevel="1">
      <c r="A713" s="153"/>
      <c r="B713" s="154"/>
      <c r="C713" s="195" t="s">
        <v>1319</v>
      </c>
      <c r="D713" s="185"/>
      <c r="E713" s="186">
        <v>20</v>
      </c>
      <c r="F713" s="155"/>
      <c r="G713" s="155"/>
      <c r="H713" s="155"/>
      <c r="I713" s="155"/>
      <c r="J713" s="155"/>
      <c r="K713" s="155"/>
      <c r="L713" s="155"/>
      <c r="M713" s="155"/>
      <c r="N713" s="155"/>
      <c r="O713" s="155"/>
      <c r="P713" s="155"/>
      <c r="Q713" s="155"/>
      <c r="R713" s="155"/>
      <c r="S713" s="155"/>
      <c r="T713" s="155"/>
      <c r="U713" s="155"/>
      <c r="V713" s="155"/>
      <c r="W713" s="155"/>
      <c r="X713" s="155"/>
      <c r="Y713" s="146"/>
      <c r="Z713" s="146"/>
      <c r="AA713" s="146"/>
      <c r="AB713" s="146"/>
      <c r="AC713" s="146"/>
      <c r="AD713" s="146"/>
      <c r="AE713" s="146"/>
      <c r="AF713" s="146"/>
      <c r="AG713" s="146" t="s">
        <v>228</v>
      </c>
      <c r="AH713" s="146">
        <v>0</v>
      </c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</row>
    <row r="714" spans="1:60" outlineLevel="1">
      <c r="A714" s="153"/>
      <c r="B714" s="154"/>
      <c r="C714" s="195" t="s">
        <v>791</v>
      </c>
      <c r="D714" s="185"/>
      <c r="E714" s="186">
        <v>4.8</v>
      </c>
      <c r="F714" s="155"/>
      <c r="G714" s="155"/>
      <c r="H714" s="155"/>
      <c r="I714" s="155"/>
      <c r="J714" s="155"/>
      <c r="K714" s="155"/>
      <c r="L714" s="155"/>
      <c r="M714" s="155"/>
      <c r="N714" s="155"/>
      <c r="O714" s="155"/>
      <c r="P714" s="155"/>
      <c r="Q714" s="155"/>
      <c r="R714" s="155"/>
      <c r="S714" s="155"/>
      <c r="T714" s="155"/>
      <c r="U714" s="155"/>
      <c r="V714" s="155"/>
      <c r="W714" s="155"/>
      <c r="X714" s="155"/>
      <c r="Y714" s="146"/>
      <c r="Z714" s="146"/>
      <c r="AA714" s="146"/>
      <c r="AB714" s="146"/>
      <c r="AC714" s="146"/>
      <c r="AD714" s="146"/>
      <c r="AE714" s="146"/>
      <c r="AF714" s="146"/>
      <c r="AG714" s="146" t="s">
        <v>228</v>
      </c>
      <c r="AH714" s="146">
        <v>0</v>
      </c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  <c r="BA714" s="146"/>
      <c r="BB714" s="146"/>
      <c r="BC714" s="146"/>
      <c r="BD714" s="146"/>
      <c r="BE714" s="146"/>
      <c r="BF714" s="146"/>
      <c r="BG714" s="146"/>
      <c r="BH714" s="146"/>
    </row>
    <row r="715" spans="1:60" outlineLevel="1">
      <c r="A715" s="153"/>
      <c r="B715" s="154"/>
      <c r="C715" s="195" t="s">
        <v>792</v>
      </c>
      <c r="D715" s="185"/>
      <c r="E715" s="186">
        <v>8.4</v>
      </c>
      <c r="F715" s="155"/>
      <c r="G715" s="155"/>
      <c r="H715" s="155"/>
      <c r="I715" s="155"/>
      <c r="J715" s="155"/>
      <c r="K715" s="155"/>
      <c r="L715" s="155"/>
      <c r="M715" s="155"/>
      <c r="N715" s="155"/>
      <c r="O715" s="155"/>
      <c r="P715" s="155"/>
      <c r="Q715" s="155"/>
      <c r="R715" s="155"/>
      <c r="S715" s="155"/>
      <c r="T715" s="155"/>
      <c r="U715" s="155"/>
      <c r="V715" s="155"/>
      <c r="W715" s="155"/>
      <c r="X715" s="155"/>
      <c r="Y715" s="146"/>
      <c r="Z715" s="146"/>
      <c r="AA715" s="146"/>
      <c r="AB715" s="146"/>
      <c r="AC715" s="146"/>
      <c r="AD715" s="146"/>
      <c r="AE715" s="146"/>
      <c r="AF715" s="146"/>
      <c r="AG715" s="146" t="s">
        <v>228</v>
      </c>
      <c r="AH715" s="146">
        <v>0</v>
      </c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</row>
    <row r="716" spans="1:60" ht="22.5" outlineLevel="1">
      <c r="A716" s="163">
        <v>115</v>
      </c>
      <c r="B716" s="164" t="s">
        <v>793</v>
      </c>
      <c r="C716" s="180" t="s">
        <v>794</v>
      </c>
      <c r="D716" s="165" t="s">
        <v>345</v>
      </c>
      <c r="E716" s="166">
        <v>4</v>
      </c>
      <c r="F716" s="167"/>
      <c r="G716" s="168">
        <f>ROUND(E716*F716,2)</f>
        <v>0</v>
      </c>
      <c r="H716" s="167">
        <v>11.7</v>
      </c>
      <c r="I716" s="168">
        <f>ROUND(E716*H716,2)</f>
        <v>46.8</v>
      </c>
      <c r="J716" s="167">
        <v>219.8</v>
      </c>
      <c r="K716" s="168">
        <f>ROUND(E716*J716,2)</f>
        <v>879.2</v>
      </c>
      <c r="L716" s="168">
        <v>21</v>
      </c>
      <c r="M716" s="168">
        <f>G716*(1+L716/100)</f>
        <v>0</v>
      </c>
      <c r="N716" s="168">
        <v>4.8999999999999998E-4</v>
      </c>
      <c r="O716" s="168">
        <f>ROUND(E716*N716,2)</f>
        <v>0</v>
      </c>
      <c r="P716" s="168">
        <v>0.04</v>
      </c>
      <c r="Q716" s="168">
        <f>ROUND(E716*P716,2)</f>
        <v>0.16</v>
      </c>
      <c r="R716" s="168" t="s">
        <v>666</v>
      </c>
      <c r="S716" s="168" t="s">
        <v>171</v>
      </c>
      <c r="T716" s="169" t="s">
        <v>171</v>
      </c>
      <c r="U716" s="155">
        <v>0.66800000000000004</v>
      </c>
      <c r="V716" s="155">
        <f>ROUND(E716*U716,2)</f>
        <v>2.67</v>
      </c>
      <c r="W716" s="155"/>
      <c r="X716" s="155" t="s">
        <v>223</v>
      </c>
      <c r="Y716" s="146"/>
      <c r="Z716" s="146"/>
      <c r="AA716" s="146"/>
      <c r="AB716" s="146"/>
      <c r="AC716" s="146"/>
      <c r="AD716" s="146"/>
      <c r="AE716" s="146"/>
      <c r="AF716" s="146"/>
      <c r="AG716" s="146" t="s">
        <v>224</v>
      </c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  <c r="BA716" s="146"/>
      <c r="BB716" s="146"/>
      <c r="BC716" s="146"/>
      <c r="BD716" s="146"/>
      <c r="BE716" s="146"/>
      <c r="BF716" s="146"/>
      <c r="BG716" s="146"/>
      <c r="BH716" s="146"/>
    </row>
    <row r="717" spans="1:60" outlineLevel="1">
      <c r="A717" s="153"/>
      <c r="B717" s="154"/>
      <c r="C717" s="195" t="s">
        <v>361</v>
      </c>
      <c r="D717" s="185"/>
      <c r="E717" s="186"/>
      <c r="F717" s="155"/>
      <c r="G717" s="155"/>
      <c r="H717" s="155"/>
      <c r="I717" s="155"/>
      <c r="J717" s="155"/>
      <c r="K717" s="155"/>
      <c r="L717" s="155"/>
      <c r="M717" s="155"/>
      <c r="N717" s="155"/>
      <c r="O717" s="155"/>
      <c r="P717" s="155"/>
      <c r="Q717" s="155"/>
      <c r="R717" s="155"/>
      <c r="S717" s="155"/>
      <c r="T717" s="155"/>
      <c r="U717" s="155"/>
      <c r="V717" s="155"/>
      <c r="W717" s="155"/>
      <c r="X717" s="155"/>
      <c r="Y717" s="146"/>
      <c r="Z717" s="146"/>
      <c r="AA717" s="146"/>
      <c r="AB717" s="146"/>
      <c r="AC717" s="146"/>
      <c r="AD717" s="146"/>
      <c r="AE717" s="146"/>
      <c r="AF717" s="146"/>
      <c r="AG717" s="146" t="s">
        <v>228</v>
      </c>
      <c r="AH717" s="146">
        <v>0</v>
      </c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  <c r="BA717" s="146"/>
      <c r="BB717" s="146"/>
      <c r="BC717" s="146"/>
      <c r="BD717" s="146"/>
      <c r="BE717" s="146"/>
      <c r="BF717" s="146"/>
      <c r="BG717" s="146"/>
      <c r="BH717" s="146"/>
    </row>
    <row r="718" spans="1:60" outlineLevel="1">
      <c r="A718" s="153"/>
      <c r="B718" s="154"/>
      <c r="C718" s="195" t="s">
        <v>753</v>
      </c>
      <c r="D718" s="185"/>
      <c r="E718" s="186">
        <v>4</v>
      </c>
      <c r="F718" s="155"/>
      <c r="G718" s="155"/>
      <c r="H718" s="155"/>
      <c r="I718" s="155"/>
      <c r="J718" s="155"/>
      <c r="K718" s="155"/>
      <c r="L718" s="155"/>
      <c r="M718" s="15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46"/>
      <c r="Z718" s="146"/>
      <c r="AA718" s="146"/>
      <c r="AB718" s="146"/>
      <c r="AC718" s="146"/>
      <c r="AD718" s="146"/>
      <c r="AE718" s="146"/>
      <c r="AF718" s="146"/>
      <c r="AG718" s="146" t="s">
        <v>228</v>
      </c>
      <c r="AH718" s="146">
        <v>0</v>
      </c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  <c r="BA718" s="146"/>
      <c r="BB718" s="146"/>
      <c r="BC718" s="146"/>
      <c r="BD718" s="146"/>
      <c r="BE718" s="146"/>
      <c r="BF718" s="146"/>
      <c r="BG718" s="146"/>
      <c r="BH718" s="146"/>
    </row>
    <row r="719" spans="1:60" ht="22.5" outlineLevel="1">
      <c r="A719" s="163">
        <v>116</v>
      </c>
      <c r="B719" s="164" t="s">
        <v>795</v>
      </c>
      <c r="C719" s="180" t="s">
        <v>796</v>
      </c>
      <c r="D719" s="165" t="s">
        <v>254</v>
      </c>
      <c r="E719" s="166">
        <v>107.2</v>
      </c>
      <c r="F719" s="167"/>
      <c r="G719" s="168">
        <f>ROUND(E719*F719,2)</f>
        <v>0</v>
      </c>
      <c r="H719" s="167">
        <v>0</v>
      </c>
      <c r="I719" s="168">
        <f>ROUND(E719*H719,2)</f>
        <v>0</v>
      </c>
      <c r="J719" s="167">
        <v>107.5</v>
      </c>
      <c r="K719" s="168">
        <f>ROUND(E719*J719,2)</f>
        <v>11524</v>
      </c>
      <c r="L719" s="168">
        <v>21</v>
      </c>
      <c r="M719" s="168">
        <f>G719*(1+L719/100)</f>
        <v>0</v>
      </c>
      <c r="N719" s="168">
        <v>0</v>
      </c>
      <c r="O719" s="168">
        <f>ROUND(E719*N719,2)</f>
        <v>0</v>
      </c>
      <c r="P719" s="168">
        <v>6.8000000000000005E-2</v>
      </c>
      <c r="Q719" s="168">
        <f>ROUND(E719*P719,2)</f>
        <v>7.29</v>
      </c>
      <c r="R719" s="168" t="s">
        <v>666</v>
      </c>
      <c r="S719" s="168" t="s">
        <v>171</v>
      </c>
      <c r="T719" s="169" t="s">
        <v>171</v>
      </c>
      <c r="U719" s="155">
        <v>0.3</v>
      </c>
      <c r="V719" s="155">
        <f>ROUND(E719*U719,2)</f>
        <v>32.159999999999997</v>
      </c>
      <c r="W719" s="155"/>
      <c r="X719" s="155" t="s">
        <v>223</v>
      </c>
      <c r="Y719" s="146"/>
      <c r="Z719" s="146"/>
      <c r="AA719" s="146"/>
      <c r="AB719" s="146"/>
      <c r="AC719" s="146"/>
      <c r="AD719" s="146"/>
      <c r="AE719" s="146"/>
      <c r="AF719" s="146"/>
      <c r="AG719" s="146" t="s">
        <v>224</v>
      </c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  <c r="BA719" s="146"/>
      <c r="BB719" s="146"/>
      <c r="BC719" s="146"/>
      <c r="BD719" s="146"/>
      <c r="BE719" s="146"/>
      <c r="BF719" s="146"/>
      <c r="BG719" s="146"/>
      <c r="BH719" s="146"/>
    </row>
    <row r="720" spans="1:60" outlineLevel="1">
      <c r="A720" s="153"/>
      <c r="B720" s="154"/>
      <c r="C720" s="801" t="s">
        <v>797</v>
      </c>
      <c r="D720" s="802"/>
      <c r="E720" s="802"/>
      <c r="F720" s="802"/>
      <c r="G720" s="802"/>
      <c r="H720" s="155"/>
      <c r="I720" s="155"/>
      <c r="J720" s="155"/>
      <c r="K720" s="155"/>
      <c r="L720" s="155"/>
      <c r="M720" s="155"/>
      <c r="N720" s="155"/>
      <c r="O720" s="155"/>
      <c r="P720" s="155"/>
      <c r="Q720" s="155"/>
      <c r="R720" s="155"/>
      <c r="S720" s="155"/>
      <c r="T720" s="155"/>
      <c r="U720" s="155"/>
      <c r="V720" s="155"/>
      <c r="W720" s="155"/>
      <c r="X720" s="155"/>
      <c r="Y720" s="146"/>
      <c r="Z720" s="146"/>
      <c r="AA720" s="146"/>
      <c r="AB720" s="146"/>
      <c r="AC720" s="146"/>
      <c r="AD720" s="146"/>
      <c r="AE720" s="146"/>
      <c r="AF720" s="146"/>
      <c r="AG720" s="146" t="s">
        <v>226</v>
      </c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  <c r="BA720" s="146"/>
      <c r="BB720" s="146"/>
      <c r="BC720" s="146"/>
      <c r="BD720" s="146"/>
      <c r="BE720" s="146"/>
      <c r="BF720" s="146"/>
      <c r="BG720" s="146"/>
      <c r="BH720" s="146"/>
    </row>
    <row r="721" spans="1:60" outlineLevel="1">
      <c r="A721" s="153"/>
      <c r="B721" s="154"/>
      <c r="C721" s="195" t="s">
        <v>668</v>
      </c>
      <c r="D721" s="185"/>
      <c r="E721" s="186"/>
      <c r="F721" s="155"/>
      <c r="G721" s="155"/>
      <c r="H721" s="155"/>
      <c r="I721" s="155"/>
      <c r="J721" s="155"/>
      <c r="K721" s="155"/>
      <c r="L721" s="155"/>
      <c r="M721" s="155"/>
      <c r="N721" s="155"/>
      <c r="O721" s="155"/>
      <c r="P721" s="155"/>
      <c r="Q721" s="155"/>
      <c r="R721" s="155"/>
      <c r="S721" s="155"/>
      <c r="T721" s="155"/>
      <c r="U721" s="155"/>
      <c r="V721" s="155"/>
      <c r="W721" s="155"/>
      <c r="X721" s="155"/>
      <c r="Y721" s="146"/>
      <c r="Z721" s="146"/>
      <c r="AA721" s="146"/>
      <c r="AB721" s="146"/>
      <c r="AC721" s="146"/>
      <c r="AD721" s="146"/>
      <c r="AE721" s="146"/>
      <c r="AF721" s="146"/>
      <c r="AG721" s="146" t="s">
        <v>228</v>
      </c>
      <c r="AH721" s="146">
        <v>0</v>
      </c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  <c r="BA721" s="146"/>
      <c r="BB721" s="146"/>
      <c r="BC721" s="146"/>
      <c r="BD721" s="146"/>
      <c r="BE721" s="146"/>
      <c r="BF721" s="146"/>
      <c r="BG721" s="146"/>
      <c r="BH721" s="146"/>
    </row>
    <row r="722" spans="1:60" outlineLevel="1">
      <c r="A722" s="153"/>
      <c r="B722" s="154"/>
      <c r="C722" s="195" t="s">
        <v>673</v>
      </c>
      <c r="D722" s="185"/>
      <c r="E722" s="186"/>
      <c r="F722" s="155"/>
      <c r="G722" s="155"/>
      <c r="H722" s="155"/>
      <c r="I722" s="155"/>
      <c r="J722" s="155"/>
      <c r="K722" s="155"/>
      <c r="L722" s="155"/>
      <c r="M722" s="155"/>
      <c r="N722" s="155"/>
      <c r="O722" s="155"/>
      <c r="P722" s="155"/>
      <c r="Q722" s="155"/>
      <c r="R722" s="155"/>
      <c r="S722" s="155"/>
      <c r="T722" s="155"/>
      <c r="U722" s="155"/>
      <c r="V722" s="155"/>
      <c r="W722" s="155"/>
      <c r="X722" s="155"/>
      <c r="Y722" s="146"/>
      <c r="Z722" s="146"/>
      <c r="AA722" s="146"/>
      <c r="AB722" s="146"/>
      <c r="AC722" s="146"/>
      <c r="AD722" s="146"/>
      <c r="AE722" s="146"/>
      <c r="AF722" s="146"/>
      <c r="AG722" s="146" t="s">
        <v>228</v>
      </c>
      <c r="AH722" s="146">
        <v>0</v>
      </c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  <c r="BA722" s="146"/>
      <c r="BB722" s="146"/>
      <c r="BC722" s="146"/>
      <c r="BD722" s="146"/>
      <c r="BE722" s="146"/>
      <c r="BF722" s="146"/>
      <c r="BG722" s="146"/>
      <c r="BH722" s="146"/>
    </row>
    <row r="723" spans="1:60" outlineLevel="1">
      <c r="A723" s="153"/>
      <c r="B723" s="154"/>
      <c r="C723" s="195" t="s">
        <v>798</v>
      </c>
      <c r="D723" s="185"/>
      <c r="E723" s="186"/>
      <c r="F723" s="155"/>
      <c r="G723" s="155"/>
      <c r="H723" s="155"/>
      <c r="I723" s="155"/>
      <c r="J723" s="155"/>
      <c r="K723" s="155"/>
      <c r="L723" s="155"/>
      <c r="M723" s="155"/>
      <c r="N723" s="155"/>
      <c r="O723" s="155"/>
      <c r="P723" s="155"/>
      <c r="Q723" s="155"/>
      <c r="R723" s="155"/>
      <c r="S723" s="155"/>
      <c r="T723" s="155"/>
      <c r="U723" s="155"/>
      <c r="V723" s="155"/>
      <c r="W723" s="155"/>
      <c r="X723" s="155"/>
      <c r="Y723" s="146"/>
      <c r="Z723" s="146"/>
      <c r="AA723" s="146"/>
      <c r="AB723" s="146"/>
      <c r="AC723" s="146"/>
      <c r="AD723" s="146"/>
      <c r="AE723" s="146"/>
      <c r="AF723" s="146"/>
      <c r="AG723" s="146" t="s">
        <v>228</v>
      </c>
      <c r="AH723" s="146">
        <v>0</v>
      </c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  <c r="BA723" s="146"/>
      <c r="BB723" s="146"/>
      <c r="BC723" s="146"/>
      <c r="BD723" s="146"/>
      <c r="BE723" s="146"/>
      <c r="BF723" s="146"/>
      <c r="BG723" s="146"/>
      <c r="BH723" s="146"/>
    </row>
    <row r="724" spans="1:60" outlineLevel="1">
      <c r="A724" s="153"/>
      <c r="B724" s="154"/>
      <c r="C724" s="195" t="s">
        <v>799</v>
      </c>
      <c r="D724" s="185"/>
      <c r="E724" s="186">
        <v>4</v>
      </c>
      <c r="F724" s="155"/>
      <c r="G724" s="155"/>
      <c r="H724" s="155"/>
      <c r="I724" s="155"/>
      <c r="J724" s="155"/>
      <c r="K724" s="155"/>
      <c r="L724" s="155"/>
      <c r="M724" s="155"/>
      <c r="N724" s="155"/>
      <c r="O724" s="155"/>
      <c r="P724" s="155"/>
      <c r="Q724" s="155"/>
      <c r="R724" s="155"/>
      <c r="S724" s="155"/>
      <c r="T724" s="155"/>
      <c r="U724" s="155"/>
      <c r="V724" s="155"/>
      <c r="W724" s="155"/>
      <c r="X724" s="155"/>
      <c r="Y724" s="146"/>
      <c r="Z724" s="146"/>
      <c r="AA724" s="146"/>
      <c r="AB724" s="146"/>
      <c r="AC724" s="146"/>
      <c r="AD724" s="146"/>
      <c r="AE724" s="146"/>
      <c r="AF724" s="146"/>
      <c r="AG724" s="146" t="s">
        <v>228</v>
      </c>
      <c r="AH724" s="146">
        <v>0</v>
      </c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  <c r="BA724" s="146"/>
      <c r="BB724" s="146"/>
      <c r="BC724" s="146"/>
      <c r="BD724" s="146"/>
      <c r="BE724" s="146"/>
      <c r="BF724" s="146"/>
      <c r="BG724" s="146"/>
      <c r="BH724" s="146"/>
    </row>
    <row r="725" spans="1:60" outlineLevel="1">
      <c r="A725" s="153"/>
      <c r="B725" s="154"/>
      <c r="C725" s="195" t="s">
        <v>800</v>
      </c>
      <c r="D725" s="185"/>
      <c r="E725" s="186">
        <v>-1.8</v>
      </c>
      <c r="F725" s="155"/>
      <c r="G725" s="155"/>
      <c r="H725" s="155"/>
      <c r="I725" s="155"/>
      <c r="J725" s="155"/>
      <c r="K725" s="155"/>
      <c r="L725" s="155"/>
      <c r="M725" s="155"/>
      <c r="N725" s="155"/>
      <c r="O725" s="155"/>
      <c r="P725" s="155"/>
      <c r="Q725" s="155"/>
      <c r="R725" s="155"/>
      <c r="S725" s="155"/>
      <c r="T725" s="155"/>
      <c r="U725" s="155"/>
      <c r="V725" s="155"/>
      <c r="W725" s="155"/>
      <c r="X725" s="155"/>
      <c r="Y725" s="146"/>
      <c r="Z725" s="146"/>
      <c r="AA725" s="146"/>
      <c r="AB725" s="146"/>
      <c r="AC725" s="146"/>
      <c r="AD725" s="146"/>
      <c r="AE725" s="146"/>
      <c r="AF725" s="146"/>
      <c r="AG725" s="146" t="s">
        <v>228</v>
      </c>
      <c r="AH725" s="146">
        <v>0</v>
      </c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  <c r="BA725" s="146"/>
      <c r="BB725" s="146"/>
      <c r="BC725" s="146"/>
      <c r="BD725" s="146"/>
      <c r="BE725" s="146"/>
      <c r="BF725" s="146"/>
      <c r="BG725" s="146"/>
      <c r="BH725" s="146"/>
    </row>
    <row r="726" spans="1:60" outlineLevel="1">
      <c r="A726" s="153"/>
      <c r="B726" s="154"/>
      <c r="C726" s="195" t="s">
        <v>801</v>
      </c>
      <c r="D726" s="185"/>
      <c r="E726" s="186">
        <v>4</v>
      </c>
      <c r="F726" s="155"/>
      <c r="G726" s="155"/>
      <c r="H726" s="155"/>
      <c r="I726" s="155"/>
      <c r="J726" s="155"/>
      <c r="K726" s="155"/>
      <c r="L726" s="155"/>
      <c r="M726" s="155"/>
      <c r="N726" s="155"/>
      <c r="O726" s="155"/>
      <c r="P726" s="155"/>
      <c r="Q726" s="155"/>
      <c r="R726" s="155"/>
      <c r="S726" s="155"/>
      <c r="T726" s="155"/>
      <c r="U726" s="155"/>
      <c r="V726" s="155"/>
      <c r="W726" s="155"/>
      <c r="X726" s="155"/>
      <c r="Y726" s="146"/>
      <c r="Z726" s="146"/>
      <c r="AA726" s="146"/>
      <c r="AB726" s="146"/>
      <c r="AC726" s="146"/>
      <c r="AD726" s="146"/>
      <c r="AE726" s="146"/>
      <c r="AF726" s="146"/>
      <c r="AG726" s="146" t="s">
        <v>228</v>
      </c>
      <c r="AH726" s="146">
        <v>0</v>
      </c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  <c r="BA726" s="146"/>
      <c r="BB726" s="146"/>
      <c r="BC726" s="146"/>
      <c r="BD726" s="146"/>
      <c r="BE726" s="146"/>
      <c r="BF726" s="146"/>
      <c r="BG726" s="146"/>
      <c r="BH726" s="146"/>
    </row>
    <row r="727" spans="1:60" outlineLevel="1">
      <c r="A727" s="153"/>
      <c r="B727" s="154"/>
      <c r="C727" s="195" t="s">
        <v>802</v>
      </c>
      <c r="D727" s="185"/>
      <c r="E727" s="186">
        <v>5.0999999999999996</v>
      </c>
      <c r="F727" s="155"/>
      <c r="G727" s="155"/>
      <c r="H727" s="155"/>
      <c r="I727" s="155"/>
      <c r="J727" s="155"/>
      <c r="K727" s="155"/>
      <c r="L727" s="155"/>
      <c r="M727" s="155"/>
      <c r="N727" s="155"/>
      <c r="O727" s="155"/>
      <c r="P727" s="155"/>
      <c r="Q727" s="155"/>
      <c r="R727" s="155"/>
      <c r="S727" s="155"/>
      <c r="T727" s="155"/>
      <c r="U727" s="155"/>
      <c r="V727" s="155"/>
      <c r="W727" s="155"/>
      <c r="X727" s="155"/>
      <c r="Y727" s="146"/>
      <c r="Z727" s="146"/>
      <c r="AA727" s="146"/>
      <c r="AB727" s="146"/>
      <c r="AC727" s="146"/>
      <c r="AD727" s="146"/>
      <c r="AE727" s="146"/>
      <c r="AF727" s="146"/>
      <c r="AG727" s="146" t="s">
        <v>228</v>
      </c>
      <c r="AH727" s="146">
        <v>0</v>
      </c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  <c r="BA727" s="146"/>
      <c r="BB727" s="146"/>
      <c r="BC727" s="146"/>
      <c r="BD727" s="146"/>
      <c r="BE727" s="146"/>
      <c r="BF727" s="146"/>
      <c r="BG727" s="146"/>
      <c r="BH727" s="146"/>
    </row>
    <row r="728" spans="1:60" outlineLevel="1">
      <c r="A728" s="153"/>
      <c r="B728" s="154"/>
      <c r="C728" s="200" t="s">
        <v>494</v>
      </c>
      <c r="D728" s="193"/>
      <c r="E728" s="194">
        <v>11.3</v>
      </c>
      <c r="F728" s="155"/>
      <c r="G728" s="155"/>
      <c r="H728" s="155"/>
      <c r="I728" s="155"/>
      <c r="J728" s="155"/>
      <c r="K728" s="155"/>
      <c r="L728" s="155"/>
      <c r="M728" s="155"/>
      <c r="N728" s="155"/>
      <c r="O728" s="155"/>
      <c r="P728" s="155"/>
      <c r="Q728" s="155"/>
      <c r="R728" s="155"/>
      <c r="S728" s="155"/>
      <c r="T728" s="155"/>
      <c r="U728" s="155"/>
      <c r="V728" s="155"/>
      <c r="W728" s="155"/>
      <c r="X728" s="155"/>
      <c r="Y728" s="146"/>
      <c r="Z728" s="146"/>
      <c r="AA728" s="146"/>
      <c r="AB728" s="146"/>
      <c r="AC728" s="146"/>
      <c r="AD728" s="146"/>
      <c r="AE728" s="146"/>
      <c r="AF728" s="146"/>
      <c r="AG728" s="146" t="s">
        <v>228</v>
      </c>
      <c r="AH728" s="146">
        <v>1</v>
      </c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</row>
    <row r="729" spans="1:60" outlineLevel="1">
      <c r="A729" s="153"/>
      <c r="B729" s="154"/>
      <c r="C729" s="195" t="s">
        <v>477</v>
      </c>
      <c r="D729" s="185"/>
      <c r="E729" s="186"/>
      <c r="F729" s="155"/>
      <c r="G729" s="155"/>
      <c r="H729" s="155"/>
      <c r="I729" s="155"/>
      <c r="J729" s="155"/>
      <c r="K729" s="155"/>
      <c r="L729" s="155"/>
      <c r="M729" s="155"/>
      <c r="N729" s="155"/>
      <c r="O729" s="155"/>
      <c r="P729" s="155"/>
      <c r="Q729" s="155"/>
      <c r="R729" s="155"/>
      <c r="S729" s="155"/>
      <c r="T729" s="155"/>
      <c r="U729" s="155"/>
      <c r="V729" s="155"/>
      <c r="W729" s="155"/>
      <c r="X729" s="155"/>
      <c r="Y729" s="146"/>
      <c r="Z729" s="146"/>
      <c r="AA729" s="146"/>
      <c r="AB729" s="146"/>
      <c r="AC729" s="146"/>
      <c r="AD729" s="146"/>
      <c r="AE729" s="146"/>
      <c r="AF729" s="146"/>
      <c r="AG729" s="146" t="s">
        <v>228</v>
      </c>
      <c r="AH729" s="146">
        <v>0</v>
      </c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</row>
    <row r="730" spans="1:60" outlineLevel="1">
      <c r="A730" s="153"/>
      <c r="B730" s="154"/>
      <c r="C730" s="195" t="s">
        <v>478</v>
      </c>
      <c r="D730" s="185"/>
      <c r="E730" s="186">
        <v>97.7</v>
      </c>
      <c r="F730" s="155"/>
      <c r="G730" s="155"/>
      <c r="H730" s="155"/>
      <c r="I730" s="155"/>
      <c r="J730" s="155"/>
      <c r="K730" s="155"/>
      <c r="L730" s="155"/>
      <c r="M730" s="155"/>
      <c r="N730" s="155"/>
      <c r="O730" s="155"/>
      <c r="P730" s="155"/>
      <c r="Q730" s="155"/>
      <c r="R730" s="155"/>
      <c r="S730" s="155"/>
      <c r="T730" s="155"/>
      <c r="U730" s="155"/>
      <c r="V730" s="155"/>
      <c r="W730" s="155"/>
      <c r="X730" s="155"/>
      <c r="Y730" s="146"/>
      <c r="Z730" s="146"/>
      <c r="AA730" s="146"/>
      <c r="AB730" s="146"/>
      <c r="AC730" s="146"/>
      <c r="AD730" s="146"/>
      <c r="AE730" s="146"/>
      <c r="AF730" s="146"/>
      <c r="AG730" s="146" t="s">
        <v>228</v>
      </c>
      <c r="AH730" s="146">
        <v>0</v>
      </c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</row>
    <row r="731" spans="1:60" outlineLevel="1">
      <c r="A731" s="153"/>
      <c r="B731" s="154"/>
      <c r="C731" s="195" t="s">
        <v>479</v>
      </c>
      <c r="D731" s="185"/>
      <c r="E731" s="186">
        <v>-1.8</v>
      </c>
      <c r="F731" s="155"/>
      <c r="G731" s="155"/>
      <c r="H731" s="155"/>
      <c r="I731" s="155"/>
      <c r="J731" s="155"/>
      <c r="K731" s="155"/>
      <c r="L731" s="155"/>
      <c r="M731" s="155"/>
      <c r="N731" s="155"/>
      <c r="O731" s="155"/>
      <c r="P731" s="155"/>
      <c r="Q731" s="155"/>
      <c r="R731" s="155"/>
      <c r="S731" s="155"/>
      <c r="T731" s="155"/>
      <c r="U731" s="155"/>
      <c r="V731" s="155"/>
      <c r="W731" s="155"/>
      <c r="X731" s="155"/>
      <c r="Y731" s="146"/>
      <c r="Z731" s="146"/>
      <c r="AA731" s="146"/>
      <c r="AB731" s="146"/>
      <c r="AC731" s="146"/>
      <c r="AD731" s="146"/>
      <c r="AE731" s="146"/>
      <c r="AF731" s="146"/>
      <c r="AG731" s="146" t="s">
        <v>228</v>
      </c>
      <c r="AH731" s="146">
        <v>0</v>
      </c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</row>
    <row r="732" spans="1:60" outlineLevel="1">
      <c r="A732" s="153"/>
      <c r="B732" s="154"/>
      <c r="C732" s="200" t="s">
        <v>494</v>
      </c>
      <c r="D732" s="193"/>
      <c r="E732" s="194">
        <v>95.9</v>
      </c>
      <c r="F732" s="155"/>
      <c r="G732" s="155"/>
      <c r="H732" s="155"/>
      <c r="I732" s="155"/>
      <c r="J732" s="155"/>
      <c r="K732" s="155"/>
      <c r="L732" s="155"/>
      <c r="M732" s="155"/>
      <c r="N732" s="155"/>
      <c r="O732" s="155"/>
      <c r="P732" s="155"/>
      <c r="Q732" s="155"/>
      <c r="R732" s="155"/>
      <c r="S732" s="155"/>
      <c r="T732" s="155"/>
      <c r="U732" s="155"/>
      <c r="V732" s="155"/>
      <c r="W732" s="155"/>
      <c r="X732" s="155"/>
      <c r="Y732" s="146"/>
      <c r="Z732" s="146"/>
      <c r="AA732" s="146"/>
      <c r="AB732" s="146"/>
      <c r="AC732" s="146"/>
      <c r="AD732" s="146"/>
      <c r="AE732" s="146"/>
      <c r="AF732" s="146"/>
      <c r="AG732" s="146" t="s">
        <v>228</v>
      </c>
      <c r="AH732" s="146">
        <v>1</v>
      </c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  <c r="BA732" s="146"/>
      <c r="BB732" s="146"/>
      <c r="BC732" s="146"/>
      <c r="BD732" s="146"/>
      <c r="BE732" s="146"/>
      <c r="BF732" s="146"/>
      <c r="BG732" s="146"/>
      <c r="BH732" s="146"/>
    </row>
    <row r="733" spans="1:60" outlineLevel="1">
      <c r="A733" s="163">
        <v>117</v>
      </c>
      <c r="B733" s="164" t="s">
        <v>803</v>
      </c>
      <c r="C733" s="180" t="s">
        <v>804</v>
      </c>
      <c r="D733" s="165" t="s">
        <v>254</v>
      </c>
      <c r="E733" s="166">
        <v>23.704000000000001</v>
      </c>
      <c r="F733" s="167"/>
      <c r="G733" s="168">
        <f>ROUND(E733*F733,2)</f>
        <v>0</v>
      </c>
      <c r="H733" s="167">
        <v>0</v>
      </c>
      <c r="I733" s="168">
        <f>ROUND(E733*H733,2)</f>
        <v>0</v>
      </c>
      <c r="J733" s="167">
        <v>153</v>
      </c>
      <c r="K733" s="168">
        <f>ROUND(E733*J733,2)</f>
        <v>3626.71</v>
      </c>
      <c r="L733" s="168">
        <v>21</v>
      </c>
      <c r="M733" s="168">
        <f>G733*(1+L733/100)</f>
        <v>0</v>
      </c>
      <c r="N733" s="168">
        <v>6.7000000000000002E-4</v>
      </c>
      <c r="O733" s="168">
        <f>ROUND(E733*N733,2)</f>
        <v>0.02</v>
      </c>
      <c r="P733" s="168">
        <v>0.31900000000000001</v>
      </c>
      <c r="Q733" s="168">
        <f>ROUND(E733*P733,2)</f>
        <v>7.56</v>
      </c>
      <c r="R733" s="168"/>
      <c r="S733" s="168" t="s">
        <v>386</v>
      </c>
      <c r="T733" s="169" t="s">
        <v>172</v>
      </c>
      <c r="U733" s="155">
        <v>0.317</v>
      </c>
      <c r="V733" s="155">
        <f>ROUND(E733*U733,2)</f>
        <v>7.51</v>
      </c>
      <c r="W733" s="155"/>
      <c r="X733" s="155" t="s">
        <v>223</v>
      </c>
      <c r="Y733" s="146"/>
      <c r="Z733" s="146"/>
      <c r="AA733" s="146"/>
      <c r="AB733" s="146"/>
      <c r="AC733" s="146"/>
      <c r="AD733" s="146"/>
      <c r="AE733" s="146"/>
      <c r="AF733" s="146"/>
      <c r="AG733" s="146" t="s">
        <v>224</v>
      </c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</row>
    <row r="734" spans="1:60" outlineLevel="1">
      <c r="A734" s="153"/>
      <c r="B734" s="154"/>
      <c r="C734" s="195" t="s">
        <v>668</v>
      </c>
      <c r="D734" s="185"/>
      <c r="E734" s="186"/>
      <c r="F734" s="155"/>
      <c r="G734" s="155"/>
      <c r="H734" s="155"/>
      <c r="I734" s="155"/>
      <c r="J734" s="155"/>
      <c r="K734" s="155"/>
      <c r="L734" s="155"/>
      <c r="M734" s="155"/>
      <c r="N734" s="155"/>
      <c r="O734" s="155"/>
      <c r="P734" s="155"/>
      <c r="Q734" s="155"/>
      <c r="R734" s="155"/>
      <c r="S734" s="155"/>
      <c r="T734" s="155"/>
      <c r="U734" s="155"/>
      <c r="V734" s="155"/>
      <c r="W734" s="155"/>
      <c r="X734" s="155"/>
      <c r="Y734" s="146"/>
      <c r="Z734" s="146"/>
      <c r="AA734" s="146"/>
      <c r="AB734" s="146"/>
      <c r="AC734" s="146"/>
      <c r="AD734" s="146"/>
      <c r="AE734" s="146"/>
      <c r="AF734" s="146"/>
      <c r="AG734" s="146" t="s">
        <v>228</v>
      </c>
      <c r="AH734" s="146">
        <v>0</v>
      </c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  <c r="BA734" s="146"/>
      <c r="BB734" s="146"/>
      <c r="BC734" s="146"/>
      <c r="BD734" s="146"/>
      <c r="BE734" s="146"/>
      <c r="BF734" s="146"/>
      <c r="BG734" s="146"/>
      <c r="BH734" s="146"/>
    </row>
    <row r="735" spans="1:60" outlineLevel="1">
      <c r="A735" s="153"/>
      <c r="B735" s="154"/>
      <c r="C735" s="195" t="s">
        <v>673</v>
      </c>
      <c r="D735" s="185"/>
      <c r="E735" s="186"/>
      <c r="F735" s="155"/>
      <c r="G735" s="155"/>
      <c r="H735" s="155"/>
      <c r="I735" s="155"/>
      <c r="J735" s="155"/>
      <c r="K735" s="155"/>
      <c r="L735" s="155"/>
      <c r="M735" s="155"/>
      <c r="N735" s="155"/>
      <c r="O735" s="155"/>
      <c r="P735" s="155"/>
      <c r="Q735" s="155"/>
      <c r="R735" s="155"/>
      <c r="S735" s="155"/>
      <c r="T735" s="155"/>
      <c r="U735" s="155"/>
      <c r="V735" s="155"/>
      <c r="W735" s="155"/>
      <c r="X735" s="155"/>
      <c r="Y735" s="146"/>
      <c r="Z735" s="146"/>
      <c r="AA735" s="146"/>
      <c r="AB735" s="146"/>
      <c r="AC735" s="146"/>
      <c r="AD735" s="146"/>
      <c r="AE735" s="146"/>
      <c r="AF735" s="146"/>
      <c r="AG735" s="146" t="s">
        <v>228</v>
      </c>
      <c r="AH735" s="146">
        <v>0</v>
      </c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  <c r="BA735" s="146"/>
      <c r="BB735" s="146"/>
      <c r="BC735" s="146"/>
      <c r="BD735" s="146"/>
      <c r="BE735" s="146"/>
      <c r="BF735" s="146"/>
      <c r="BG735" s="146"/>
      <c r="BH735" s="146"/>
    </row>
    <row r="736" spans="1:60" outlineLevel="1">
      <c r="A736" s="153"/>
      <c r="B736" s="154"/>
      <c r="C736" s="195" t="s">
        <v>805</v>
      </c>
      <c r="D736" s="185"/>
      <c r="E736" s="186">
        <v>25.398</v>
      </c>
      <c r="F736" s="155"/>
      <c r="G736" s="155"/>
      <c r="H736" s="155"/>
      <c r="I736" s="155"/>
      <c r="J736" s="155"/>
      <c r="K736" s="155"/>
      <c r="L736" s="155"/>
      <c r="M736" s="155"/>
      <c r="N736" s="155"/>
      <c r="O736" s="155"/>
      <c r="P736" s="155"/>
      <c r="Q736" s="155"/>
      <c r="R736" s="155"/>
      <c r="S736" s="155"/>
      <c r="T736" s="155"/>
      <c r="U736" s="155"/>
      <c r="V736" s="155"/>
      <c r="W736" s="155"/>
      <c r="X736" s="155"/>
      <c r="Y736" s="146"/>
      <c r="Z736" s="146"/>
      <c r="AA736" s="146"/>
      <c r="AB736" s="146"/>
      <c r="AC736" s="146"/>
      <c r="AD736" s="146"/>
      <c r="AE736" s="146"/>
      <c r="AF736" s="146"/>
      <c r="AG736" s="146" t="s">
        <v>228</v>
      </c>
      <c r="AH736" s="146">
        <v>0</v>
      </c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  <c r="BA736" s="146"/>
      <c r="BB736" s="146"/>
      <c r="BC736" s="146"/>
      <c r="BD736" s="146"/>
      <c r="BE736" s="146"/>
      <c r="BF736" s="146"/>
      <c r="BG736" s="146"/>
      <c r="BH736" s="146"/>
    </row>
    <row r="737" spans="1:60" outlineLevel="1">
      <c r="A737" s="153"/>
      <c r="B737" s="154"/>
      <c r="C737" s="195" t="s">
        <v>806</v>
      </c>
      <c r="D737" s="185"/>
      <c r="E737" s="186">
        <v>-1.1819999999999999</v>
      </c>
      <c r="F737" s="155"/>
      <c r="G737" s="155"/>
      <c r="H737" s="155"/>
      <c r="I737" s="155"/>
      <c r="J737" s="155"/>
      <c r="K737" s="155"/>
      <c r="L737" s="155"/>
      <c r="M737" s="155"/>
      <c r="N737" s="155"/>
      <c r="O737" s="155"/>
      <c r="P737" s="155"/>
      <c r="Q737" s="155"/>
      <c r="R737" s="155"/>
      <c r="S737" s="155"/>
      <c r="T737" s="155"/>
      <c r="U737" s="155"/>
      <c r="V737" s="155"/>
      <c r="W737" s="155"/>
      <c r="X737" s="155"/>
      <c r="Y737" s="146"/>
      <c r="Z737" s="146"/>
      <c r="AA737" s="146"/>
      <c r="AB737" s="146"/>
      <c r="AC737" s="146"/>
      <c r="AD737" s="146"/>
      <c r="AE737" s="146"/>
      <c r="AF737" s="146"/>
      <c r="AG737" s="146" t="s">
        <v>228</v>
      </c>
      <c r="AH737" s="146">
        <v>0</v>
      </c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  <c r="BA737" s="146"/>
      <c r="BB737" s="146"/>
      <c r="BC737" s="146"/>
      <c r="BD737" s="146"/>
      <c r="BE737" s="146"/>
      <c r="BF737" s="146"/>
      <c r="BG737" s="146"/>
      <c r="BH737" s="146"/>
    </row>
    <row r="738" spans="1:60" outlineLevel="1">
      <c r="A738" s="153"/>
      <c r="B738" s="154"/>
      <c r="C738" s="195" t="s">
        <v>398</v>
      </c>
      <c r="D738" s="185"/>
      <c r="E738" s="186">
        <v>-3.1520000000000001</v>
      </c>
      <c r="F738" s="155"/>
      <c r="G738" s="155"/>
      <c r="H738" s="155"/>
      <c r="I738" s="155"/>
      <c r="J738" s="155"/>
      <c r="K738" s="155"/>
      <c r="L738" s="155"/>
      <c r="M738" s="155"/>
      <c r="N738" s="155"/>
      <c r="O738" s="155"/>
      <c r="P738" s="155"/>
      <c r="Q738" s="155"/>
      <c r="R738" s="155"/>
      <c r="S738" s="155"/>
      <c r="T738" s="155"/>
      <c r="U738" s="155"/>
      <c r="V738" s="155"/>
      <c r="W738" s="155"/>
      <c r="X738" s="155"/>
      <c r="Y738" s="146"/>
      <c r="Z738" s="146"/>
      <c r="AA738" s="146"/>
      <c r="AB738" s="146"/>
      <c r="AC738" s="146"/>
      <c r="AD738" s="146"/>
      <c r="AE738" s="146"/>
      <c r="AF738" s="146"/>
      <c r="AG738" s="146" t="s">
        <v>228</v>
      </c>
      <c r="AH738" s="146">
        <v>0</v>
      </c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  <c r="BA738" s="146"/>
      <c r="BB738" s="146"/>
      <c r="BC738" s="146"/>
      <c r="BD738" s="146"/>
      <c r="BE738" s="146"/>
      <c r="BF738" s="146"/>
      <c r="BG738" s="146"/>
      <c r="BH738" s="146"/>
    </row>
    <row r="739" spans="1:60" outlineLevel="1">
      <c r="A739" s="153"/>
      <c r="B739" s="154"/>
      <c r="C739" s="195" t="s">
        <v>807</v>
      </c>
      <c r="D739" s="185"/>
      <c r="E739" s="186">
        <v>2.64</v>
      </c>
      <c r="F739" s="155"/>
      <c r="G739" s="155"/>
      <c r="H739" s="155"/>
      <c r="I739" s="155"/>
      <c r="J739" s="155"/>
      <c r="K739" s="155"/>
      <c r="L739" s="155"/>
      <c r="M739" s="155"/>
      <c r="N739" s="155"/>
      <c r="O739" s="155"/>
      <c r="P739" s="155"/>
      <c r="Q739" s="155"/>
      <c r="R739" s="155"/>
      <c r="S739" s="155"/>
      <c r="T739" s="155"/>
      <c r="U739" s="155"/>
      <c r="V739" s="155"/>
      <c r="W739" s="155"/>
      <c r="X739" s="155"/>
      <c r="Y739" s="146"/>
      <c r="Z739" s="146"/>
      <c r="AA739" s="146"/>
      <c r="AB739" s="146"/>
      <c r="AC739" s="146"/>
      <c r="AD739" s="146"/>
      <c r="AE739" s="146"/>
      <c r="AF739" s="146"/>
      <c r="AG739" s="146" t="s">
        <v>228</v>
      </c>
      <c r="AH739" s="146">
        <v>0</v>
      </c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  <c r="BA739" s="146"/>
      <c r="BB739" s="146"/>
      <c r="BC739" s="146"/>
      <c r="BD739" s="146"/>
      <c r="BE739" s="146"/>
      <c r="BF739" s="146"/>
      <c r="BG739" s="146"/>
      <c r="BH739" s="146"/>
    </row>
    <row r="740" spans="1:60" ht="22.5" outlineLevel="1">
      <c r="A740" s="163">
        <v>118</v>
      </c>
      <c r="B740" s="164" t="s">
        <v>808</v>
      </c>
      <c r="C740" s="180" t="s">
        <v>809</v>
      </c>
      <c r="D740" s="165" t="s">
        <v>254</v>
      </c>
      <c r="E740" s="166">
        <v>21.45</v>
      </c>
      <c r="F740" s="167"/>
      <c r="G740" s="168">
        <f>ROUND(E740*F740,2)</f>
        <v>0</v>
      </c>
      <c r="H740" s="167">
        <v>0</v>
      </c>
      <c r="I740" s="168">
        <f>ROUND(E740*H740,2)</f>
        <v>0</v>
      </c>
      <c r="J740" s="167">
        <v>260</v>
      </c>
      <c r="K740" s="168">
        <f>ROUND(E740*J740,2)</f>
        <v>5577</v>
      </c>
      <c r="L740" s="168">
        <v>21</v>
      </c>
      <c r="M740" s="168">
        <f>G740*(1+L740/100)</f>
        <v>0</v>
      </c>
      <c r="N740" s="168">
        <v>0</v>
      </c>
      <c r="O740" s="168">
        <f>ROUND(E740*N740,2)</f>
        <v>0</v>
      </c>
      <c r="P740" s="168">
        <v>0</v>
      </c>
      <c r="Q740" s="168">
        <f>ROUND(E740*P740,2)</f>
        <v>0</v>
      </c>
      <c r="R740" s="168"/>
      <c r="S740" s="168" t="s">
        <v>386</v>
      </c>
      <c r="T740" s="169" t="s">
        <v>172</v>
      </c>
      <c r="U740" s="155">
        <v>0</v>
      </c>
      <c r="V740" s="155">
        <f>ROUND(E740*U740,2)</f>
        <v>0</v>
      </c>
      <c r="W740" s="155"/>
      <c r="X740" s="155" t="s">
        <v>223</v>
      </c>
      <c r="Y740" s="146"/>
      <c r="Z740" s="146"/>
      <c r="AA740" s="146"/>
      <c r="AB740" s="146"/>
      <c r="AC740" s="146"/>
      <c r="AD740" s="146"/>
      <c r="AE740" s="146"/>
      <c r="AF740" s="146"/>
      <c r="AG740" s="146" t="s">
        <v>224</v>
      </c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  <c r="BA740" s="146"/>
      <c r="BB740" s="146"/>
      <c r="BC740" s="146"/>
      <c r="BD740" s="146"/>
      <c r="BE740" s="146"/>
      <c r="BF740" s="146"/>
      <c r="BG740" s="146"/>
      <c r="BH740" s="146"/>
    </row>
    <row r="741" spans="1:60" outlineLevel="1">
      <c r="A741" s="153"/>
      <c r="B741" s="154"/>
      <c r="C741" s="195" t="s">
        <v>668</v>
      </c>
      <c r="D741" s="185"/>
      <c r="E741" s="186"/>
      <c r="F741" s="155"/>
      <c r="G741" s="155"/>
      <c r="H741" s="155"/>
      <c r="I741" s="155"/>
      <c r="J741" s="155"/>
      <c r="K741" s="155"/>
      <c r="L741" s="155"/>
      <c r="M741" s="155"/>
      <c r="N741" s="155"/>
      <c r="O741" s="155"/>
      <c r="P741" s="155"/>
      <c r="Q741" s="155"/>
      <c r="R741" s="155"/>
      <c r="S741" s="155"/>
      <c r="T741" s="155"/>
      <c r="U741" s="155"/>
      <c r="V741" s="155"/>
      <c r="W741" s="155"/>
      <c r="X741" s="155"/>
      <c r="Y741" s="146"/>
      <c r="Z741" s="146"/>
      <c r="AA741" s="146"/>
      <c r="AB741" s="146"/>
      <c r="AC741" s="146"/>
      <c r="AD741" s="146"/>
      <c r="AE741" s="146"/>
      <c r="AF741" s="146"/>
      <c r="AG741" s="146" t="s">
        <v>228</v>
      </c>
      <c r="AH741" s="146">
        <v>0</v>
      </c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  <c r="BA741" s="146"/>
      <c r="BB741" s="146"/>
      <c r="BC741" s="146"/>
      <c r="BD741" s="146"/>
      <c r="BE741" s="146"/>
      <c r="BF741" s="146"/>
      <c r="BG741" s="146"/>
      <c r="BH741" s="146"/>
    </row>
    <row r="742" spans="1:60" outlineLevel="1">
      <c r="A742" s="153"/>
      <c r="B742" s="154"/>
      <c r="C742" s="195" t="s">
        <v>673</v>
      </c>
      <c r="D742" s="185"/>
      <c r="E742" s="186"/>
      <c r="F742" s="155"/>
      <c r="G742" s="155"/>
      <c r="H742" s="155"/>
      <c r="I742" s="155"/>
      <c r="J742" s="155"/>
      <c r="K742" s="155"/>
      <c r="L742" s="155"/>
      <c r="M742" s="155"/>
      <c r="N742" s="155"/>
      <c r="O742" s="155"/>
      <c r="P742" s="155"/>
      <c r="Q742" s="155"/>
      <c r="R742" s="155"/>
      <c r="S742" s="155"/>
      <c r="T742" s="155"/>
      <c r="U742" s="155"/>
      <c r="V742" s="155"/>
      <c r="W742" s="155"/>
      <c r="X742" s="155"/>
      <c r="Y742" s="146"/>
      <c r="Z742" s="146"/>
      <c r="AA742" s="146"/>
      <c r="AB742" s="146"/>
      <c r="AC742" s="146"/>
      <c r="AD742" s="146"/>
      <c r="AE742" s="146"/>
      <c r="AF742" s="146"/>
      <c r="AG742" s="146" t="s">
        <v>228</v>
      </c>
      <c r="AH742" s="146">
        <v>0</v>
      </c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  <c r="BA742" s="146"/>
      <c r="BB742" s="146"/>
      <c r="BC742" s="146"/>
      <c r="BD742" s="146"/>
      <c r="BE742" s="146"/>
      <c r="BF742" s="146"/>
      <c r="BG742" s="146"/>
      <c r="BH742" s="146"/>
    </row>
    <row r="743" spans="1:60" outlineLevel="1">
      <c r="A743" s="153"/>
      <c r="B743" s="154"/>
      <c r="C743" s="195" t="s">
        <v>810</v>
      </c>
      <c r="D743" s="185"/>
      <c r="E743" s="186">
        <v>21.45</v>
      </c>
      <c r="F743" s="155"/>
      <c r="G743" s="155"/>
      <c r="H743" s="155"/>
      <c r="I743" s="155"/>
      <c r="J743" s="155"/>
      <c r="K743" s="155"/>
      <c r="L743" s="155"/>
      <c r="M743" s="155"/>
      <c r="N743" s="155"/>
      <c r="O743" s="155"/>
      <c r="P743" s="155"/>
      <c r="Q743" s="155"/>
      <c r="R743" s="155"/>
      <c r="S743" s="155"/>
      <c r="T743" s="155"/>
      <c r="U743" s="155"/>
      <c r="V743" s="155"/>
      <c r="W743" s="155"/>
      <c r="X743" s="155"/>
      <c r="Y743" s="146"/>
      <c r="Z743" s="146"/>
      <c r="AA743" s="146"/>
      <c r="AB743" s="146"/>
      <c r="AC743" s="146"/>
      <c r="AD743" s="146"/>
      <c r="AE743" s="146"/>
      <c r="AF743" s="146"/>
      <c r="AG743" s="146" t="s">
        <v>228</v>
      </c>
      <c r="AH743" s="146">
        <v>0</v>
      </c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  <c r="BA743" s="146"/>
      <c r="BB743" s="146"/>
      <c r="BC743" s="146"/>
      <c r="BD743" s="146"/>
      <c r="BE743" s="146"/>
      <c r="BF743" s="146"/>
      <c r="BG743" s="146"/>
      <c r="BH743" s="146"/>
    </row>
    <row r="744" spans="1:60" ht="22.5" outlineLevel="1">
      <c r="A744" s="163">
        <v>119</v>
      </c>
      <c r="B744" s="164" t="s">
        <v>811</v>
      </c>
      <c r="C744" s="180" t="s">
        <v>812</v>
      </c>
      <c r="D744" s="165" t="s">
        <v>254</v>
      </c>
      <c r="E744" s="166">
        <v>6.476</v>
      </c>
      <c r="F744" s="167"/>
      <c r="G744" s="168">
        <f>ROUND(E744*F744,2)</f>
        <v>0</v>
      </c>
      <c r="H744" s="167">
        <v>0</v>
      </c>
      <c r="I744" s="168">
        <f>ROUND(E744*H744,2)</f>
        <v>0</v>
      </c>
      <c r="J744" s="167">
        <v>513</v>
      </c>
      <c r="K744" s="168">
        <f>ROUND(E744*J744,2)</f>
        <v>3322.19</v>
      </c>
      <c r="L744" s="168">
        <v>21</v>
      </c>
      <c r="M744" s="168">
        <f>G744*(1+L744/100)</f>
        <v>0</v>
      </c>
      <c r="N744" s="168">
        <v>0</v>
      </c>
      <c r="O744" s="168">
        <f>ROUND(E744*N744,2)</f>
        <v>0</v>
      </c>
      <c r="P744" s="168">
        <v>0</v>
      </c>
      <c r="Q744" s="168">
        <f>ROUND(E744*P744,2)</f>
        <v>0</v>
      </c>
      <c r="R744" s="168"/>
      <c r="S744" s="168" t="s">
        <v>386</v>
      </c>
      <c r="T744" s="169" t="s">
        <v>172</v>
      </c>
      <c r="U744" s="155">
        <v>0</v>
      </c>
      <c r="V744" s="155">
        <f>ROUND(E744*U744,2)</f>
        <v>0</v>
      </c>
      <c r="W744" s="155"/>
      <c r="X744" s="155" t="s">
        <v>223</v>
      </c>
      <c r="Y744" s="146"/>
      <c r="Z744" s="146"/>
      <c r="AA744" s="146"/>
      <c r="AB744" s="146"/>
      <c r="AC744" s="146"/>
      <c r="AD744" s="146"/>
      <c r="AE744" s="146"/>
      <c r="AF744" s="146"/>
      <c r="AG744" s="146" t="s">
        <v>224</v>
      </c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</row>
    <row r="745" spans="1:60" outlineLevel="1">
      <c r="A745" s="153"/>
      <c r="B745" s="154"/>
      <c r="C745" s="195" t="s">
        <v>668</v>
      </c>
      <c r="D745" s="185"/>
      <c r="E745" s="186"/>
      <c r="F745" s="155"/>
      <c r="G745" s="155"/>
      <c r="H745" s="155"/>
      <c r="I745" s="155"/>
      <c r="J745" s="155"/>
      <c r="K745" s="155"/>
      <c r="L745" s="155"/>
      <c r="M745" s="155"/>
      <c r="N745" s="155"/>
      <c r="O745" s="155"/>
      <c r="P745" s="155"/>
      <c r="Q745" s="155"/>
      <c r="R745" s="155"/>
      <c r="S745" s="155"/>
      <c r="T745" s="155"/>
      <c r="U745" s="155"/>
      <c r="V745" s="155"/>
      <c r="W745" s="155"/>
      <c r="X745" s="155"/>
      <c r="Y745" s="146"/>
      <c r="Z745" s="146"/>
      <c r="AA745" s="146"/>
      <c r="AB745" s="146"/>
      <c r="AC745" s="146"/>
      <c r="AD745" s="146"/>
      <c r="AE745" s="146"/>
      <c r="AF745" s="146"/>
      <c r="AG745" s="146" t="s">
        <v>228</v>
      </c>
      <c r="AH745" s="146">
        <v>0</v>
      </c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  <c r="BA745" s="146"/>
      <c r="BB745" s="146"/>
      <c r="BC745" s="146"/>
      <c r="BD745" s="146"/>
      <c r="BE745" s="146"/>
      <c r="BF745" s="146"/>
      <c r="BG745" s="146"/>
      <c r="BH745" s="146"/>
    </row>
    <row r="746" spans="1:60" outlineLevel="1">
      <c r="A746" s="153"/>
      <c r="B746" s="154"/>
      <c r="C746" s="195" t="s">
        <v>813</v>
      </c>
      <c r="D746" s="185"/>
      <c r="E746" s="186"/>
      <c r="F746" s="155"/>
      <c r="G746" s="155"/>
      <c r="H746" s="155"/>
      <c r="I746" s="155"/>
      <c r="J746" s="155"/>
      <c r="K746" s="155"/>
      <c r="L746" s="155"/>
      <c r="M746" s="155"/>
      <c r="N746" s="155"/>
      <c r="O746" s="155"/>
      <c r="P746" s="155"/>
      <c r="Q746" s="155"/>
      <c r="R746" s="155"/>
      <c r="S746" s="155"/>
      <c r="T746" s="155"/>
      <c r="U746" s="155"/>
      <c r="V746" s="155"/>
      <c r="W746" s="155"/>
      <c r="X746" s="155"/>
      <c r="Y746" s="146"/>
      <c r="Z746" s="146"/>
      <c r="AA746" s="146"/>
      <c r="AB746" s="146"/>
      <c r="AC746" s="146"/>
      <c r="AD746" s="146"/>
      <c r="AE746" s="146"/>
      <c r="AF746" s="146"/>
      <c r="AG746" s="146" t="s">
        <v>228</v>
      </c>
      <c r="AH746" s="146">
        <v>0</v>
      </c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</row>
    <row r="747" spans="1:60" outlineLevel="1">
      <c r="A747" s="153"/>
      <c r="B747" s="154"/>
      <c r="C747" s="195" t="s">
        <v>814</v>
      </c>
      <c r="D747" s="185"/>
      <c r="E747" s="186">
        <v>5.3360000000000003</v>
      </c>
      <c r="F747" s="155"/>
      <c r="G747" s="155"/>
      <c r="H747" s="155"/>
      <c r="I747" s="155"/>
      <c r="J747" s="155"/>
      <c r="K747" s="155"/>
      <c r="L747" s="155"/>
      <c r="M747" s="155"/>
      <c r="N747" s="155"/>
      <c r="O747" s="155"/>
      <c r="P747" s="155"/>
      <c r="Q747" s="155"/>
      <c r="R747" s="155"/>
      <c r="S747" s="155"/>
      <c r="T747" s="155"/>
      <c r="U747" s="155"/>
      <c r="V747" s="155"/>
      <c r="W747" s="155"/>
      <c r="X747" s="155"/>
      <c r="Y747" s="146"/>
      <c r="Z747" s="146"/>
      <c r="AA747" s="146"/>
      <c r="AB747" s="146"/>
      <c r="AC747" s="146"/>
      <c r="AD747" s="146"/>
      <c r="AE747" s="146"/>
      <c r="AF747" s="146"/>
      <c r="AG747" s="146" t="s">
        <v>228</v>
      </c>
      <c r="AH747" s="146">
        <v>0</v>
      </c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  <c r="BA747" s="146"/>
      <c r="BB747" s="146"/>
      <c r="BC747" s="146"/>
      <c r="BD747" s="146"/>
      <c r="BE747" s="146"/>
      <c r="BF747" s="146"/>
      <c r="BG747" s="146"/>
      <c r="BH747" s="146"/>
    </row>
    <row r="748" spans="1:60" outlineLevel="1">
      <c r="A748" s="153"/>
      <c r="B748" s="154"/>
      <c r="C748" s="195" t="s">
        <v>815</v>
      </c>
      <c r="D748" s="185"/>
      <c r="E748" s="186">
        <v>1.1399999999999999</v>
      </c>
      <c r="F748" s="155"/>
      <c r="G748" s="155"/>
      <c r="H748" s="155"/>
      <c r="I748" s="155"/>
      <c r="J748" s="155"/>
      <c r="K748" s="155"/>
      <c r="L748" s="155"/>
      <c r="M748" s="155"/>
      <c r="N748" s="155"/>
      <c r="O748" s="155"/>
      <c r="P748" s="155"/>
      <c r="Q748" s="155"/>
      <c r="R748" s="155"/>
      <c r="S748" s="155"/>
      <c r="T748" s="155"/>
      <c r="U748" s="155"/>
      <c r="V748" s="155"/>
      <c r="W748" s="155"/>
      <c r="X748" s="155"/>
      <c r="Y748" s="146"/>
      <c r="Z748" s="146"/>
      <c r="AA748" s="146"/>
      <c r="AB748" s="146"/>
      <c r="AC748" s="146"/>
      <c r="AD748" s="146"/>
      <c r="AE748" s="146"/>
      <c r="AF748" s="146"/>
      <c r="AG748" s="146" t="s">
        <v>228</v>
      </c>
      <c r="AH748" s="146">
        <v>0</v>
      </c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</row>
    <row r="749" spans="1:60" ht="22.5" outlineLevel="1">
      <c r="A749" s="163">
        <v>120</v>
      </c>
      <c r="B749" s="164" t="s">
        <v>816</v>
      </c>
      <c r="C749" s="180" t="s">
        <v>817</v>
      </c>
      <c r="D749" s="165" t="s">
        <v>646</v>
      </c>
      <c r="E749" s="166">
        <v>1</v>
      </c>
      <c r="F749" s="167"/>
      <c r="G749" s="168">
        <f>ROUND(E749*F749,2)</f>
        <v>0</v>
      </c>
      <c r="H749" s="167">
        <v>0</v>
      </c>
      <c r="I749" s="168">
        <f>ROUND(E749*H749,2)</f>
        <v>0</v>
      </c>
      <c r="J749" s="167">
        <v>309</v>
      </c>
      <c r="K749" s="168">
        <f>ROUND(E749*J749,2)</f>
        <v>309</v>
      </c>
      <c r="L749" s="168">
        <v>21</v>
      </c>
      <c r="M749" s="168">
        <f>G749*(1+L749/100)</f>
        <v>0</v>
      </c>
      <c r="N749" s="168">
        <v>0</v>
      </c>
      <c r="O749" s="168">
        <f>ROUND(E749*N749,2)</f>
        <v>0</v>
      </c>
      <c r="P749" s="168">
        <v>0</v>
      </c>
      <c r="Q749" s="168">
        <f>ROUND(E749*P749,2)</f>
        <v>0</v>
      </c>
      <c r="R749" s="168"/>
      <c r="S749" s="168" t="s">
        <v>386</v>
      </c>
      <c r="T749" s="169" t="s">
        <v>172</v>
      </c>
      <c r="U749" s="155">
        <v>0</v>
      </c>
      <c r="V749" s="155">
        <f>ROUND(E749*U749,2)</f>
        <v>0</v>
      </c>
      <c r="W749" s="155"/>
      <c r="X749" s="155" t="s">
        <v>223</v>
      </c>
      <c r="Y749" s="146"/>
      <c r="Z749" s="146"/>
      <c r="AA749" s="146"/>
      <c r="AB749" s="146"/>
      <c r="AC749" s="146"/>
      <c r="AD749" s="146"/>
      <c r="AE749" s="146"/>
      <c r="AF749" s="146"/>
      <c r="AG749" s="146" t="s">
        <v>224</v>
      </c>
      <c r="AH749" s="146"/>
      <c r="AI749" s="146"/>
      <c r="AJ749" s="146"/>
      <c r="AK749" s="146"/>
      <c r="AL749" s="146"/>
      <c r="AM749" s="146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</row>
    <row r="750" spans="1:60" outlineLevel="1">
      <c r="A750" s="153"/>
      <c r="B750" s="154"/>
      <c r="C750" s="195" t="s">
        <v>668</v>
      </c>
      <c r="D750" s="185"/>
      <c r="E750" s="186"/>
      <c r="F750" s="155"/>
      <c r="G750" s="155"/>
      <c r="H750" s="155"/>
      <c r="I750" s="155"/>
      <c r="J750" s="155"/>
      <c r="K750" s="155"/>
      <c r="L750" s="155"/>
      <c r="M750" s="155"/>
      <c r="N750" s="155"/>
      <c r="O750" s="155"/>
      <c r="P750" s="155"/>
      <c r="Q750" s="155"/>
      <c r="R750" s="155"/>
      <c r="S750" s="155"/>
      <c r="T750" s="155"/>
      <c r="U750" s="155"/>
      <c r="V750" s="155"/>
      <c r="W750" s="155"/>
      <c r="X750" s="155"/>
      <c r="Y750" s="146"/>
      <c r="Z750" s="146"/>
      <c r="AA750" s="146"/>
      <c r="AB750" s="146"/>
      <c r="AC750" s="146"/>
      <c r="AD750" s="146"/>
      <c r="AE750" s="146"/>
      <c r="AF750" s="146"/>
      <c r="AG750" s="146" t="s">
        <v>228</v>
      </c>
      <c r="AH750" s="146">
        <v>0</v>
      </c>
      <c r="AI750" s="146"/>
      <c r="AJ750" s="146"/>
      <c r="AK750" s="146"/>
      <c r="AL750" s="146"/>
      <c r="AM750" s="146"/>
      <c r="AN750" s="146"/>
      <c r="AO750" s="146"/>
      <c r="AP750" s="146"/>
      <c r="AQ750" s="146"/>
      <c r="AR750" s="146"/>
      <c r="AS750" s="146"/>
      <c r="AT750" s="146"/>
      <c r="AU750" s="146"/>
      <c r="AV750" s="146"/>
      <c r="AW750" s="146"/>
      <c r="AX750" s="146"/>
      <c r="AY750" s="146"/>
      <c r="AZ750" s="146"/>
      <c r="BA750" s="146"/>
      <c r="BB750" s="146"/>
      <c r="BC750" s="146"/>
      <c r="BD750" s="146"/>
      <c r="BE750" s="146"/>
      <c r="BF750" s="146"/>
      <c r="BG750" s="146"/>
      <c r="BH750" s="146"/>
    </row>
    <row r="751" spans="1:60" outlineLevel="1">
      <c r="A751" s="153"/>
      <c r="B751" s="154"/>
      <c r="C751" s="195" t="s">
        <v>818</v>
      </c>
      <c r="D751" s="185"/>
      <c r="E751" s="186">
        <v>1</v>
      </c>
      <c r="F751" s="155"/>
      <c r="G751" s="155"/>
      <c r="H751" s="155"/>
      <c r="I751" s="155"/>
      <c r="J751" s="155"/>
      <c r="K751" s="155"/>
      <c r="L751" s="155"/>
      <c r="M751" s="155"/>
      <c r="N751" s="155"/>
      <c r="O751" s="155"/>
      <c r="P751" s="155"/>
      <c r="Q751" s="155"/>
      <c r="R751" s="155"/>
      <c r="S751" s="155"/>
      <c r="T751" s="155"/>
      <c r="U751" s="155"/>
      <c r="V751" s="155"/>
      <c r="W751" s="155"/>
      <c r="X751" s="155"/>
      <c r="Y751" s="146"/>
      <c r="Z751" s="146"/>
      <c r="AA751" s="146"/>
      <c r="AB751" s="146"/>
      <c r="AC751" s="146"/>
      <c r="AD751" s="146"/>
      <c r="AE751" s="146"/>
      <c r="AF751" s="146"/>
      <c r="AG751" s="146" t="s">
        <v>228</v>
      </c>
      <c r="AH751" s="146">
        <v>0</v>
      </c>
      <c r="AI751" s="146"/>
      <c r="AJ751" s="146"/>
      <c r="AK751" s="146"/>
      <c r="AL751" s="146"/>
      <c r="AM751" s="146"/>
      <c r="AN751" s="146"/>
      <c r="AO751" s="146"/>
      <c r="AP751" s="146"/>
      <c r="AQ751" s="146"/>
      <c r="AR751" s="146"/>
      <c r="AS751" s="146"/>
      <c r="AT751" s="146"/>
      <c r="AU751" s="146"/>
      <c r="AV751" s="146"/>
      <c r="AW751" s="146"/>
      <c r="AX751" s="146"/>
      <c r="AY751" s="146"/>
      <c r="AZ751" s="146"/>
      <c r="BA751" s="146"/>
      <c r="BB751" s="146"/>
      <c r="BC751" s="146"/>
      <c r="BD751" s="146"/>
      <c r="BE751" s="146"/>
      <c r="BF751" s="146"/>
      <c r="BG751" s="146"/>
      <c r="BH751" s="146"/>
    </row>
    <row r="752" spans="1:60" ht="22.5" outlineLevel="1">
      <c r="A752" s="163">
        <v>121</v>
      </c>
      <c r="B752" s="164" t="s">
        <v>819</v>
      </c>
      <c r="C752" s="180" t="s">
        <v>820</v>
      </c>
      <c r="D752" s="165" t="s">
        <v>646</v>
      </c>
      <c r="E752" s="166">
        <v>1</v>
      </c>
      <c r="F752" s="167"/>
      <c r="G752" s="168">
        <f>ROUND(E752*F752,2)</f>
        <v>0</v>
      </c>
      <c r="H752" s="167">
        <v>0</v>
      </c>
      <c r="I752" s="168">
        <f>ROUND(E752*H752,2)</f>
        <v>0</v>
      </c>
      <c r="J752" s="167">
        <v>209.5</v>
      </c>
      <c r="K752" s="168">
        <f>ROUND(E752*J752,2)</f>
        <v>209.5</v>
      </c>
      <c r="L752" s="168">
        <v>21</v>
      </c>
      <c r="M752" s="168">
        <f>G752*(1+L752/100)</f>
        <v>0</v>
      </c>
      <c r="N752" s="168">
        <v>0</v>
      </c>
      <c r="O752" s="168">
        <f>ROUND(E752*N752,2)</f>
        <v>0</v>
      </c>
      <c r="P752" s="168">
        <v>0</v>
      </c>
      <c r="Q752" s="168">
        <f>ROUND(E752*P752,2)</f>
        <v>0</v>
      </c>
      <c r="R752" s="168"/>
      <c r="S752" s="168" t="s">
        <v>386</v>
      </c>
      <c r="T752" s="169" t="s">
        <v>172</v>
      </c>
      <c r="U752" s="155">
        <v>0</v>
      </c>
      <c r="V752" s="155">
        <f>ROUND(E752*U752,2)</f>
        <v>0</v>
      </c>
      <c r="W752" s="155"/>
      <c r="X752" s="155" t="s">
        <v>223</v>
      </c>
      <c r="Y752" s="146"/>
      <c r="Z752" s="146"/>
      <c r="AA752" s="146"/>
      <c r="AB752" s="146"/>
      <c r="AC752" s="146"/>
      <c r="AD752" s="146"/>
      <c r="AE752" s="146"/>
      <c r="AF752" s="146"/>
      <c r="AG752" s="146" t="s">
        <v>224</v>
      </c>
      <c r="AH752" s="146"/>
      <c r="AI752" s="146"/>
      <c r="AJ752" s="146"/>
      <c r="AK752" s="146"/>
      <c r="AL752" s="146"/>
      <c r="AM752" s="146"/>
      <c r="AN752" s="146"/>
      <c r="AO752" s="146"/>
      <c r="AP752" s="146"/>
      <c r="AQ752" s="146"/>
      <c r="AR752" s="146"/>
      <c r="AS752" s="146"/>
      <c r="AT752" s="146"/>
      <c r="AU752" s="146"/>
      <c r="AV752" s="146"/>
      <c r="AW752" s="146"/>
      <c r="AX752" s="146"/>
      <c r="AY752" s="146"/>
      <c r="AZ752" s="146"/>
      <c r="BA752" s="146"/>
      <c r="BB752" s="146"/>
      <c r="BC752" s="146"/>
      <c r="BD752" s="146"/>
      <c r="BE752" s="146"/>
      <c r="BF752" s="146"/>
      <c r="BG752" s="146"/>
      <c r="BH752" s="146"/>
    </row>
    <row r="753" spans="1:60" outlineLevel="1">
      <c r="A753" s="153"/>
      <c r="B753" s="154"/>
      <c r="C753" s="195" t="s">
        <v>668</v>
      </c>
      <c r="D753" s="185"/>
      <c r="E753" s="186"/>
      <c r="F753" s="155"/>
      <c r="G753" s="155"/>
      <c r="H753" s="155"/>
      <c r="I753" s="155"/>
      <c r="J753" s="155"/>
      <c r="K753" s="155"/>
      <c r="L753" s="155"/>
      <c r="M753" s="155"/>
      <c r="N753" s="155"/>
      <c r="O753" s="155"/>
      <c r="P753" s="155"/>
      <c r="Q753" s="155"/>
      <c r="R753" s="155"/>
      <c r="S753" s="155"/>
      <c r="T753" s="155"/>
      <c r="U753" s="155"/>
      <c r="V753" s="155"/>
      <c r="W753" s="155"/>
      <c r="X753" s="155"/>
      <c r="Y753" s="146"/>
      <c r="Z753" s="146"/>
      <c r="AA753" s="146"/>
      <c r="AB753" s="146"/>
      <c r="AC753" s="146"/>
      <c r="AD753" s="146"/>
      <c r="AE753" s="146"/>
      <c r="AF753" s="146"/>
      <c r="AG753" s="146" t="s">
        <v>228</v>
      </c>
      <c r="AH753" s="146">
        <v>0</v>
      </c>
      <c r="AI753" s="146"/>
      <c r="AJ753" s="146"/>
      <c r="AK753" s="146"/>
      <c r="AL753" s="146"/>
      <c r="AM753" s="146"/>
      <c r="AN753" s="146"/>
      <c r="AO753" s="146"/>
      <c r="AP753" s="146"/>
      <c r="AQ753" s="146"/>
      <c r="AR753" s="146"/>
      <c r="AS753" s="146"/>
      <c r="AT753" s="146"/>
      <c r="AU753" s="146"/>
      <c r="AV753" s="146"/>
      <c r="AW753" s="146"/>
      <c r="AX753" s="146"/>
      <c r="AY753" s="146"/>
      <c r="AZ753" s="146"/>
      <c r="BA753" s="146"/>
      <c r="BB753" s="146"/>
      <c r="BC753" s="146"/>
      <c r="BD753" s="146"/>
      <c r="BE753" s="146"/>
      <c r="BF753" s="146"/>
      <c r="BG753" s="146"/>
      <c r="BH753" s="146"/>
    </row>
    <row r="754" spans="1:60" outlineLevel="1">
      <c r="A754" s="153"/>
      <c r="B754" s="154"/>
      <c r="C754" s="195" t="s">
        <v>821</v>
      </c>
      <c r="D754" s="185"/>
      <c r="E754" s="186">
        <v>1</v>
      </c>
      <c r="F754" s="155"/>
      <c r="G754" s="155"/>
      <c r="H754" s="155"/>
      <c r="I754" s="155"/>
      <c r="J754" s="155"/>
      <c r="K754" s="155"/>
      <c r="L754" s="155"/>
      <c r="M754" s="155"/>
      <c r="N754" s="155"/>
      <c r="O754" s="155"/>
      <c r="P754" s="155"/>
      <c r="Q754" s="155"/>
      <c r="R754" s="155"/>
      <c r="S754" s="155"/>
      <c r="T754" s="155"/>
      <c r="U754" s="155"/>
      <c r="V754" s="155"/>
      <c r="W754" s="155"/>
      <c r="X754" s="155"/>
      <c r="Y754" s="146"/>
      <c r="Z754" s="146"/>
      <c r="AA754" s="146"/>
      <c r="AB754" s="146"/>
      <c r="AC754" s="146"/>
      <c r="AD754" s="146"/>
      <c r="AE754" s="146"/>
      <c r="AF754" s="146"/>
      <c r="AG754" s="146" t="s">
        <v>228</v>
      </c>
      <c r="AH754" s="146">
        <v>0</v>
      </c>
      <c r="AI754" s="146"/>
      <c r="AJ754" s="146"/>
      <c r="AK754" s="146"/>
      <c r="AL754" s="146"/>
      <c r="AM754" s="146"/>
      <c r="AN754" s="146"/>
      <c r="AO754" s="146"/>
      <c r="AP754" s="146"/>
      <c r="AQ754" s="146"/>
      <c r="AR754" s="146"/>
      <c r="AS754" s="146"/>
      <c r="AT754" s="146"/>
      <c r="AU754" s="146"/>
      <c r="AV754" s="146"/>
      <c r="AW754" s="146"/>
      <c r="AX754" s="146"/>
      <c r="AY754" s="146"/>
      <c r="AZ754" s="146"/>
      <c r="BA754" s="146"/>
      <c r="BB754" s="146"/>
      <c r="BC754" s="146"/>
      <c r="BD754" s="146"/>
      <c r="BE754" s="146"/>
      <c r="BF754" s="146"/>
      <c r="BG754" s="146"/>
      <c r="BH754" s="146"/>
    </row>
    <row r="755" spans="1:60" ht="22.5" outlineLevel="1">
      <c r="A755" s="163">
        <v>122</v>
      </c>
      <c r="B755" s="164" t="s">
        <v>822</v>
      </c>
      <c r="C755" s="180" t="s">
        <v>823</v>
      </c>
      <c r="D755" s="165" t="s">
        <v>646</v>
      </c>
      <c r="E755" s="166">
        <v>1</v>
      </c>
      <c r="F755" s="167"/>
      <c r="G755" s="168">
        <f>ROUND(E755*F755,2)</f>
        <v>0</v>
      </c>
      <c r="H755" s="167">
        <v>0</v>
      </c>
      <c r="I755" s="168">
        <f>ROUND(E755*H755,2)</f>
        <v>0</v>
      </c>
      <c r="J755" s="167">
        <v>948</v>
      </c>
      <c r="K755" s="168">
        <f>ROUND(E755*J755,2)</f>
        <v>948</v>
      </c>
      <c r="L755" s="168">
        <v>21</v>
      </c>
      <c r="M755" s="168">
        <f>G755*(1+L755/100)</f>
        <v>0</v>
      </c>
      <c r="N755" s="168">
        <v>0</v>
      </c>
      <c r="O755" s="168">
        <f>ROUND(E755*N755,2)</f>
        <v>0</v>
      </c>
      <c r="P755" s="168">
        <v>0</v>
      </c>
      <c r="Q755" s="168">
        <f>ROUND(E755*P755,2)</f>
        <v>0</v>
      </c>
      <c r="R755" s="168"/>
      <c r="S755" s="168" t="s">
        <v>386</v>
      </c>
      <c r="T755" s="169" t="s">
        <v>172</v>
      </c>
      <c r="U755" s="155">
        <v>0</v>
      </c>
      <c r="V755" s="155">
        <f>ROUND(E755*U755,2)</f>
        <v>0</v>
      </c>
      <c r="W755" s="155"/>
      <c r="X755" s="155" t="s">
        <v>223</v>
      </c>
      <c r="Y755" s="146"/>
      <c r="Z755" s="146"/>
      <c r="AA755" s="146"/>
      <c r="AB755" s="146"/>
      <c r="AC755" s="146"/>
      <c r="AD755" s="146"/>
      <c r="AE755" s="146"/>
      <c r="AF755" s="146"/>
      <c r="AG755" s="146" t="s">
        <v>224</v>
      </c>
      <c r="AH755" s="146"/>
      <c r="AI755" s="146"/>
      <c r="AJ755" s="146"/>
      <c r="AK755" s="146"/>
      <c r="AL755" s="146"/>
      <c r="AM755" s="146"/>
      <c r="AN755" s="146"/>
      <c r="AO755" s="146"/>
      <c r="AP755" s="146"/>
      <c r="AQ755" s="146"/>
      <c r="AR755" s="146"/>
      <c r="AS755" s="146"/>
      <c r="AT755" s="146"/>
      <c r="AU755" s="146"/>
      <c r="AV755" s="146"/>
      <c r="AW755" s="146"/>
      <c r="AX755" s="146"/>
      <c r="AY755" s="146"/>
      <c r="AZ755" s="146"/>
      <c r="BA755" s="146"/>
      <c r="BB755" s="146"/>
      <c r="BC755" s="146"/>
      <c r="BD755" s="146"/>
      <c r="BE755" s="146"/>
      <c r="BF755" s="146"/>
      <c r="BG755" s="146"/>
      <c r="BH755" s="146"/>
    </row>
    <row r="756" spans="1:60" outlineLevel="1">
      <c r="A756" s="153"/>
      <c r="B756" s="154"/>
      <c r="C756" s="195" t="s">
        <v>668</v>
      </c>
      <c r="D756" s="185"/>
      <c r="E756" s="186"/>
      <c r="F756" s="155"/>
      <c r="G756" s="155"/>
      <c r="H756" s="155"/>
      <c r="I756" s="155"/>
      <c r="J756" s="155"/>
      <c r="K756" s="155"/>
      <c r="L756" s="155"/>
      <c r="M756" s="155"/>
      <c r="N756" s="155"/>
      <c r="O756" s="155"/>
      <c r="P756" s="155"/>
      <c r="Q756" s="155"/>
      <c r="R756" s="155"/>
      <c r="S756" s="155"/>
      <c r="T756" s="155"/>
      <c r="U756" s="155"/>
      <c r="V756" s="155"/>
      <c r="W756" s="155"/>
      <c r="X756" s="155"/>
      <c r="Y756" s="146"/>
      <c r="Z756" s="146"/>
      <c r="AA756" s="146"/>
      <c r="AB756" s="146"/>
      <c r="AC756" s="146"/>
      <c r="AD756" s="146"/>
      <c r="AE756" s="146"/>
      <c r="AF756" s="146"/>
      <c r="AG756" s="146" t="s">
        <v>228</v>
      </c>
      <c r="AH756" s="146">
        <v>0</v>
      </c>
      <c r="AI756" s="146"/>
      <c r="AJ756" s="146"/>
      <c r="AK756" s="146"/>
      <c r="AL756" s="146"/>
      <c r="AM756" s="146"/>
      <c r="AN756" s="146"/>
      <c r="AO756" s="146"/>
      <c r="AP756" s="146"/>
      <c r="AQ756" s="146"/>
      <c r="AR756" s="146"/>
      <c r="AS756" s="146"/>
      <c r="AT756" s="146"/>
      <c r="AU756" s="146"/>
      <c r="AV756" s="146"/>
      <c r="AW756" s="146"/>
      <c r="AX756" s="146"/>
      <c r="AY756" s="146"/>
      <c r="AZ756" s="146"/>
      <c r="BA756" s="146"/>
      <c r="BB756" s="146"/>
      <c r="BC756" s="146"/>
      <c r="BD756" s="146"/>
      <c r="BE756" s="146"/>
      <c r="BF756" s="146"/>
      <c r="BG756" s="146"/>
      <c r="BH756" s="146"/>
    </row>
    <row r="757" spans="1:60" outlineLevel="1">
      <c r="A757" s="153"/>
      <c r="B757" s="154"/>
      <c r="C757" s="195" t="s">
        <v>824</v>
      </c>
      <c r="D757" s="185"/>
      <c r="E757" s="186">
        <v>1</v>
      </c>
      <c r="F757" s="155"/>
      <c r="G757" s="155"/>
      <c r="H757" s="155"/>
      <c r="I757" s="155"/>
      <c r="J757" s="155"/>
      <c r="K757" s="155"/>
      <c r="L757" s="155"/>
      <c r="M757" s="155"/>
      <c r="N757" s="155"/>
      <c r="O757" s="155"/>
      <c r="P757" s="155"/>
      <c r="Q757" s="155"/>
      <c r="R757" s="155"/>
      <c r="S757" s="155"/>
      <c r="T757" s="155"/>
      <c r="U757" s="155"/>
      <c r="V757" s="155"/>
      <c r="W757" s="155"/>
      <c r="X757" s="155"/>
      <c r="Y757" s="146"/>
      <c r="Z757" s="146"/>
      <c r="AA757" s="146"/>
      <c r="AB757" s="146"/>
      <c r="AC757" s="146"/>
      <c r="AD757" s="146"/>
      <c r="AE757" s="146"/>
      <c r="AF757" s="146"/>
      <c r="AG757" s="146" t="s">
        <v>228</v>
      </c>
      <c r="AH757" s="146">
        <v>0</v>
      </c>
      <c r="AI757" s="146"/>
      <c r="AJ757" s="146"/>
      <c r="AK757" s="146"/>
      <c r="AL757" s="146"/>
      <c r="AM757" s="146"/>
      <c r="AN757" s="146"/>
      <c r="AO757" s="146"/>
      <c r="AP757" s="146"/>
      <c r="AQ757" s="146"/>
      <c r="AR757" s="146"/>
      <c r="AS757" s="146"/>
      <c r="AT757" s="146"/>
      <c r="AU757" s="146"/>
      <c r="AV757" s="146"/>
      <c r="AW757" s="146"/>
      <c r="AX757" s="146"/>
      <c r="AY757" s="146"/>
      <c r="AZ757" s="146"/>
      <c r="BA757" s="146"/>
      <c r="BB757" s="146"/>
      <c r="BC757" s="146"/>
      <c r="BD757" s="146"/>
      <c r="BE757" s="146"/>
      <c r="BF757" s="146"/>
      <c r="BG757" s="146"/>
      <c r="BH757" s="146"/>
    </row>
    <row r="758" spans="1:60" outlineLevel="1">
      <c r="A758" s="163">
        <v>123</v>
      </c>
      <c r="B758" s="164" t="s">
        <v>825</v>
      </c>
      <c r="C758" s="180" t="s">
        <v>826</v>
      </c>
      <c r="D758" s="165" t="s">
        <v>646</v>
      </c>
      <c r="E758" s="166">
        <v>1</v>
      </c>
      <c r="F758" s="167"/>
      <c r="G758" s="168">
        <f>ROUND(E758*F758,2)</f>
        <v>0</v>
      </c>
      <c r="H758" s="167">
        <v>0</v>
      </c>
      <c r="I758" s="168">
        <f>ROUND(E758*H758,2)</f>
        <v>0</v>
      </c>
      <c r="J758" s="167">
        <v>725</v>
      </c>
      <c r="K758" s="168">
        <f>ROUND(E758*J758,2)</f>
        <v>725</v>
      </c>
      <c r="L758" s="168">
        <v>21</v>
      </c>
      <c r="M758" s="168">
        <f>G758*(1+L758/100)</f>
        <v>0</v>
      </c>
      <c r="N758" s="168">
        <v>0</v>
      </c>
      <c r="O758" s="168">
        <f>ROUND(E758*N758,2)</f>
        <v>0</v>
      </c>
      <c r="P758" s="168">
        <v>0</v>
      </c>
      <c r="Q758" s="168">
        <f>ROUND(E758*P758,2)</f>
        <v>0</v>
      </c>
      <c r="R758" s="168"/>
      <c r="S758" s="168" t="s">
        <v>386</v>
      </c>
      <c r="T758" s="169" t="s">
        <v>172</v>
      </c>
      <c r="U758" s="155">
        <v>0</v>
      </c>
      <c r="V758" s="155">
        <f>ROUND(E758*U758,2)</f>
        <v>0</v>
      </c>
      <c r="W758" s="155"/>
      <c r="X758" s="155" t="s">
        <v>223</v>
      </c>
      <c r="Y758" s="146"/>
      <c r="Z758" s="146"/>
      <c r="AA758" s="146"/>
      <c r="AB758" s="146"/>
      <c r="AC758" s="146"/>
      <c r="AD758" s="146"/>
      <c r="AE758" s="146"/>
      <c r="AF758" s="146"/>
      <c r="AG758" s="146" t="s">
        <v>224</v>
      </c>
      <c r="AH758" s="146"/>
      <c r="AI758" s="146"/>
      <c r="AJ758" s="146"/>
      <c r="AK758" s="146"/>
      <c r="AL758" s="146"/>
      <c r="AM758" s="146"/>
      <c r="AN758" s="146"/>
      <c r="AO758" s="146"/>
      <c r="AP758" s="146"/>
      <c r="AQ758" s="146"/>
      <c r="AR758" s="146"/>
      <c r="AS758" s="146"/>
      <c r="AT758" s="146"/>
      <c r="AU758" s="146"/>
      <c r="AV758" s="146"/>
      <c r="AW758" s="146"/>
      <c r="AX758" s="146"/>
      <c r="AY758" s="146"/>
      <c r="AZ758" s="146"/>
      <c r="BA758" s="146"/>
      <c r="BB758" s="146"/>
      <c r="BC758" s="146"/>
      <c r="BD758" s="146"/>
      <c r="BE758" s="146"/>
      <c r="BF758" s="146"/>
      <c r="BG758" s="146"/>
      <c r="BH758" s="146"/>
    </row>
    <row r="759" spans="1:60" outlineLevel="1">
      <c r="A759" s="153"/>
      <c r="B759" s="154"/>
      <c r="C759" s="195" t="s">
        <v>827</v>
      </c>
      <c r="D759" s="185"/>
      <c r="E759" s="186"/>
      <c r="F759" s="155"/>
      <c r="G759" s="155"/>
      <c r="H759" s="155"/>
      <c r="I759" s="155"/>
      <c r="J759" s="155"/>
      <c r="K759" s="155"/>
      <c r="L759" s="155"/>
      <c r="M759" s="155"/>
      <c r="N759" s="155"/>
      <c r="O759" s="155"/>
      <c r="P759" s="155"/>
      <c r="Q759" s="155"/>
      <c r="R759" s="155"/>
      <c r="S759" s="155"/>
      <c r="T759" s="155"/>
      <c r="U759" s="155"/>
      <c r="V759" s="155"/>
      <c r="W759" s="155"/>
      <c r="X759" s="155"/>
      <c r="Y759" s="146"/>
      <c r="Z759" s="146"/>
      <c r="AA759" s="146"/>
      <c r="AB759" s="146"/>
      <c r="AC759" s="146"/>
      <c r="AD759" s="146"/>
      <c r="AE759" s="146"/>
      <c r="AF759" s="146"/>
      <c r="AG759" s="146" t="s">
        <v>228</v>
      </c>
      <c r="AH759" s="146">
        <v>0</v>
      </c>
      <c r="AI759" s="146"/>
      <c r="AJ759" s="146"/>
      <c r="AK759" s="146"/>
      <c r="AL759" s="146"/>
      <c r="AM759" s="146"/>
      <c r="AN759" s="146"/>
      <c r="AO759" s="146"/>
      <c r="AP759" s="146"/>
      <c r="AQ759" s="146"/>
      <c r="AR759" s="146"/>
      <c r="AS759" s="146"/>
      <c r="AT759" s="146"/>
      <c r="AU759" s="146"/>
      <c r="AV759" s="146"/>
      <c r="AW759" s="146"/>
      <c r="AX759" s="146"/>
      <c r="AY759" s="146"/>
      <c r="AZ759" s="146"/>
      <c r="BA759" s="146"/>
      <c r="BB759" s="146"/>
      <c r="BC759" s="146"/>
      <c r="BD759" s="146"/>
      <c r="BE759" s="146"/>
      <c r="BF759" s="146"/>
      <c r="BG759" s="146"/>
      <c r="BH759" s="146"/>
    </row>
    <row r="760" spans="1:60" outlineLevel="1">
      <c r="A760" s="153"/>
      <c r="B760" s="154"/>
      <c r="C760" s="195" t="s">
        <v>828</v>
      </c>
      <c r="D760" s="185"/>
      <c r="E760" s="186">
        <v>1</v>
      </c>
      <c r="F760" s="155"/>
      <c r="G760" s="155"/>
      <c r="H760" s="155"/>
      <c r="I760" s="155"/>
      <c r="J760" s="155"/>
      <c r="K760" s="155"/>
      <c r="L760" s="155"/>
      <c r="M760" s="155"/>
      <c r="N760" s="155"/>
      <c r="O760" s="155"/>
      <c r="P760" s="155"/>
      <c r="Q760" s="155"/>
      <c r="R760" s="155"/>
      <c r="S760" s="155"/>
      <c r="T760" s="155"/>
      <c r="U760" s="155"/>
      <c r="V760" s="155"/>
      <c r="W760" s="155"/>
      <c r="X760" s="155"/>
      <c r="Y760" s="146"/>
      <c r="Z760" s="146"/>
      <c r="AA760" s="146"/>
      <c r="AB760" s="146"/>
      <c r="AC760" s="146"/>
      <c r="AD760" s="146"/>
      <c r="AE760" s="146"/>
      <c r="AF760" s="146"/>
      <c r="AG760" s="146" t="s">
        <v>228</v>
      </c>
      <c r="AH760" s="146">
        <v>0</v>
      </c>
      <c r="AI760" s="146"/>
      <c r="AJ760" s="146"/>
      <c r="AK760" s="146"/>
      <c r="AL760" s="146"/>
      <c r="AM760" s="146"/>
      <c r="AN760" s="146"/>
      <c r="AO760" s="146"/>
      <c r="AP760" s="146"/>
      <c r="AQ760" s="146"/>
      <c r="AR760" s="146"/>
      <c r="AS760" s="146"/>
      <c r="AT760" s="146"/>
      <c r="AU760" s="146"/>
      <c r="AV760" s="146"/>
      <c r="AW760" s="146"/>
      <c r="AX760" s="146"/>
      <c r="AY760" s="146"/>
      <c r="AZ760" s="146"/>
      <c r="BA760" s="146"/>
      <c r="BB760" s="146"/>
      <c r="BC760" s="146"/>
      <c r="BD760" s="146"/>
      <c r="BE760" s="146"/>
      <c r="BF760" s="146"/>
      <c r="BG760" s="146"/>
      <c r="BH760" s="146"/>
    </row>
    <row r="761" spans="1:60" ht="22.5" outlineLevel="1">
      <c r="A761" s="163">
        <v>124</v>
      </c>
      <c r="B761" s="164" t="s">
        <v>829</v>
      </c>
      <c r="C761" s="180" t="s">
        <v>830</v>
      </c>
      <c r="D761" s="165" t="s">
        <v>646</v>
      </c>
      <c r="E761" s="166">
        <v>3</v>
      </c>
      <c r="F761" s="167"/>
      <c r="G761" s="168">
        <f>ROUND(E761*F761,2)</f>
        <v>0</v>
      </c>
      <c r="H761" s="167">
        <v>0</v>
      </c>
      <c r="I761" s="168">
        <f>ROUND(E761*H761,2)</f>
        <v>0</v>
      </c>
      <c r="J761" s="167">
        <v>869.5</v>
      </c>
      <c r="K761" s="168">
        <f>ROUND(E761*J761,2)</f>
        <v>2608.5</v>
      </c>
      <c r="L761" s="168">
        <v>21</v>
      </c>
      <c r="M761" s="168">
        <f>G761*(1+L761/100)</f>
        <v>0</v>
      </c>
      <c r="N761" s="168">
        <v>0</v>
      </c>
      <c r="O761" s="168">
        <f>ROUND(E761*N761,2)</f>
        <v>0</v>
      </c>
      <c r="P761" s="168">
        <v>0</v>
      </c>
      <c r="Q761" s="168">
        <f>ROUND(E761*P761,2)</f>
        <v>0</v>
      </c>
      <c r="R761" s="168"/>
      <c r="S761" s="168" t="s">
        <v>386</v>
      </c>
      <c r="T761" s="169" t="s">
        <v>172</v>
      </c>
      <c r="U761" s="155">
        <v>0</v>
      </c>
      <c r="V761" s="155">
        <f>ROUND(E761*U761,2)</f>
        <v>0</v>
      </c>
      <c r="W761" s="155"/>
      <c r="X761" s="155" t="s">
        <v>223</v>
      </c>
      <c r="Y761" s="146"/>
      <c r="Z761" s="146"/>
      <c r="AA761" s="146"/>
      <c r="AB761" s="146"/>
      <c r="AC761" s="146"/>
      <c r="AD761" s="146"/>
      <c r="AE761" s="146"/>
      <c r="AF761" s="146"/>
      <c r="AG761" s="146" t="s">
        <v>224</v>
      </c>
      <c r="AH761" s="146"/>
      <c r="AI761" s="146"/>
      <c r="AJ761" s="146"/>
      <c r="AK761" s="146"/>
      <c r="AL761" s="146"/>
      <c r="AM761" s="146"/>
      <c r="AN761" s="146"/>
      <c r="AO761" s="146"/>
      <c r="AP761" s="146"/>
      <c r="AQ761" s="146"/>
      <c r="AR761" s="146"/>
      <c r="AS761" s="146"/>
      <c r="AT761" s="146"/>
      <c r="AU761" s="146"/>
      <c r="AV761" s="146"/>
      <c r="AW761" s="146"/>
      <c r="AX761" s="146"/>
      <c r="AY761" s="146"/>
      <c r="AZ761" s="146"/>
      <c r="BA761" s="146"/>
      <c r="BB761" s="146"/>
      <c r="BC761" s="146"/>
      <c r="BD761" s="146"/>
      <c r="BE761" s="146"/>
      <c r="BF761" s="146"/>
      <c r="BG761" s="146"/>
      <c r="BH761" s="146"/>
    </row>
    <row r="762" spans="1:60" outlineLevel="1">
      <c r="A762" s="153"/>
      <c r="B762" s="154"/>
      <c r="C762" s="195" t="s">
        <v>361</v>
      </c>
      <c r="D762" s="185"/>
      <c r="E762" s="186"/>
      <c r="F762" s="155"/>
      <c r="G762" s="155"/>
      <c r="H762" s="155"/>
      <c r="I762" s="155"/>
      <c r="J762" s="155"/>
      <c r="K762" s="155"/>
      <c r="L762" s="155"/>
      <c r="M762" s="155"/>
      <c r="N762" s="155"/>
      <c r="O762" s="155"/>
      <c r="P762" s="155"/>
      <c r="Q762" s="155"/>
      <c r="R762" s="155"/>
      <c r="S762" s="155"/>
      <c r="T762" s="155"/>
      <c r="U762" s="155"/>
      <c r="V762" s="155"/>
      <c r="W762" s="155"/>
      <c r="X762" s="155"/>
      <c r="Y762" s="146"/>
      <c r="Z762" s="146"/>
      <c r="AA762" s="146"/>
      <c r="AB762" s="146"/>
      <c r="AC762" s="146"/>
      <c r="AD762" s="146"/>
      <c r="AE762" s="146"/>
      <c r="AF762" s="146"/>
      <c r="AG762" s="146" t="s">
        <v>228</v>
      </c>
      <c r="AH762" s="146">
        <v>0</v>
      </c>
      <c r="AI762" s="146"/>
      <c r="AJ762" s="146"/>
      <c r="AK762" s="146"/>
      <c r="AL762" s="146"/>
      <c r="AM762" s="146"/>
      <c r="AN762" s="146"/>
      <c r="AO762" s="146"/>
      <c r="AP762" s="146"/>
      <c r="AQ762" s="146"/>
      <c r="AR762" s="146"/>
      <c r="AS762" s="146"/>
      <c r="AT762" s="146"/>
      <c r="AU762" s="146"/>
      <c r="AV762" s="146"/>
      <c r="AW762" s="146"/>
      <c r="AX762" s="146"/>
      <c r="AY762" s="146"/>
      <c r="AZ762" s="146"/>
      <c r="BA762" s="146"/>
      <c r="BB762" s="146"/>
      <c r="BC762" s="146"/>
      <c r="BD762" s="146"/>
      <c r="BE762" s="146"/>
      <c r="BF762" s="146"/>
      <c r="BG762" s="146"/>
      <c r="BH762" s="146"/>
    </row>
    <row r="763" spans="1:60" outlineLevel="1">
      <c r="A763" s="153"/>
      <c r="B763" s="154"/>
      <c r="C763" s="195" t="s">
        <v>831</v>
      </c>
      <c r="D763" s="185"/>
      <c r="E763" s="186">
        <v>3</v>
      </c>
      <c r="F763" s="155"/>
      <c r="G763" s="155"/>
      <c r="H763" s="155"/>
      <c r="I763" s="155"/>
      <c r="J763" s="155"/>
      <c r="K763" s="155"/>
      <c r="L763" s="155"/>
      <c r="M763" s="155"/>
      <c r="N763" s="155"/>
      <c r="O763" s="155"/>
      <c r="P763" s="155"/>
      <c r="Q763" s="155"/>
      <c r="R763" s="155"/>
      <c r="S763" s="155"/>
      <c r="T763" s="155"/>
      <c r="U763" s="155"/>
      <c r="V763" s="155"/>
      <c r="W763" s="155"/>
      <c r="X763" s="155"/>
      <c r="Y763" s="146"/>
      <c r="Z763" s="146"/>
      <c r="AA763" s="146"/>
      <c r="AB763" s="146"/>
      <c r="AC763" s="146"/>
      <c r="AD763" s="146"/>
      <c r="AE763" s="146"/>
      <c r="AF763" s="146"/>
      <c r="AG763" s="146" t="s">
        <v>228</v>
      </c>
      <c r="AH763" s="146">
        <v>0</v>
      </c>
      <c r="AI763" s="146"/>
      <c r="AJ763" s="146"/>
      <c r="AK763" s="146"/>
      <c r="AL763" s="146"/>
      <c r="AM763" s="146"/>
      <c r="AN763" s="146"/>
      <c r="AO763" s="146"/>
      <c r="AP763" s="146"/>
      <c r="AQ763" s="146"/>
      <c r="AR763" s="146"/>
      <c r="AS763" s="146"/>
      <c r="AT763" s="146"/>
      <c r="AU763" s="146"/>
      <c r="AV763" s="146"/>
      <c r="AW763" s="146"/>
      <c r="AX763" s="146"/>
      <c r="AY763" s="146"/>
      <c r="AZ763" s="146"/>
      <c r="BA763" s="146"/>
      <c r="BB763" s="146"/>
      <c r="BC763" s="146"/>
      <c r="BD763" s="146"/>
      <c r="BE763" s="146"/>
      <c r="BF763" s="146"/>
      <c r="BG763" s="146"/>
      <c r="BH763" s="146"/>
    </row>
    <row r="764" spans="1:60" ht="22.5" outlineLevel="1">
      <c r="A764" s="163">
        <v>125</v>
      </c>
      <c r="B764" s="164" t="s">
        <v>832</v>
      </c>
      <c r="C764" s="180" t="s">
        <v>833</v>
      </c>
      <c r="D764" s="165" t="s">
        <v>646</v>
      </c>
      <c r="E764" s="166">
        <v>1</v>
      </c>
      <c r="F764" s="167"/>
      <c r="G764" s="168">
        <f>ROUND(E764*F764,2)</f>
        <v>0</v>
      </c>
      <c r="H764" s="167">
        <v>0</v>
      </c>
      <c r="I764" s="168">
        <f>ROUND(E764*H764,2)</f>
        <v>0</v>
      </c>
      <c r="J764" s="167">
        <v>769.5</v>
      </c>
      <c r="K764" s="168">
        <f>ROUND(E764*J764,2)</f>
        <v>769.5</v>
      </c>
      <c r="L764" s="168">
        <v>21</v>
      </c>
      <c r="M764" s="168">
        <f>G764*(1+L764/100)</f>
        <v>0</v>
      </c>
      <c r="N764" s="168">
        <v>0</v>
      </c>
      <c r="O764" s="168">
        <f>ROUND(E764*N764,2)</f>
        <v>0</v>
      </c>
      <c r="P764" s="168">
        <v>0</v>
      </c>
      <c r="Q764" s="168">
        <f>ROUND(E764*P764,2)</f>
        <v>0</v>
      </c>
      <c r="R764" s="168"/>
      <c r="S764" s="168" t="s">
        <v>386</v>
      </c>
      <c r="T764" s="169" t="s">
        <v>172</v>
      </c>
      <c r="U764" s="155">
        <v>0</v>
      </c>
      <c r="V764" s="155">
        <f>ROUND(E764*U764,2)</f>
        <v>0</v>
      </c>
      <c r="W764" s="155"/>
      <c r="X764" s="155" t="s">
        <v>223</v>
      </c>
      <c r="Y764" s="146"/>
      <c r="Z764" s="146"/>
      <c r="AA764" s="146"/>
      <c r="AB764" s="146"/>
      <c r="AC764" s="146"/>
      <c r="AD764" s="146"/>
      <c r="AE764" s="146"/>
      <c r="AF764" s="146"/>
      <c r="AG764" s="146" t="s">
        <v>224</v>
      </c>
      <c r="AH764" s="146"/>
      <c r="AI764" s="146"/>
      <c r="AJ764" s="146"/>
      <c r="AK764" s="146"/>
      <c r="AL764" s="146"/>
      <c r="AM764" s="146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</row>
    <row r="765" spans="1:60" outlineLevel="1">
      <c r="A765" s="153"/>
      <c r="B765" s="154"/>
      <c r="C765" s="195" t="s">
        <v>361</v>
      </c>
      <c r="D765" s="185"/>
      <c r="E765" s="186"/>
      <c r="F765" s="155"/>
      <c r="G765" s="155"/>
      <c r="H765" s="155"/>
      <c r="I765" s="155"/>
      <c r="J765" s="155"/>
      <c r="K765" s="155"/>
      <c r="L765" s="155"/>
      <c r="M765" s="155"/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46"/>
      <c r="Z765" s="146"/>
      <c r="AA765" s="146"/>
      <c r="AB765" s="146"/>
      <c r="AC765" s="146"/>
      <c r="AD765" s="146"/>
      <c r="AE765" s="146"/>
      <c r="AF765" s="146"/>
      <c r="AG765" s="146" t="s">
        <v>228</v>
      </c>
      <c r="AH765" s="146">
        <v>0</v>
      </c>
      <c r="AI765" s="146"/>
      <c r="AJ765" s="146"/>
      <c r="AK765" s="146"/>
      <c r="AL765" s="146"/>
      <c r="AM765" s="146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</row>
    <row r="766" spans="1:60" outlineLevel="1">
      <c r="A766" s="153"/>
      <c r="B766" s="154"/>
      <c r="C766" s="195" t="s">
        <v>633</v>
      </c>
      <c r="D766" s="185"/>
      <c r="E766" s="186">
        <v>1</v>
      </c>
      <c r="F766" s="155"/>
      <c r="G766" s="155"/>
      <c r="H766" s="155"/>
      <c r="I766" s="155"/>
      <c r="J766" s="155"/>
      <c r="K766" s="155"/>
      <c r="L766" s="155"/>
      <c r="M766" s="155"/>
      <c r="N766" s="155"/>
      <c r="O766" s="155"/>
      <c r="P766" s="155"/>
      <c r="Q766" s="155"/>
      <c r="R766" s="155"/>
      <c r="S766" s="155"/>
      <c r="T766" s="155"/>
      <c r="U766" s="155"/>
      <c r="V766" s="155"/>
      <c r="W766" s="155"/>
      <c r="X766" s="155"/>
      <c r="Y766" s="146"/>
      <c r="Z766" s="146"/>
      <c r="AA766" s="146"/>
      <c r="AB766" s="146"/>
      <c r="AC766" s="146"/>
      <c r="AD766" s="146"/>
      <c r="AE766" s="146"/>
      <c r="AF766" s="146"/>
      <c r="AG766" s="146" t="s">
        <v>228</v>
      </c>
      <c r="AH766" s="146">
        <v>0</v>
      </c>
      <c r="AI766" s="146"/>
      <c r="AJ766" s="146"/>
      <c r="AK766" s="146"/>
      <c r="AL766" s="146"/>
      <c r="AM766" s="146"/>
      <c r="AN766" s="146"/>
      <c r="AO766" s="146"/>
      <c r="AP766" s="146"/>
      <c r="AQ766" s="146"/>
      <c r="AR766" s="146"/>
      <c r="AS766" s="146"/>
      <c r="AT766" s="146"/>
      <c r="AU766" s="146"/>
      <c r="AV766" s="146"/>
      <c r="AW766" s="146"/>
      <c r="AX766" s="146"/>
      <c r="AY766" s="146"/>
      <c r="AZ766" s="146"/>
      <c r="BA766" s="146"/>
      <c r="BB766" s="146"/>
      <c r="BC766" s="146"/>
      <c r="BD766" s="146"/>
      <c r="BE766" s="146"/>
      <c r="BF766" s="146"/>
      <c r="BG766" s="146"/>
      <c r="BH766" s="146"/>
    </row>
    <row r="767" spans="1:60" ht="22.5" outlineLevel="1">
      <c r="A767" s="163">
        <v>126</v>
      </c>
      <c r="B767" s="164" t="s">
        <v>834</v>
      </c>
      <c r="C767" s="180" t="s">
        <v>835</v>
      </c>
      <c r="D767" s="165" t="s">
        <v>646</v>
      </c>
      <c r="E767" s="166">
        <v>1</v>
      </c>
      <c r="F767" s="167"/>
      <c r="G767" s="168">
        <f>ROUND(E767*F767,2)</f>
        <v>0</v>
      </c>
      <c r="H767" s="167">
        <v>0</v>
      </c>
      <c r="I767" s="168">
        <f>ROUND(E767*H767,2)</f>
        <v>0</v>
      </c>
      <c r="J767" s="167">
        <v>1249</v>
      </c>
      <c r="K767" s="168">
        <f>ROUND(E767*J767,2)</f>
        <v>1249</v>
      </c>
      <c r="L767" s="168">
        <v>21</v>
      </c>
      <c r="M767" s="168">
        <f>G767*(1+L767/100)</f>
        <v>0</v>
      </c>
      <c r="N767" s="168">
        <v>0</v>
      </c>
      <c r="O767" s="168">
        <f>ROUND(E767*N767,2)</f>
        <v>0</v>
      </c>
      <c r="P767" s="168">
        <v>0</v>
      </c>
      <c r="Q767" s="168">
        <f>ROUND(E767*P767,2)</f>
        <v>0</v>
      </c>
      <c r="R767" s="168"/>
      <c r="S767" s="168" t="s">
        <v>386</v>
      </c>
      <c r="T767" s="169" t="s">
        <v>172</v>
      </c>
      <c r="U767" s="155">
        <v>0</v>
      </c>
      <c r="V767" s="155">
        <f>ROUND(E767*U767,2)</f>
        <v>0</v>
      </c>
      <c r="W767" s="155"/>
      <c r="X767" s="155" t="s">
        <v>223</v>
      </c>
      <c r="Y767" s="146"/>
      <c r="Z767" s="146"/>
      <c r="AA767" s="146"/>
      <c r="AB767" s="146"/>
      <c r="AC767" s="146"/>
      <c r="AD767" s="146"/>
      <c r="AE767" s="146"/>
      <c r="AF767" s="146"/>
      <c r="AG767" s="146" t="s">
        <v>224</v>
      </c>
      <c r="AH767" s="146"/>
      <c r="AI767" s="146"/>
      <c r="AJ767" s="146"/>
      <c r="AK767" s="146"/>
      <c r="AL767" s="146"/>
      <c r="AM767" s="146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</row>
    <row r="768" spans="1:60" outlineLevel="1">
      <c r="A768" s="153"/>
      <c r="B768" s="154"/>
      <c r="C768" s="195" t="s">
        <v>361</v>
      </c>
      <c r="D768" s="185"/>
      <c r="E768" s="186"/>
      <c r="F768" s="155"/>
      <c r="G768" s="155"/>
      <c r="H768" s="155"/>
      <c r="I768" s="155"/>
      <c r="J768" s="155"/>
      <c r="K768" s="155"/>
      <c r="L768" s="155"/>
      <c r="M768" s="155"/>
      <c r="N768" s="155"/>
      <c r="O768" s="155"/>
      <c r="P768" s="155"/>
      <c r="Q768" s="155"/>
      <c r="R768" s="155"/>
      <c r="S768" s="155"/>
      <c r="T768" s="155"/>
      <c r="U768" s="155"/>
      <c r="V768" s="155"/>
      <c r="W768" s="155"/>
      <c r="X768" s="155"/>
      <c r="Y768" s="146"/>
      <c r="Z768" s="146"/>
      <c r="AA768" s="146"/>
      <c r="AB768" s="146"/>
      <c r="AC768" s="146"/>
      <c r="AD768" s="146"/>
      <c r="AE768" s="146"/>
      <c r="AF768" s="146"/>
      <c r="AG768" s="146" t="s">
        <v>228</v>
      </c>
      <c r="AH768" s="146">
        <v>0</v>
      </c>
      <c r="AI768" s="146"/>
      <c r="AJ768" s="146"/>
      <c r="AK768" s="146"/>
      <c r="AL768" s="146"/>
      <c r="AM768" s="146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</row>
    <row r="769" spans="1:60" outlineLevel="1">
      <c r="A769" s="153"/>
      <c r="B769" s="154"/>
      <c r="C769" s="195" t="s">
        <v>633</v>
      </c>
      <c r="D769" s="185"/>
      <c r="E769" s="186">
        <v>1</v>
      </c>
      <c r="F769" s="155"/>
      <c r="G769" s="155"/>
      <c r="H769" s="155"/>
      <c r="I769" s="155"/>
      <c r="J769" s="155"/>
      <c r="K769" s="155"/>
      <c r="L769" s="155"/>
      <c r="M769" s="155"/>
      <c r="N769" s="155"/>
      <c r="O769" s="155"/>
      <c r="P769" s="155"/>
      <c r="Q769" s="155"/>
      <c r="R769" s="155"/>
      <c r="S769" s="155"/>
      <c r="T769" s="155"/>
      <c r="U769" s="155"/>
      <c r="V769" s="155"/>
      <c r="W769" s="155"/>
      <c r="X769" s="155"/>
      <c r="Y769" s="146"/>
      <c r="Z769" s="146"/>
      <c r="AA769" s="146"/>
      <c r="AB769" s="146"/>
      <c r="AC769" s="146"/>
      <c r="AD769" s="146"/>
      <c r="AE769" s="146"/>
      <c r="AF769" s="146"/>
      <c r="AG769" s="146" t="s">
        <v>228</v>
      </c>
      <c r="AH769" s="146">
        <v>0</v>
      </c>
      <c r="AI769" s="146"/>
      <c r="AJ769" s="146"/>
      <c r="AK769" s="146"/>
      <c r="AL769" s="146"/>
      <c r="AM769" s="146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</row>
    <row r="770" spans="1:60" ht="22.5" outlineLevel="1">
      <c r="A770" s="163">
        <v>127</v>
      </c>
      <c r="B770" s="164" t="s">
        <v>836</v>
      </c>
      <c r="C770" s="180" t="s">
        <v>837</v>
      </c>
      <c r="D770" s="165" t="s">
        <v>646</v>
      </c>
      <c r="E770" s="166">
        <v>3</v>
      </c>
      <c r="F770" s="167"/>
      <c r="G770" s="168">
        <f>ROUND(E770*F770,2)</f>
        <v>0</v>
      </c>
      <c r="H770" s="167">
        <v>0</v>
      </c>
      <c r="I770" s="168">
        <f>ROUND(E770*H770,2)</f>
        <v>0</v>
      </c>
      <c r="J770" s="167">
        <v>1494</v>
      </c>
      <c r="K770" s="168">
        <f>ROUND(E770*J770,2)</f>
        <v>4482</v>
      </c>
      <c r="L770" s="168">
        <v>21</v>
      </c>
      <c r="M770" s="168">
        <f>G770*(1+L770/100)</f>
        <v>0</v>
      </c>
      <c r="N770" s="168">
        <v>0</v>
      </c>
      <c r="O770" s="168">
        <f>ROUND(E770*N770,2)</f>
        <v>0</v>
      </c>
      <c r="P770" s="168">
        <v>0</v>
      </c>
      <c r="Q770" s="168">
        <f>ROUND(E770*P770,2)</f>
        <v>0</v>
      </c>
      <c r="R770" s="168"/>
      <c r="S770" s="168" t="s">
        <v>386</v>
      </c>
      <c r="T770" s="169" t="s">
        <v>172</v>
      </c>
      <c r="U770" s="155">
        <v>0</v>
      </c>
      <c r="V770" s="155">
        <f>ROUND(E770*U770,2)</f>
        <v>0</v>
      </c>
      <c r="W770" s="155"/>
      <c r="X770" s="155" t="s">
        <v>223</v>
      </c>
      <c r="Y770" s="146"/>
      <c r="Z770" s="146"/>
      <c r="AA770" s="146"/>
      <c r="AB770" s="146"/>
      <c r="AC770" s="146"/>
      <c r="AD770" s="146"/>
      <c r="AE770" s="146"/>
      <c r="AF770" s="146"/>
      <c r="AG770" s="146" t="s">
        <v>224</v>
      </c>
      <c r="AH770" s="146"/>
      <c r="AI770" s="146"/>
      <c r="AJ770" s="146"/>
      <c r="AK770" s="146"/>
      <c r="AL770" s="146"/>
      <c r="AM770" s="146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</row>
    <row r="771" spans="1:60" outlineLevel="1">
      <c r="A771" s="153"/>
      <c r="B771" s="154"/>
      <c r="C771" s="195" t="s">
        <v>361</v>
      </c>
      <c r="D771" s="185"/>
      <c r="E771" s="186"/>
      <c r="F771" s="155"/>
      <c r="G771" s="155"/>
      <c r="H771" s="155"/>
      <c r="I771" s="155"/>
      <c r="J771" s="155"/>
      <c r="K771" s="155"/>
      <c r="L771" s="155"/>
      <c r="M771" s="155"/>
      <c r="N771" s="155"/>
      <c r="O771" s="155"/>
      <c r="P771" s="155"/>
      <c r="Q771" s="155"/>
      <c r="R771" s="155"/>
      <c r="S771" s="155"/>
      <c r="T771" s="155"/>
      <c r="U771" s="155"/>
      <c r="V771" s="155"/>
      <c r="W771" s="155"/>
      <c r="X771" s="155"/>
      <c r="Y771" s="146"/>
      <c r="Z771" s="146"/>
      <c r="AA771" s="146"/>
      <c r="AB771" s="146"/>
      <c r="AC771" s="146"/>
      <c r="AD771" s="146"/>
      <c r="AE771" s="146"/>
      <c r="AF771" s="146"/>
      <c r="AG771" s="146" t="s">
        <v>228</v>
      </c>
      <c r="AH771" s="146">
        <v>0</v>
      </c>
      <c r="AI771" s="146"/>
      <c r="AJ771" s="146"/>
      <c r="AK771" s="146"/>
      <c r="AL771" s="146"/>
      <c r="AM771" s="146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</row>
    <row r="772" spans="1:60" outlineLevel="1">
      <c r="A772" s="153"/>
      <c r="B772" s="154"/>
      <c r="C772" s="195" t="s">
        <v>831</v>
      </c>
      <c r="D772" s="185"/>
      <c r="E772" s="186">
        <v>3</v>
      </c>
      <c r="F772" s="155"/>
      <c r="G772" s="155"/>
      <c r="H772" s="155"/>
      <c r="I772" s="155"/>
      <c r="J772" s="155"/>
      <c r="K772" s="155"/>
      <c r="L772" s="155"/>
      <c r="M772" s="155"/>
      <c r="N772" s="155"/>
      <c r="O772" s="155"/>
      <c r="P772" s="155"/>
      <c r="Q772" s="155"/>
      <c r="R772" s="155"/>
      <c r="S772" s="155"/>
      <c r="T772" s="155"/>
      <c r="U772" s="155"/>
      <c r="V772" s="155"/>
      <c r="W772" s="155"/>
      <c r="X772" s="155"/>
      <c r="Y772" s="146"/>
      <c r="Z772" s="146"/>
      <c r="AA772" s="146"/>
      <c r="AB772" s="146"/>
      <c r="AC772" s="146"/>
      <c r="AD772" s="146"/>
      <c r="AE772" s="146"/>
      <c r="AF772" s="146"/>
      <c r="AG772" s="146" t="s">
        <v>228</v>
      </c>
      <c r="AH772" s="146">
        <v>0</v>
      </c>
      <c r="AI772" s="146"/>
      <c r="AJ772" s="146"/>
      <c r="AK772" s="146"/>
      <c r="AL772" s="146"/>
      <c r="AM772" s="146"/>
      <c r="AN772" s="146"/>
      <c r="AO772" s="146"/>
      <c r="AP772" s="146"/>
      <c r="AQ772" s="146"/>
      <c r="AR772" s="146"/>
      <c r="AS772" s="146"/>
      <c r="AT772" s="146"/>
      <c r="AU772" s="146"/>
      <c r="AV772" s="146"/>
      <c r="AW772" s="146"/>
      <c r="AX772" s="146"/>
      <c r="AY772" s="146"/>
      <c r="AZ772" s="146"/>
      <c r="BA772" s="146"/>
      <c r="BB772" s="146"/>
      <c r="BC772" s="146"/>
      <c r="BD772" s="146"/>
      <c r="BE772" s="146"/>
      <c r="BF772" s="146"/>
      <c r="BG772" s="146"/>
      <c r="BH772" s="146"/>
    </row>
    <row r="773" spans="1:60">
      <c r="A773" s="157" t="s">
        <v>166</v>
      </c>
      <c r="B773" s="158" t="s">
        <v>97</v>
      </c>
      <c r="C773" s="179" t="s">
        <v>98</v>
      </c>
      <c r="D773" s="159"/>
      <c r="E773" s="160"/>
      <c r="F773" s="161"/>
      <c r="G773" s="161">
        <f>SUMIF(AG774:AG780,"&lt;&gt;NOR",G774:G780)</f>
        <v>0</v>
      </c>
      <c r="H773" s="161"/>
      <c r="I773" s="161">
        <f>SUM(I774:I780)</f>
        <v>0</v>
      </c>
      <c r="J773" s="161"/>
      <c r="K773" s="161">
        <f>SUM(K774:K780)</f>
        <v>215270.79</v>
      </c>
      <c r="L773" s="161"/>
      <c r="M773" s="161">
        <f>SUM(M774:M780)</f>
        <v>0</v>
      </c>
      <c r="N773" s="161"/>
      <c r="O773" s="161">
        <f>SUM(O774:O780)</f>
        <v>0</v>
      </c>
      <c r="P773" s="161"/>
      <c r="Q773" s="161">
        <f>SUM(Q774:Q780)</f>
        <v>0</v>
      </c>
      <c r="R773" s="161"/>
      <c r="S773" s="161"/>
      <c r="T773" s="162"/>
      <c r="U773" s="156"/>
      <c r="V773" s="156">
        <f>SUM(V774:V780)</f>
        <v>548.16999999999996</v>
      </c>
      <c r="W773" s="156"/>
      <c r="X773" s="156"/>
      <c r="AG773" t="s">
        <v>167</v>
      </c>
    </row>
    <row r="774" spans="1:60" ht="33.75" outlineLevel="1">
      <c r="A774" s="163">
        <v>128</v>
      </c>
      <c r="B774" s="164" t="s">
        <v>838</v>
      </c>
      <c r="C774" s="180" t="s">
        <v>839</v>
      </c>
      <c r="D774" s="165" t="s">
        <v>296</v>
      </c>
      <c r="E774" s="166">
        <v>289.73189000000002</v>
      </c>
      <c r="F774" s="167"/>
      <c r="G774" s="168">
        <f>ROUND(E774*F774,2)</f>
        <v>0</v>
      </c>
      <c r="H774" s="167">
        <v>0</v>
      </c>
      <c r="I774" s="168">
        <f>ROUND(E774*H774,2)</f>
        <v>0</v>
      </c>
      <c r="J774" s="167">
        <v>743</v>
      </c>
      <c r="K774" s="168">
        <f>ROUND(E774*J774,2)</f>
        <v>215270.79</v>
      </c>
      <c r="L774" s="168">
        <v>21</v>
      </c>
      <c r="M774" s="168">
        <f>G774*(1+L774/100)</f>
        <v>0</v>
      </c>
      <c r="N774" s="168">
        <v>0</v>
      </c>
      <c r="O774" s="168">
        <f>ROUND(E774*N774,2)</f>
        <v>0</v>
      </c>
      <c r="P774" s="168">
        <v>0</v>
      </c>
      <c r="Q774" s="168">
        <f>ROUND(E774*P774,2)</f>
        <v>0</v>
      </c>
      <c r="R774" s="168" t="s">
        <v>352</v>
      </c>
      <c r="S774" s="168" t="s">
        <v>171</v>
      </c>
      <c r="T774" s="169" t="s">
        <v>171</v>
      </c>
      <c r="U774" s="155">
        <v>1.8919999999999999</v>
      </c>
      <c r="V774" s="155">
        <f>ROUND(E774*U774,2)</f>
        <v>548.16999999999996</v>
      </c>
      <c r="W774" s="155"/>
      <c r="X774" s="155" t="s">
        <v>840</v>
      </c>
      <c r="Y774" s="146"/>
      <c r="Z774" s="146"/>
      <c r="AA774" s="146"/>
      <c r="AB774" s="146"/>
      <c r="AC774" s="146"/>
      <c r="AD774" s="146"/>
      <c r="AE774" s="146"/>
      <c r="AF774" s="146"/>
      <c r="AG774" s="146" t="s">
        <v>841</v>
      </c>
      <c r="AH774" s="146"/>
      <c r="AI774" s="146"/>
      <c r="AJ774" s="146"/>
      <c r="AK774" s="146"/>
      <c r="AL774" s="146"/>
      <c r="AM774" s="146"/>
      <c r="AN774" s="146"/>
      <c r="AO774" s="146"/>
      <c r="AP774" s="146"/>
      <c r="AQ774" s="146"/>
      <c r="AR774" s="146"/>
      <c r="AS774" s="146"/>
      <c r="AT774" s="146"/>
      <c r="AU774" s="146"/>
      <c r="AV774" s="146"/>
      <c r="AW774" s="146"/>
      <c r="AX774" s="146"/>
      <c r="AY774" s="146"/>
      <c r="AZ774" s="146"/>
      <c r="BA774" s="146"/>
      <c r="BB774" s="146"/>
      <c r="BC774" s="146"/>
      <c r="BD774" s="146"/>
      <c r="BE774" s="146"/>
      <c r="BF774" s="146"/>
      <c r="BG774" s="146"/>
      <c r="BH774" s="146"/>
    </row>
    <row r="775" spans="1:60" outlineLevel="1">
      <c r="A775" s="153"/>
      <c r="B775" s="154"/>
      <c r="C775" s="801" t="s">
        <v>842</v>
      </c>
      <c r="D775" s="802"/>
      <c r="E775" s="802"/>
      <c r="F775" s="802"/>
      <c r="G775" s="802"/>
      <c r="H775" s="155"/>
      <c r="I775" s="155"/>
      <c r="J775" s="155"/>
      <c r="K775" s="155"/>
      <c r="L775" s="155"/>
      <c r="M775" s="155"/>
      <c r="N775" s="155"/>
      <c r="O775" s="155"/>
      <c r="P775" s="155"/>
      <c r="Q775" s="155"/>
      <c r="R775" s="155"/>
      <c r="S775" s="155"/>
      <c r="T775" s="155"/>
      <c r="U775" s="155"/>
      <c r="V775" s="155"/>
      <c r="W775" s="155"/>
      <c r="X775" s="155"/>
      <c r="Y775" s="146"/>
      <c r="Z775" s="146"/>
      <c r="AA775" s="146"/>
      <c r="AB775" s="146"/>
      <c r="AC775" s="146"/>
      <c r="AD775" s="146"/>
      <c r="AE775" s="146"/>
      <c r="AF775" s="146"/>
      <c r="AG775" s="146" t="s">
        <v>226</v>
      </c>
      <c r="AH775" s="146"/>
      <c r="AI775" s="146"/>
      <c r="AJ775" s="146"/>
      <c r="AK775" s="146"/>
      <c r="AL775" s="146"/>
      <c r="AM775" s="146"/>
      <c r="AN775" s="146"/>
      <c r="AO775" s="146"/>
      <c r="AP775" s="146"/>
      <c r="AQ775" s="146"/>
      <c r="AR775" s="146"/>
      <c r="AS775" s="146"/>
      <c r="AT775" s="146"/>
      <c r="AU775" s="146"/>
      <c r="AV775" s="146"/>
      <c r="AW775" s="146"/>
      <c r="AX775" s="146"/>
      <c r="AY775" s="146"/>
      <c r="AZ775" s="146"/>
      <c r="BA775" s="146"/>
      <c r="BB775" s="146"/>
      <c r="BC775" s="146"/>
      <c r="BD775" s="146"/>
      <c r="BE775" s="146"/>
      <c r="BF775" s="146"/>
      <c r="BG775" s="146"/>
      <c r="BH775" s="146"/>
    </row>
    <row r="776" spans="1:60" outlineLevel="1">
      <c r="A776" s="153"/>
      <c r="B776" s="154"/>
      <c r="C776" s="195" t="s">
        <v>843</v>
      </c>
      <c r="D776" s="185"/>
      <c r="E776" s="186"/>
      <c r="F776" s="155"/>
      <c r="G776" s="155"/>
      <c r="H776" s="155"/>
      <c r="I776" s="155"/>
      <c r="J776" s="155"/>
      <c r="K776" s="155"/>
      <c r="L776" s="155"/>
      <c r="M776" s="155"/>
      <c r="N776" s="155"/>
      <c r="O776" s="155"/>
      <c r="P776" s="155"/>
      <c r="Q776" s="155"/>
      <c r="R776" s="155"/>
      <c r="S776" s="155"/>
      <c r="T776" s="155"/>
      <c r="U776" s="155"/>
      <c r="V776" s="155"/>
      <c r="W776" s="155"/>
      <c r="X776" s="155"/>
      <c r="Y776" s="146"/>
      <c r="Z776" s="146"/>
      <c r="AA776" s="146"/>
      <c r="AB776" s="146"/>
      <c r="AC776" s="146"/>
      <c r="AD776" s="146"/>
      <c r="AE776" s="146"/>
      <c r="AF776" s="146"/>
      <c r="AG776" s="146" t="s">
        <v>228</v>
      </c>
      <c r="AH776" s="146">
        <v>0</v>
      </c>
      <c r="AI776" s="146"/>
      <c r="AJ776" s="146"/>
      <c r="AK776" s="146"/>
      <c r="AL776" s="146"/>
      <c r="AM776" s="146"/>
      <c r="AN776" s="146"/>
      <c r="AO776" s="146"/>
      <c r="AP776" s="146"/>
      <c r="AQ776" s="146"/>
      <c r="AR776" s="146"/>
      <c r="AS776" s="146"/>
      <c r="AT776" s="146"/>
      <c r="AU776" s="146"/>
      <c r="AV776" s="146"/>
      <c r="AW776" s="146"/>
      <c r="AX776" s="146"/>
      <c r="AY776" s="146"/>
      <c r="AZ776" s="146"/>
      <c r="BA776" s="146"/>
      <c r="BB776" s="146"/>
      <c r="BC776" s="146"/>
      <c r="BD776" s="146"/>
      <c r="BE776" s="146"/>
      <c r="BF776" s="146"/>
      <c r="BG776" s="146"/>
      <c r="BH776" s="146"/>
    </row>
    <row r="777" spans="1:60" ht="22.5" outlineLevel="1">
      <c r="A777" s="153"/>
      <c r="B777" s="154"/>
      <c r="C777" s="195" t="s">
        <v>844</v>
      </c>
      <c r="D777" s="185"/>
      <c r="E777" s="186"/>
      <c r="F777" s="155"/>
      <c r="G777" s="155"/>
      <c r="H777" s="155"/>
      <c r="I777" s="155"/>
      <c r="J777" s="155"/>
      <c r="K777" s="155"/>
      <c r="L777" s="155"/>
      <c r="M777" s="155"/>
      <c r="N777" s="155"/>
      <c r="O777" s="155"/>
      <c r="P777" s="155"/>
      <c r="Q777" s="155"/>
      <c r="R777" s="155"/>
      <c r="S777" s="155"/>
      <c r="T777" s="155"/>
      <c r="U777" s="155"/>
      <c r="V777" s="155"/>
      <c r="W777" s="155"/>
      <c r="X777" s="155"/>
      <c r="Y777" s="146"/>
      <c r="Z777" s="146"/>
      <c r="AA777" s="146"/>
      <c r="AB777" s="146"/>
      <c r="AC777" s="146"/>
      <c r="AD777" s="146"/>
      <c r="AE777" s="146"/>
      <c r="AF777" s="146"/>
      <c r="AG777" s="146" t="s">
        <v>228</v>
      </c>
      <c r="AH777" s="146">
        <v>0</v>
      </c>
      <c r="AI777" s="146"/>
      <c r="AJ777" s="146"/>
      <c r="AK777" s="146"/>
      <c r="AL777" s="146"/>
      <c r="AM777" s="146"/>
      <c r="AN777" s="146"/>
      <c r="AO777" s="146"/>
      <c r="AP777" s="146"/>
      <c r="AQ777" s="146"/>
      <c r="AR777" s="146"/>
      <c r="AS777" s="146"/>
      <c r="AT777" s="146"/>
      <c r="AU777" s="146"/>
      <c r="AV777" s="146"/>
      <c r="AW777" s="146"/>
      <c r="AX777" s="146"/>
      <c r="AY777" s="146"/>
      <c r="AZ777" s="146"/>
      <c r="BA777" s="146"/>
      <c r="BB777" s="146"/>
      <c r="BC777" s="146"/>
      <c r="BD777" s="146"/>
      <c r="BE777" s="146"/>
      <c r="BF777" s="146"/>
      <c r="BG777" s="146"/>
      <c r="BH777" s="146"/>
    </row>
    <row r="778" spans="1:60" ht="22.5" outlineLevel="1">
      <c r="A778" s="153"/>
      <c r="B778" s="154"/>
      <c r="C778" s="195" t="s">
        <v>845</v>
      </c>
      <c r="D778" s="185"/>
      <c r="E778" s="186"/>
      <c r="F778" s="155"/>
      <c r="G778" s="155"/>
      <c r="H778" s="155"/>
      <c r="I778" s="155"/>
      <c r="J778" s="155"/>
      <c r="K778" s="155"/>
      <c r="L778" s="155"/>
      <c r="M778" s="155"/>
      <c r="N778" s="155"/>
      <c r="O778" s="155"/>
      <c r="P778" s="155"/>
      <c r="Q778" s="155"/>
      <c r="R778" s="155"/>
      <c r="S778" s="155"/>
      <c r="T778" s="155"/>
      <c r="U778" s="155"/>
      <c r="V778" s="155"/>
      <c r="W778" s="155"/>
      <c r="X778" s="155"/>
      <c r="Y778" s="146"/>
      <c r="Z778" s="146"/>
      <c r="AA778" s="146"/>
      <c r="AB778" s="146"/>
      <c r="AC778" s="146"/>
      <c r="AD778" s="146"/>
      <c r="AE778" s="146"/>
      <c r="AF778" s="146"/>
      <c r="AG778" s="146" t="s">
        <v>228</v>
      </c>
      <c r="AH778" s="146">
        <v>0</v>
      </c>
      <c r="AI778" s="146"/>
      <c r="AJ778" s="146"/>
      <c r="AK778" s="146"/>
      <c r="AL778" s="146"/>
      <c r="AM778" s="146"/>
      <c r="AN778" s="146"/>
      <c r="AO778" s="146"/>
      <c r="AP778" s="146"/>
      <c r="AQ778" s="146"/>
      <c r="AR778" s="146"/>
      <c r="AS778" s="146"/>
      <c r="AT778" s="146"/>
      <c r="AU778" s="146"/>
      <c r="AV778" s="146"/>
      <c r="AW778" s="146"/>
      <c r="AX778" s="146"/>
      <c r="AY778" s="146"/>
      <c r="AZ778" s="146"/>
      <c r="BA778" s="146"/>
      <c r="BB778" s="146"/>
      <c r="BC778" s="146"/>
      <c r="BD778" s="146"/>
      <c r="BE778" s="146"/>
      <c r="BF778" s="146"/>
      <c r="BG778" s="146"/>
      <c r="BH778" s="146"/>
    </row>
    <row r="779" spans="1:60" outlineLevel="1">
      <c r="A779" s="153"/>
      <c r="B779" s="154"/>
      <c r="C779" s="195" t="s">
        <v>846</v>
      </c>
      <c r="D779" s="185"/>
      <c r="E779" s="186"/>
      <c r="F779" s="155"/>
      <c r="G779" s="155"/>
      <c r="H779" s="155"/>
      <c r="I779" s="155"/>
      <c r="J779" s="155"/>
      <c r="K779" s="155"/>
      <c r="L779" s="155"/>
      <c r="M779" s="155"/>
      <c r="N779" s="155"/>
      <c r="O779" s="155"/>
      <c r="P779" s="155"/>
      <c r="Q779" s="155"/>
      <c r="R779" s="155"/>
      <c r="S779" s="155"/>
      <c r="T779" s="155"/>
      <c r="U779" s="155"/>
      <c r="V779" s="155"/>
      <c r="W779" s="155"/>
      <c r="X779" s="155"/>
      <c r="Y779" s="146"/>
      <c r="Z779" s="146"/>
      <c r="AA779" s="146"/>
      <c r="AB779" s="146"/>
      <c r="AC779" s="146"/>
      <c r="AD779" s="146"/>
      <c r="AE779" s="146"/>
      <c r="AF779" s="146"/>
      <c r="AG779" s="146" t="s">
        <v>228</v>
      </c>
      <c r="AH779" s="146">
        <v>0</v>
      </c>
      <c r="AI779" s="146"/>
      <c r="AJ779" s="146"/>
      <c r="AK779" s="146"/>
      <c r="AL779" s="146"/>
      <c r="AM779" s="146"/>
      <c r="AN779" s="146"/>
      <c r="AO779" s="146"/>
      <c r="AP779" s="146"/>
      <c r="AQ779" s="146"/>
      <c r="AR779" s="146"/>
      <c r="AS779" s="146"/>
      <c r="AT779" s="146"/>
      <c r="AU779" s="146"/>
      <c r="AV779" s="146"/>
      <c r="AW779" s="146"/>
      <c r="AX779" s="146"/>
      <c r="AY779" s="146"/>
      <c r="AZ779" s="146"/>
      <c r="BA779" s="146"/>
      <c r="BB779" s="146"/>
      <c r="BC779" s="146"/>
      <c r="BD779" s="146"/>
      <c r="BE779" s="146"/>
      <c r="BF779" s="146"/>
      <c r="BG779" s="146"/>
      <c r="BH779" s="146"/>
    </row>
    <row r="780" spans="1:60" outlineLevel="1">
      <c r="A780" s="153"/>
      <c r="B780" s="154"/>
      <c r="C780" s="195" t="s">
        <v>847</v>
      </c>
      <c r="D780" s="185"/>
      <c r="E780" s="186">
        <v>289.73189000000002</v>
      </c>
      <c r="F780" s="155"/>
      <c r="G780" s="155"/>
      <c r="H780" s="155"/>
      <c r="I780" s="155"/>
      <c r="J780" s="155"/>
      <c r="K780" s="155"/>
      <c r="L780" s="155"/>
      <c r="M780" s="155"/>
      <c r="N780" s="155"/>
      <c r="O780" s="155"/>
      <c r="P780" s="155"/>
      <c r="Q780" s="155"/>
      <c r="R780" s="155"/>
      <c r="S780" s="155"/>
      <c r="T780" s="155"/>
      <c r="U780" s="155"/>
      <c r="V780" s="155"/>
      <c r="W780" s="155"/>
      <c r="X780" s="155"/>
      <c r="Y780" s="146"/>
      <c r="Z780" s="146"/>
      <c r="AA780" s="146"/>
      <c r="AB780" s="146"/>
      <c r="AC780" s="146"/>
      <c r="AD780" s="146"/>
      <c r="AE780" s="146"/>
      <c r="AF780" s="146"/>
      <c r="AG780" s="146" t="s">
        <v>228</v>
      </c>
      <c r="AH780" s="146">
        <v>0</v>
      </c>
      <c r="AI780" s="146"/>
      <c r="AJ780" s="146"/>
      <c r="AK780" s="146"/>
      <c r="AL780" s="146"/>
      <c r="AM780" s="146"/>
      <c r="AN780" s="146"/>
      <c r="AO780" s="146"/>
      <c r="AP780" s="146"/>
      <c r="AQ780" s="146"/>
      <c r="AR780" s="146"/>
      <c r="AS780" s="146"/>
      <c r="AT780" s="146"/>
      <c r="AU780" s="146"/>
      <c r="AV780" s="146"/>
      <c r="AW780" s="146"/>
      <c r="AX780" s="146"/>
      <c r="AY780" s="146"/>
      <c r="AZ780" s="146"/>
      <c r="BA780" s="146"/>
      <c r="BB780" s="146"/>
      <c r="BC780" s="146"/>
      <c r="BD780" s="146"/>
      <c r="BE780" s="146"/>
      <c r="BF780" s="146"/>
      <c r="BG780" s="146"/>
      <c r="BH780" s="146"/>
    </row>
    <row r="781" spans="1:60">
      <c r="A781" s="157" t="s">
        <v>166</v>
      </c>
      <c r="B781" s="158" t="s">
        <v>99</v>
      </c>
      <c r="C781" s="179" t="s">
        <v>100</v>
      </c>
      <c r="D781" s="159"/>
      <c r="E781" s="160"/>
      <c r="F781" s="161"/>
      <c r="G781" s="161">
        <f>SUMIF(AG782:AG948,"&lt;&gt;NOR",G782:G948)</f>
        <v>0</v>
      </c>
      <c r="H781" s="161"/>
      <c r="I781" s="161">
        <f>SUM(I782:I948)</f>
        <v>75311.48</v>
      </c>
      <c r="J781" s="161"/>
      <c r="K781" s="161">
        <f>SUM(K782:K948)</f>
        <v>62104.21</v>
      </c>
      <c r="L781" s="161"/>
      <c r="M781" s="161">
        <f>SUM(M782:M948)</f>
        <v>0</v>
      </c>
      <c r="N781" s="161"/>
      <c r="O781" s="161">
        <f>SUM(O782:O948)</f>
        <v>0.89</v>
      </c>
      <c r="P781" s="161"/>
      <c r="Q781" s="161">
        <f>SUM(Q782:Q948)</f>
        <v>0.27</v>
      </c>
      <c r="R781" s="161"/>
      <c r="S781" s="161"/>
      <c r="T781" s="162"/>
      <c r="U781" s="156"/>
      <c r="V781" s="156">
        <f>SUM(V782:V948)</f>
        <v>97.149999999999991</v>
      </c>
      <c r="W781" s="156"/>
      <c r="X781" s="156"/>
      <c r="AG781" t="s">
        <v>167</v>
      </c>
    </row>
    <row r="782" spans="1:60" ht="22.5" outlineLevel="1">
      <c r="A782" s="163">
        <v>129</v>
      </c>
      <c r="B782" s="164" t="s">
        <v>848</v>
      </c>
      <c r="C782" s="180" t="s">
        <v>849</v>
      </c>
      <c r="D782" s="165" t="s">
        <v>254</v>
      </c>
      <c r="E782" s="166">
        <v>65.635999999999996</v>
      </c>
      <c r="F782" s="167"/>
      <c r="G782" s="168">
        <f>ROUND(E782*F782,2)</f>
        <v>0</v>
      </c>
      <c r="H782" s="167">
        <v>18.63</v>
      </c>
      <c r="I782" s="168">
        <f>ROUND(E782*H782,2)</f>
        <v>1222.8</v>
      </c>
      <c r="J782" s="167">
        <v>11.97</v>
      </c>
      <c r="K782" s="168">
        <f>ROUND(E782*J782,2)</f>
        <v>785.66</v>
      </c>
      <c r="L782" s="168">
        <v>21</v>
      </c>
      <c r="M782" s="168">
        <f>G782*(1+L782/100)</f>
        <v>0</v>
      </c>
      <c r="N782" s="168">
        <v>3.3E-4</v>
      </c>
      <c r="O782" s="168">
        <f>ROUND(E782*N782,2)</f>
        <v>0.02</v>
      </c>
      <c r="P782" s="168">
        <v>0</v>
      </c>
      <c r="Q782" s="168">
        <f>ROUND(E782*P782,2)</f>
        <v>0</v>
      </c>
      <c r="R782" s="168" t="s">
        <v>850</v>
      </c>
      <c r="S782" s="168" t="s">
        <v>171</v>
      </c>
      <c r="T782" s="169" t="s">
        <v>171</v>
      </c>
      <c r="U782" s="155">
        <v>2.75E-2</v>
      </c>
      <c r="V782" s="155">
        <f>ROUND(E782*U782,2)</f>
        <v>1.8</v>
      </c>
      <c r="W782" s="155"/>
      <c r="X782" s="155" t="s">
        <v>223</v>
      </c>
      <c r="Y782" s="146"/>
      <c r="Z782" s="146"/>
      <c r="AA782" s="146"/>
      <c r="AB782" s="146"/>
      <c r="AC782" s="146"/>
      <c r="AD782" s="146"/>
      <c r="AE782" s="146"/>
      <c r="AF782" s="146"/>
      <c r="AG782" s="146" t="s">
        <v>224</v>
      </c>
      <c r="AH782" s="146"/>
      <c r="AI782" s="146"/>
      <c r="AJ782" s="146"/>
      <c r="AK782" s="146"/>
      <c r="AL782" s="146"/>
      <c r="AM782" s="146"/>
      <c r="AN782" s="146"/>
      <c r="AO782" s="146"/>
      <c r="AP782" s="146"/>
      <c r="AQ782" s="146"/>
      <c r="AR782" s="146"/>
      <c r="AS782" s="146"/>
      <c r="AT782" s="146"/>
      <c r="AU782" s="146"/>
      <c r="AV782" s="146"/>
      <c r="AW782" s="146"/>
      <c r="AX782" s="146"/>
      <c r="AY782" s="146"/>
      <c r="AZ782" s="146"/>
      <c r="BA782" s="146"/>
      <c r="BB782" s="146"/>
      <c r="BC782" s="146"/>
      <c r="BD782" s="146"/>
      <c r="BE782" s="146"/>
      <c r="BF782" s="146"/>
      <c r="BG782" s="146"/>
      <c r="BH782" s="146"/>
    </row>
    <row r="783" spans="1:60" outlineLevel="1">
      <c r="A783" s="153"/>
      <c r="B783" s="154"/>
      <c r="C783" s="790" t="s">
        <v>851</v>
      </c>
      <c r="D783" s="791"/>
      <c r="E783" s="791"/>
      <c r="F783" s="791"/>
      <c r="G783" s="791"/>
      <c r="H783" s="155"/>
      <c r="I783" s="155"/>
      <c r="J783" s="155"/>
      <c r="K783" s="155"/>
      <c r="L783" s="155"/>
      <c r="M783" s="155"/>
      <c r="N783" s="155"/>
      <c r="O783" s="155"/>
      <c r="P783" s="155"/>
      <c r="Q783" s="155"/>
      <c r="R783" s="155"/>
      <c r="S783" s="155"/>
      <c r="T783" s="155"/>
      <c r="U783" s="155"/>
      <c r="V783" s="155"/>
      <c r="W783" s="155"/>
      <c r="X783" s="155"/>
      <c r="Y783" s="146"/>
      <c r="Z783" s="146"/>
      <c r="AA783" s="146"/>
      <c r="AB783" s="146"/>
      <c r="AC783" s="146"/>
      <c r="AD783" s="146"/>
      <c r="AE783" s="146"/>
      <c r="AF783" s="146"/>
      <c r="AG783" s="146" t="s">
        <v>176</v>
      </c>
      <c r="AH783" s="146"/>
      <c r="AI783" s="146"/>
      <c r="AJ783" s="146"/>
      <c r="AK783" s="146"/>
      <c r="AL783" s="146"/>
      <c r="AM783" s="146"/>
      <c r="AN783" s="146"/>
      <c r="AO783" s="146"/>
      <c r="AP783" s="146"/>
      <c r="AQ783" s="146"/>
      <c r="AR783" s="146"/>
      <c r="AS783" s="146"/>
      <c r="AT783" s="146"/>
      <c r="AU783" s="146"/>
      <c r="AV783" s="146"/>
      <c r="AW783" s="146"/>
      <c r="AX783" s="146"/>
      <c r="AY783" s="146"/>
      <c r="AZ783" s="146"/>
      <c r="BA783" s="146"/>
      <c r="BB783" s="146"/>
      <c r="BC783" s="146"/>
      <c r="BD783" s="146"/>
      <c r="BE783" s="146"/>
      <c r="BF783" s="146"/>
      <c r="BG783" s="146"/>
      <c r="BH783" s="146"/>
    </row>
    <row r="784" spans="1:60" outlineLevel="1">
      <c r="A784" s="153"/>
      <c r="B784" s="154"/>
      <c r="C784" s="195" t="s">
        <v>239</v>
      </c>
      <c r="D784" s="185"/>
      <c r="E784" s="186"/>
      <c r="F784" s="155"/>
      <c r="G784" s="155"/>
      <c r="H784" s="155"/>
      <c r="I784" s="155"/>
      <c r="J784" s="155"/>
      <c r="K784" s="155"/>
      <c r="L784" s="155"/>
      <c r="M784" s="155"/>
      <c r="N784" s="155"/>
      <c r="O784" s="155"/>
      <c r="P784" s="155"/>
      <c r="Q784" s="155"/>
      <c r="R784" s="155"/>
      <c r="S784" s="155"/>
      <c r="T784" s="155"/>
      <c r="U784" s="155"/>
      <c r="V784" s="155"/>
      <c r="W784" s="155"/>
      <c r="X784" s="155"/>
      <c r="Y784" s="146"/>
      <c r="Z784" s="146"/>
      <c r="AA784" s="146"/>
      <c r="AB784" s="146"/>
      <c r="AC784" s="146"/>
      <c r="AD784" s="146"/>
      <c r="AE784" s="146"/>
      <c r="AF784" s="146"/>
      <c r="AG784" s="146" t="s">
        <v>228</v>
      </c>
      <c r="AH784" s="146">
        <v>0</v>
      </c>
      <c r="AI784" s="146"/>
      <c r="AJ784" s="146"/>
      <c r="AK784" s="146"/>
      <c r="AL784" s="146"/>
      <c r="AM784" s="146"/>
      <c r="AN784" s="146"/>
      <c r="AO784" s="146"/>
      <c r="AP784" s="146"/>
      <c r="AQ784" s="146"/>
      <c r="AR784" s="146"/>
      <c r="AS784" s="146"/>
      <c r="AT784" s="146"/>
      <c r="AU784" s="146"/>
      <c r="AV784" s="146"/>
      <c r="AW784" s="146"/>
      <c r="AX784" s="146"/>
      <c r="AY784" s="146"/>
      <c r="AZ784" s="146"/>
      <c r="BA784" s="146"/>
      <c r="BB784" s="146"/>
      <c r="BC784" s="146"/>
      <c r="BD784" s="146"/>
      <c r="BE784" s="146"/>
      <c r="BF784" s="146"/>
      <c r="BG784" s="146"/>
      <c r="BH784" s="146"/>
    </row>
    <row r="785" spans="1:60" outlineLevel="1">
      <c r="A785" s="153"/>
      <c r="B785" s="154"/>
      <c r="C785" s="195" t="s">
        <v>852</v>
      </c>
      <c r="D785" s="185"/>
      <c r="E785" s="186">
        <v>65.635999999999996</v>
      </c>
      <c r="F785" s="155"/>
      <c r="G785" s="155"/>
      <c r="H785" s="155"/>
      <c r="I785" s="155"/>
      <c r="J785" s="155"/>
      <c r="K785" s="155"/>
      <c r="L785" s="155"/>
      <c r="M785" s="155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46"/>
      <c r="Z785" s="146"/>
      <c r="AA785" s="146"/>
      <c r="AB785" s="146"/>
      <c r="AC785" s="146"/>
      <c r="AD785" s="146"/>
      <c r="AE785" s="146"/>
      <c r="AF785" s="146"/>
      <c r="AG785" s="146" t="s">
        <v>228</v>
      </c>
      <c r="AH785" s="146">
        <v>0</v>
      </c>
      <c r="AI785" s="146"/>
      <c r="AJ785" s="146"/>
      <c r="AK785" s="146"/>
      <c r="AL785" s="146"/>
      <c r="AM785" s="146"/>
      <c r="AN785" s="146"/>
      <c r="AO785" s="146"/>
      <c r="AP785" s="146"/>
      <c r="AQ785" s="146"/>
      <c r="AR785" s="146"/>
      <c r="AS785" s="146"/>
      <c r="AT785" s="146"/>
      <c r="AU785" s="146"/>
      <c r="AV785" s="146"/>
      <c r="AW785" s="146"/>
      <c r="AX785" s="146"/>
      <c r="AY785" s="146"/>
      <c r="AZ785" s="146"/>
      <c r="BA785" s="146"/>
      <c r="BB785" s="146"/>
      <c r="BC785" s="146"/>
      <c r="BD785" s="146"/>
      <c r="BE785" s="146"/>
      <c r="BF785" s="146"/>
      <c r="BG785" s="146"/>
      <c r="BH785" s="146"/>
    </row>
    <row r="786" spans="1:60" ht="22.5" outlineLevel="1">
      <c r="A786" s="163">
        <v>130</v>
      </c>
      <c r="B786" s="164" t="s">
        <v>853</v>
      </c>
      <c r="C786" s="180" t="s">
        <v>854</v>
      </c>
      <c r="D786" s="165" t="s">
        <v>254</v>
      </c>
      <c r="E786" s="166">
        <v>65.635999999999996</v>
      </c>
      <c r="F786" s="167"/>
      <c r="G786" s="168">
        <f>ROUND(E786*F786,2)</f>
        <v>0</v>
      </c>
      <c r="H786" s="167">
        <v>7.44</v>
      </c>
      <c r="I786" s="168">
        <f>ROUND(E786*H786,2)</f>
        <v>488.33</v>
      </c>
      <c r="J786" s="167">
        <v>100.06</v>
      </c>
      <c r="K786" s="168">
        <f>ROUND(E786*J786,2)</f>
        <v>6567.54</v>
      </c>
      <c r="L786" s="168">
        <v>21</v>
      </c>
      <c r="M786" s="168">
        <f>G786*(1+L786/100)</f>
        <v>0</v>
      </c>
      <c r="N786" s="168">
        <v>4.0999999999999999E-4</v>
      </c>
      <c r="O786" s="168">
        <f>ROUND(E786*N786,2)</f>
        <v>0.03</v>
      </c>
      <c r="P786" s="168">
        <v>0</v>
      </c>
      <c r="Q786" s="168">
        <f>ROUND(E786*P786,2)</f>
        <v>0</v>
      </c>
      <c r="R786" s="168" t="s">
        <v>850</v>
      </c>
      <c r="S786" s="168" t="s">
        <v>171</v>
      </c>
      <c r="T786" s="169" t="s">
        <v>171</v>
      </c>
      <c r="U786" s="155">
        <v>0.22991</v>
      </c>
      <c r="V786" s="155">
        <f>ROUND(E786*U786,2)</f>
        <v>15.09</v>
      </c>
      <c r="W786" s="155"/>
      <c r="X786" s="155" t="s">
        <v>223</v>
      </c>
      <c r="Y786" s="146"/>
      <c r="Z786" s="146"/>
      <c r="AA786" s="146"/>
      <c r="AB786" s="146"/>
      <c r="AC786" s="146"/>
      <c r="AD786" s="146"/>
      <c r="AE786" s="146"/>
      <c r="AF786" s="146"/>
      <c r="AG786" s="146" t="s">
        <v>224</v>
      </c>
      <c r="AH786" s="146"/>
      <c r="AI786" s="146"/>
      <c r="AJ786" s="146"/>
      <c r="AK786" s="146"/>
      <c r="AL786" s="146"/>
      <c r="AM786" s="146"/>
      <c r="AN786" s="146"/>
      <c r="AO786" s="146"/>
      <c r="AP786" s="146"/>
      <c r="AQ786" s="146"/>
      <c r="AR786" s="146"/>
      <c r="AS786" s="146"/>
      <c r="AT786" s="146"/>
      <c r="AU786" s="146"/>
      <c r="AV786" s="146"/>
      <c r="AW786" s="146"/>
      <c r="AX786" s="146"/>
      <c r="AY786" s="146"/>
      <c r="AZ786" s="146"/>
      <c r="BA786" s="146"/>
      <c r="BB786" s="146"/>
      <c r="BC786" s="146"/>
      <c r="BD786" s="146"/>
      <c r="BE786" s="146"/>
      <c r="BF786" s="146"/>
      <c r="BG786" s="146"/>
      <c r="BH786" s="146"/>
    </row>
    <row r="787" spans="1:60" outlineLevel="1">
      <c r="A787" s="153"/>
      <c r="B787" s="154"/>
      <c r="C787" s="195" t="s">
        <v>239</v>
      </c>
      <c r="D787" s="185"/>
      <c r="E787" s="186"/>
      <c r="F787" s="155"/>
      <c r="G787" s="155"/>
      <c r="H787" s="155"/>
      <c r="I787" s="155"/>
      <c r="J787" s="155"/>
      <c r="K787" s="155"/>
      <c r="L787" s="155"/>
      <c r="M787" s="155"/>
      <c r="N787" s="155"/>
      <c r="O787" s="155"/>
      <c r="P787" s="155"/>
      <c r="Q787" s="155"/>
      <c r="R787" s="155"/>
      <c r="S787" s="155"/>
      <c r="T787" s="155"/>
      <c r="U787" s="155"/>
      <c r="V787" s="155"/>
      <c r="W787" s="155"/>
      <c r="X787" s="155"/>
      <c r="Y787" s="146"/>
      <c r="Z787" s="146"/>
      <c r="AA787" s="146"/>
      <c r="AB787" s="146"/>
      <c r="AC787" s="146"/>
      <c r="AD787" s="146"/>
      <c r="AE787" s="146"/>
      <c r="AF787" s="146"/>
      <c r="AG787" s="146" t="s">
        <v>228</v>
      </c>
      <c r="AH787" s="146">
        <v>0</v>
      </c>
      <c r="AI787" s="146"/>
      <c r="AJ787" s="146"/>
      <c r="AK787" s="146"/>
      <c r="AL787" s="146"/>
      <c r="AM787" s="146"/>
      <c r="AN787" s="146"/>
      <c r="AO787" s="146"/>
      <c r="AP787" s="146"/>
      <c r="AQ787" s="146"/>
      <c r="AR787" s="146"/>
      <c r="AS787" s="146"/>
      <c r="AT787" s="146"/>
      <c r="AU787" s="146"/>
      <c r="AV787" s="146"/>
      <c r="AW787" s="146"/>
      <c r="AX787" s="146"/>
      <c r="AY787" s="146"/>
      <c r="AZ787" s="146"/>
      <c r="BA787" s="146"/>
      <c r="BB787" s="146"/>
      <c r="BC787" s="146"/>
      <c r="BD787" s="146"/>
      <c r="BE787" s="146"/>
      <c r="BF787" s="146"/>
      <c r="BG787" s="146"/>
      <c r="BH787" s="146"/>
    </row>
    <row r="788" spans="1:60" outlineLevel="1">
      <c r="A788" s="153"/>
      <c r="B788" s="154"/>
      <c r="C788" s="195" t="s">
        <v>852</v>
      </c>
      <c r="D788" s="185"/>
      <c r="E788" s="186">
        <v>65.635999999999996</v>
      </c>
      <c r="F788" s="155"/>
      <c r="G788" s="155"/>
      <c r="H788" s="155"/>
      <c r="I788" s="155"/>
      <c r="J788" s="155"/>
      <c r="K788" s="155"/>
      <c r="L788" s="155"/>
      <c r="M788" s="155"/>
      <c r="N788" s="155"/>
      <c r="O788" s="155"/>
      <c r="P788" s="155"/>
      <c r="Q788" s="155"/>
      <c r="R788" s="155"/>
      <c r="S788" s="155"/>
      <c r="T788" s="155"/>
      <c r="U788" s="155"/>
      <c r="V788" s="155"/>
      <c r="W788" s="155"/>
      <c r="X788" s="155"/>
      <c r="Y788" s="146"/>
      <c r="Z788" s="146"/>
      <c r="AA788" s="146"/>
      <c r="AB788" s="146"/>
      <c r="AC788" s="146"/>
      <c r="AD788" s="146"/>
      <c r="AE788" s="146"/>
      <c r="AF788" s="146"/>
      <c r="AG788" s="146" t="s">
        <v>228</v>
      </c>
      <c r="AH788" s="146">
        <v>0</v>
      </c>
      <c r="AI788" s="146"/>
      <c r="AJ788" s="146"/>
      <c r="AK788" s="146"/>
      <c r="AL788" s="146"/>
      <c r="AM788" s="146"/>
      <c r="AN788" s="146"/>
      <c r="AO788" s="146"/>
      <c r="AP788" s="146"/>
      <c r="AQ788" s="146"/>
      <c r="AR788" s="146"/>
      <c r="AS788" s="146"/>
      <c r="AT788" s="146"/>
      <c r="AU788" s="146"/>
      <c r="AV788" s="146"/>
      <c r="AW788" s="146"/>
      <c r="AX788" s="146"/>
      <c r="AY788" s="146"/>
      <c r="AZ788" s="146"/>
      <c r="BA788" s="146"/>
      <c r="BB788" s="146"/>
      <c r="BC788" s="146"/>
      <c r="BD788" s="146"/>
      <c r="BE788" s="146"/>
      <c r="BF788" s="146"/>
      <c r="BG788" s="146"/>
      <c r="BH788" s="146"/>
    </row>
    <row r="789" spans="1:60" outlineLevel="1">
      <c r="A789" s="163">
        <v>131</v>
      </c>
      <c r="B789" s="164" t="s">
        <v>855</v>
      </c>
      <c r="C789" s="180" t="s">
        <v>856</v>
      </c>
      <c r="D789" s="165" t="s">
        <v>254</v>
      </c>
      <c r="E789" s="166">
        <v>54.862000000000002</v>
      </c>
      <c r="F789" s="167"/>
      <c r="G789" s="168">
        <f>ROUND(E789*F789,2)</f>
        <v>0</v>
      </c>
      <c r="H789" s="167">
        <v>0</v>
      </c>
      <c r="I789" s="168">
        <f>ROUND(E789*H789,2)</f>
        <v>0</v>
      </c>
      <c r="J789" s="167">
        <v>17</v>
      </c>
      <c r="K789" s="168">
        <f>ROUND(E789*J789,2)</f>
        <v>932.65</v>
      </c>
      <c r="L789" s="168">
        <v>21</v>
      </c>
      <c r="M789" s="168">
        <f>G789*(1+L789/100)</f>
        <v>0</v>
      </c>
      <c r="N789" s="168">
        <v>0</v>
      </c>
      <c r="O789" s="168">
        <f>ROUND(E789*N789,2)</f>
        <v>0</v>
      </c>
      <c r="P789" s="168">
        <v>4.8700000000000002E-3</v>
      </c>
      <c r="Q789" s="168">
        <f>ROUND(E789*P789,2)</f>
        <v>0.27</v>
      </c>
      <c r="R789" s="168" t="s">
        <v>850</v>
      </c>
      <c r="S789" s="168" t="s">
        <v>171</v>
      </c>
      <c r="T789" s="169" t="s">
        <v>171</v>
      </c>
      <c r="U789" s="155">
        <v>4.1000000000000002E-2</v>
      </c>
      <c r="V789" s="155">
        <f>ROUND(E789*U789,2)</f>
        <v>2.25</v>
      </c>
      <c r="W789" s="155"/>
      <c r="X789" s="155" t="s">
        <v>223</v>
      </c>
      <c r="Y789" s="146"/>
      <c r="Z789" s="146"/>
      <c r="AA789" s="146"/>
      <c r="AB789" s="146"/>
      <c r="AC789" s="146"/>
      <c r="AD789" s="146"/>
      <c r="AE789" s="146"/>
      <c r="AF789" s="146"/>
      <c r="AG789" s="146" t="s">
        <v>224</v>
      </c>
      <c r="AH789" s="146"/>
      <c r="AI789" s="146"/>
      <c r="AJ789" s="146"/>
      <c r="AK789" s="146"/>
      <c r="AL789" s="146"/>
      <c r="AM789" s="146"/>
      <c r="AN789" s="146"/>
      <c r="AO789" s="146"/>
      <c r="AP789" s="146"/>
      <c r="AQ789" s="146"/>
      <c r="AR789" s="146"/>
      <c r="AS789" s="146"/>
      <c r="AT789" s="146"/>
      <c r="AU789" s="146"/>
      <c r="AV789" s="146"/>
      <c r="AW789" s="146"/>
      <c r="AX789" s="146"/>
      <c r="AY789" s="146"/>
      <c r="AZ789" s="146"/>
      <c r="BA789" s="146"/>
      <c r="BB789" s="146"/>
      <c r="BC789" s="146"/>
      <c r="BD789" s="146"/>
      <c r="BE789" s="146"/>
      <c r="BF789" s="146"/>
      <c r="BG789" s="146"/>
      <c r="BH789" s="146"/>
    </row>
    <row r="790" spans="1:60" outlineLevel="1">
      <c r="A790" s="153"/>
      <c r="B790" s="154"/>
      <c r="C790" s="195" t="s">
        <v>239</v>
      </c>
      <c r="D790" s="185"/>
      <c r="E790" s="186"/>
      <c r="F790" s="155"/>
      <c r="G790" s="155"/>
      <c r="H790" s="155"/>
      <c r="I790" s="155"/>
      <c r="J790" s="155"/>
      <c r="K790" s="155"/>
      <c r="L790" s="155"/>
      <c r="M790" s="155"/>
      <c r="N790" s="155"/>
      <c r="O790" s="155"/>
      <c r="P790" s="155"/>
      <c r="Q790" s="155"/>
      <c r="R790" s="155"/>
      <c r="S790" s="155"/>
      <c r="T790" s="155"/>
      <c r="U790" s="155"/>
      <c r="V790" s="155"/>
      <c r="W790" s="155"/>
      <c r="X790" s="155"/>
      <c r="Y790" s="146"/>
      <c r="Z790" s="146"/>
      <c r="AA790" s="146"/>
      <c r="AB790" s="146"/>
      <c r="AC790" s="146"/>
      <c r="AD790" s="146"/>
      <c r="AE790" s="146"/>
      <c r="AF790" s="146"/>
      <c r="AG790" s="146" t="s">
        <v>228</v>
      </c>
      <c r="AH790" s="146">
        <v>0</v>
      </c>
      <c r="AI790" s="146"/>
      <c r="AJ790" s="146"/>
      <c r="AK790" s="146"/>
      <c r="AL790" s="146"/>
      <c r="AM790" s="146"/>
      <c r="AN790" s="146"/>
      <c r="AO790" s="146"/>
      <c r="AP790" s="146"/>
      <c r="AQ790" s="146"/>
      <c r="AR790" s="146"/>
      <c r="AS790" s="146"/>
      <c r="AT790" s="146"/>
      <c r="AU790" s="146"/>
      <c r="AV790" s="146"/>
      <c r="AW790" s="146"/>
      <c r="AX790" s="146"/>
      <c r="AY790" s="146"/>
      <c r="AZ790" s="146"/>
      <c r="BA790" s="146"/>
      <c r="BB790" s="146"/>
      <c r="BC790" s="146"/>
      <c r="BD790" s="146"/>
      <c r="BE790" s="146"/>
      <c r="BF790" s="146"/>
      <c r="BG790" s="146"/>
      <c r="BH790" s="146"/>
    </row>
    <row r="791" spans="1:60" outlineLevel="1">
      <c r="A791" s="153"/>
      <c r="B791" s="154"/>
      <c r="C791" s="195" t="s">
        <v>857</v>
      </c>
      <c r="D791" s="185"/>
      <c r="E791" s="186">
        <v>54.862000000000002</v>
      </c>
      <c r="F791" s="155"/>
      <c r="G791" s="155"/>
      <c r="H791" s="155"/>
      <c r="I791" s="155"/>
      <c r="J791" s="155"/>
      <c r="K791" s="155"/>
      <c r="L791" s="155"/>
      <c r="M791" s="155"/>
      <c r="N791" s="155"/>
      <c r="O791" s="155"/>
      <c r="P791" s="155"/>
      <c r="Q791" s="155"/>
      <c r="R791" s="155"/>
      <c r="S791" s="155"/>
      <c r="T791" s="155"/>
      <c r="U791" s="155"/>
      <c r="V791" s="155"/>
      <c r="W791" s="155"/>
      <c r="X791" s="155"/>
      <c r="Y791" s="146"/>
      <c r="Z791" s="146"/>
      <c r="AA791" s="146"/>
      <c r="AB791" s="146"/>
      <c r="AC791" s="146"/>
      <c r="AD791" s="146"/>
      <c r="AE791" s="146"/>
      <c r="AF791" s="146"/>
      <c r="AG791" s="146" t="s">
        <v>228</v>
      </c>
      <c r="AH791" s="146">
        <v>0</v>
      </c>
      <c r="AI791" s="146"/>
      <c r="AJ791" s="146"/>
      <c r="AK791" s="146"/>
      <c r="AL791" s="146"/>
      <c r="AM791" s="146"/>
      <c r="AN791" s="146"/>
      <c r="AO791" s="146"/>
      <c r="AP791" s="146"/>
      <c r="AQ791" s="146"/>
      <c r="AR791" s="146"/>
      <c r="AS791" s="146"/>
      <c r="AT791" s="146"/>
      <c r="AU791" s="146"/>
      <c r="AV791" s="146"/>
      <c r="AW791" s="146"/>
      <c r="AX791" s="146"/>
      <c r="AY791" s="146"/>
      <c r="AZ791" s="146"/>
      <c r="BA791" s="146"/>
      <c r="BB791" s="146"/>
      <c r="BC791" s="146"/>
      <c r="BD791" s="146"/>
      <c r="BE791" s="146"/>
      <c r="BF791" s="146"/>
      <c r="BG791" s="146"/>
      <c r="BH791" s="146"/>
    </row>
    <row r="792" spans="1:60" outlineLevel="1">
      <c r="A792" s="163">
        <v>132</v>
      </c>
      <c r="B792" s="164" t="s">
        <v>858</v>
      </c>
      <c r="C792" s="180" t="s">
        <v>859</v>
      </c>
      <c r="D792" s="165" t="s">
        <v>254</v>
      </c>
      <c r="E792" s="166">
        <v>56.898000000000003</v>
      </c>
      <c r="F792" s="167"/>
      <c r="G792" s="168">
        <f>ROUND(E792*F792,2)</f>
        <v>0</v>
      </c>
      <c r="H792" s="167">
        <v>23.96</v>
      </c>
      <c r="I792" s="168">
        <f>ROUND(E792*H792,2)</f>
        <v>1363.28</v>
      </c>
      <c r="J792" s="167">
        <v>41.34</v>
      </c>
      <c r="K792" s="168">
        <f>ROUND(E792*J792,2)</f>
        <v>2352.16</v>
      </c>
      <c r="L792" s="168">
        <v>21</v>
      </c>
      <c r="M792" s="168">
        <f>G792*(1+L792/100)</f>
        <v>0</v>
      </c>
      <c r="N792" s="168">
        <v>2.2000000000000001E-4</v>
      </c>
      <c r="O792" s="168">
        <f>ROUND(E792*N792,2)</f>
        <v>0.01</v>
      </c>
      <c r="P792" s="168">
        <v>0</v>
      </c>
      <c r="Q792" s="168">
        <f>ROUND(E792*P792,2)</f>
        <v>0</v>
      </c>
      <c r="R792" s="168" t="s">
        <v>850</v>
      </c>
      <c r="S792" s="168" t="s">
        <v>171</v>
      </c>
      <c r="T792" s="169" t="s">
        <v>171</v>
      </c>
      <c r="U792" s="155">
        <v>9.5000000000000001E-2</v>
      </c>
      <c r="V792" s="155">
        <f>ROUND(E792*U792,2)</f>
        <v>5.41</v>
      </c>
      <c r="W792" s="155"/>
      <c r="X792" s="155" t="s">
        <v>223</v>
      </c>
      <c r="Y792" s="146"/>
      <c r="Z792" s="146"/>
      <c r="AA792" s="146"/>
      <c r="AB792" s="146"/>
      <c r="AC792" s="146"/>
      <c r="AD792" s="146"/>
      <c r="AE792" s="146"/>
      <c r="AF792" s="146"/>
      <c r="AG792" s="146" t="s">
        <v>224</v>
      </c>
      <c r="AH792" s="146"/>
      <c r="AI792" s="146"/>
      <c r="AJ792" s="146"/>
      <c r="AK792" s="146"/>
      <c r="AL792" s="146"/>
      <c r="AM792" s="146"/>
      <c r="AN792" s="146"/>
      <c r="AO792" s="146"/>
      <c r="AP792" s="146"/>
      <c r="AQ792" s="146"/>
      <c r="AR792" s="146"/>
      <c r="AS792" s="146"/>
      <c r="AT792" s="146"/>
      <c r="AU792" s="146"/>
      <c r="AV792" s="146"/>
      <c r="AW792" s="146"/>
      <c r="AX792" s="146"/>
      <c r="AY792" s="146"/>
      <c r="AZ792" s="146"/>
      <c r="BA792" s="146"/>
      <c r="BB792" s="146"/>
      <c r="BC792" s="146"/>
      <c r="BD792" s="146"/>
      <c r="BE792" s="146"/>
      <c r="BF792" s="146"/>
      <c r="BG792" s="146"/>
      <c r="BH792" s="146"/>
    </row>
    <row r="793" spans="1:60" outlineLevel="1">
      <c r="A793" s="153"/>
      <c r="B793" s="154"/>
      <c r="C793" s="195" t="s">
        <v>396</v>
      </c>
      <c r="D793" s="185"/>
      <c r="E793" s="186"/>
      <c r="F793" s="155"/>
      <c r="G793" s="155"/>
      <c r="H793" s="155"/>
      <c r="I793" s="155"/>
      <c r="J793" s="155"/>
      <c r="K793" s="155"/>
      <c r="L793" s="155"/>
      <c r="M793" s="155"/>
      <c r="N793" s="155"/>
      <c r="O793" s="155"/>
      <c r="P793" s="155"/>
      <c r="Q793" s="155"/>
      <c r="R793" s="155"/>
      <c r="S793" s="155"/>
      <c r="T793" s="155"/>
      <c r="U793" s="155"/>
      <c r="V793" s="155"/>
      <c r="W793" s="155"/>
      <c r="X793" s="155"/>
      <c r="Y793" s="146"/>
      <c r="Z793" s="146"/>
      <c r="AA793" s="146"/>
      <c r="AB793" s="146"/>
      <c r="AC793" s="146"/>
      <c r="AD793" s="146"/>
      <c r="AE793" s="146"/>
      <c r="AF793" s="146"/>
      <c r="AG793" s="146" t="s">
        <v>228</v>
      </c>
      <c r="AH793" s="146">
        <v>0</v>
      </c>
      <c r="AI793" s="146"/>
      <c r="AJ793" s="146"/>
      <c r="AK793" s="146"/>
      <c r="AL793" s="146"/>
      <c r="AM793" s="146"/>
      <c r="AN793" s="146"/>
      <c r="AO793" s="146"/>
      <c r="AP793" s="146"/>
      <c r="AQ793" s="146"/>
      <c r="AR793" s="146"/>
      <c r="AS793" s="146"/>
      <c r="AT793" s="146"/>
      <c r="AU793" s="146"/>
      <c r="AV793" s="146"/>
      <c r="AW793" s="146"/>
      <c r="AX793" s="146"/>
      <c r="AY793" s="146"/>
      <c r="AZ793" s="146"/>
      <c r="BA793" s="146"/>
      <c r="BB793" s="146"/>
      <c r="BC793" s="146"/>
      <c r="BD793" s="146"/>
      <c r="BE793" s="146"/>
      <c r="BF793" s="146"/>
      <c r="BG793" s="146"/>
      <c r="BH793" s="146"/>
    </row>
    <row r="794" spans="1:60" outlineLevel="1">
      <c r="A794" s="153"/>
      <c r="B794" s="154"/>
      <c r="C794" s="195" t="s">
        <v>860</v>
      </c>
      <c r="D794" s="185"/>
      <c r="E794" s="186"/>
      <c r="F794" s="155"/>
      <c r="G794" s="155"/>
      <c r="H794" s="155"/>
      <c r="I794" s="155"/>
      <c r="J794" s="155"/>
      <c r="K794" s="155"/>
      <c r="L794" s="155"/>
      <c r="M794" s="155"/>
      <c r="N794" s="155"/>
      <c r="O794" s="155"/>
      <c r="P794" s="155"/>
      <c r="Q794" s="155"/>
      <c r="R794" s="155"/>
      <c r="S794" s="155"/>
      <c r="T794" s="155"/>
      <c r="U794" s="155"/>
      <c r="V794" s="155"/>
      <c r="W794" s="155"/>
      <c r="X794" s="155"/>
      <c r="Y794" s="146"/>
      <c r="Z794" s="146"/>
      <c r="AA794" s="146"/>
      <c r="AB794" s="146"/>
      <c r="AC794" s="146"/>
      <c r="AD794" s="146"/>
      <c r="AE794" s="146"/>
      <c r="AF794" s="146"/>
      <c r="AG794" s="146" t="s">
        <v>228</v>
      </c>
      <c r="AH794" s="146">
        <v>0</v>
      </c>
      <c r="AI794" s="146"/>
      <c r="AJ794" s="146"/>
      <c r="AK794" s="146"/>
      <c r="AL794" s="146"/>
      <c r="AM794" s="146"/>
      <c r="AN794" s="146"/>
      <c r="AO794" s="146"/>
      <c r="AP794" s="146"/>
      <c r="AQ794" s="146"/>
      <c r="AR794" s="146"/>
      <c r="AS794" s="146"/>
      <c r="AT794" s="146"/>
      <c r="AU794" s="146"/>
      <c r="AV794" s="146"/>
      <c r="AW794" s="146"/>
      <c r="AX794" s="146"/>
      <c r="AY794" s="146"/>
      <c r="AZ794" s="146"/>
      <c r="BA794" s="146"/>
      <c r="BB794" s="146"/>
      <c r="BC794" s="146"/>
      <c r="BD794" s="146"/>
      <c r="BE794" s="146"/>
      <c r="BF794" s="146"/>
      <c r="BG794" s="146"/>
      <c r="BH794" s="146"/>
    </row>
    <row r="795" spans="1:60" outlineLevel="1">
      <c r="A795" s="153"/>
      <c r="B795" s="154"/>
      <c r="C795" s="195" t="s">
        <v>574</v>
      </c>
      <c r="D795" s="185"/>
      <c r="E795" s="186">
        <v>3.09</v>
      </c>
      <c r="F795" s="155"/>
      <c r="G795" s="155"/>
      <c r="H795" s="155"/>
      <c r="I795" s="155"/>
      <c r="J795" s="155"/>
      <c r="K795" s="155"/>
      <c r="L795" s="155"/>
      <c r="M795" s="155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46"/>
      <c r="Z795" s="146"/>
      <c r="AA795" s="146"/>
      <c r="AB795" s="146"/>
      <c r="AC795" s="146"/>
      <c r="AD795" s="146"/>
      <c r="AE795" s="146"/>
      <c r="AF795" s="146"/>
      <c r="AG795" s="146" t="s">
        <v>228</v>
      </c>
      <c r="AH795" s="146">
        <v>0</v>
      </c>
      <c r="AI795" s="146"/>
      <c r="AJ795" s="146"/>
      <c r="AK795" s="146"/>
      <c r="AL795" s="146"/>
      <c r="AM795" s="146"/>
      <c r="AN795" s="146"/>
      <c r="AO795" s="146"/>
      <c r="AP795" s="146"/>
      <c r="AQ795" s="146"/>
      <c r="AR795" s="146"/>
      <c r="AS795" s="146"/>
      <c r="AT795" s="146"/>
      <c r="AU795" s="146"/>
      <c r="AV795" s="146"/>
      <c r="AW795" s="146"/>
      <c r="AX795" s="146"/>
      <c r="AY795" s="146"/>
      <c r="AZ795" s="146"/>
      <c r="BA795" s="146"/>
      <c r="BB795" s="146"/>
      <c r="BC795" s="146"/>
      <c r="BD795" s="146"/>
      <c r="BE795" s="146"/>
      <c r="BF795" s="146"/>
      <c r="BG795" s="146"/>
      <c r="BH795" s="146"/>
    </row>
    <row r="796" spans="1:60" outlineLevel="1">
      <c r="A796" s="153"/>
      <c r="B796" s="154"/>
      <c r="C796" s="195" t="s">
        <v>575</v>
      </c>
      <c r="D796" s="185"/>
      <c r="E796" s="186">
        <v>6.3</v>
      </c>
      <c r="F796" s="155"/>
      <c r="G796" s="155"/>
      <c r="H796" s="155"/>
      <c r="I796" s="155"/>
      <c r="J796" s="155"/>
      <c r="K796" s="155"/>
      <c r="L796" s="155"/>
      <c r="M796" s="155"/>
      <c r="N796" s="155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46"/>
      <c r="Z796" s="146"/>
      <c r="AA796" s="146"/>
      <c r="AB796" s="146"/>
      <c r="AC796" s="146"/>
      <c r="AD796" s="146"/>
      <c r="AE796" s="146"/>
      <c r="AF796" s="146"/>
      <c r="AG796" s="146" t="s">
        <v>228</v>
      </c>
      <c r="AH796" s="146">
        <v>0</v>
      </c>
      <c r="AI796" s="146"/>
      <c r="AJ796" s="146"/>
      <c r="AK796" s="146"/>
      <c r="AL796" s="146"/>
      <c r="AM796" s="146"/>
      <c r="AN796" s="146"/>
      <c r="AO796" s="146"/>
      <c r="AP796" s="146"/>
      <c r="AQ796" s="146"/>
      <c r="AR796" s="146"/>
      <c r="AS796" s="146"/>
      <c r="AT796" s="146"/>
      <c r="AU796" s="146"/>
      <c r="AV796" s="146"/>
      <c r="AW796" s="146"/>
      <c r="AX796" s="146"/>
      <c r="AY796" s="146"/>
      <c r="AZ796" s="146"/>
      <c r="BA796" s="146"/>
      <c r="BB796" s="146"/>
      <c r="BC796" s="146"/>
      <c r="BD796" s="146"/>
      <c r="BE796" s="146"/>
      <c r="BF796" s="146"/>
      <c r="BG796" s="146"/>
      <c r="BH796" s="146"/>
    </row>
    <row r="797" spans="1:60" outlineLevel="1">
      <c r="A797" s="153"/>
      <c r="B797" s="154"/>
      <c r="C797" s="195" t="s">
        <v>576</v>
      </c>
      <c r="D797" s="185"/>
      <c r="E797" s="186">
        <v>3.22</v>
      </c>
      <c r="F797" s="155"/>
      <c r="G797" s="155"/>
      <c r="H797" s="155"/>
      <c r="I797" s="155"/>
      <c r="J797" s="155"/>
      <c r="K797" s="155"/>
      <c r="L797" s="155"/>
      <c r="M797" s="155"/>
      <c r="N797" s="155"/>
      <c r="O797" s="155"/>
      <c r="P797" s="155"/>
      <c r="Q797" s="155"/>
      <c r="R797" s="155"/>
      <c r="S797" s="155"/>
      <c r="T797" s="155"/>
      <c r="U797" s="155"/>
      <c r="V797" s="155"/>
      <c r="W797" s="155"/>
      <c r="X797" s="155"/>
      <c r="Y797" s="146"/>
      <c r="Z797" s="146"/>
      <c r="AA797" s="146"/>
      <c r="AB797" s="146"/>
      <c r="AC797" s="146"/>
      <c r="AD797" s="146"/>
      <c r="AE797" s="146"/>
      <c r="AF797" s="146"/>
      <c r="AG797" s="146" t="s">
        <v>228</v>
      </c>
      <c r="AH797" s="146">
        <v>0</v>
      </c>
      <c r="AI797" s="146"/>
      <c r="AJ797" s="146"/>
      <c r="AK797" s="146"/>
      <c r="AL797" s="146"/>
      <c r="AM797" s="146"/>
      <c r="AN797" s="146"/>
      <c r="AO797" s="146"/>
      <c r="AP797" s="146"/>
      <c r="AQ797" s="146"/>
      <c r="AR797" s="146"/>
      <c r="AS797" s="146"/>
      <c r="AT797" s="146"/>
      <c r="AU797" s="146"/>
      <c r="AV797" s="146"/>
      <c r="AW797" s="146"/>
      <c r="AX797" s="146"/>
      <c r="AY797" s="146"/>
      <c r="AZ797" s="146"/>
      <c r="BA797" s="146"/>
      <c r="BB797" s="146"/>
      <c r="BC797" s="146"/>
      <c r="BD797" s="146"/>
      <c r="BE797" s="146"/>
      <c r="BF797" s="146"/>
      <c r="BG797" s="146"/>
      <c r="BH797" s="146"/>
    </row>
    <row r="798" spans="1:60" outlineLevel="1">
      <c r="A798" s="153"/>
      <c r="B798" s="154"/>
      <c r="C798" s="195" t="s">
        <v>577</v>
      </c>
      <c r="D798" s="185"/>
      <c r="E798" s="186">
        <v>4.18</v>
      </c>
      <c r="F798" s="155"/>
      <c r="G798" s="155"/>
      <c r="H798" s="155"/>
      <c r="I798" s="155"/>
      <c r="J798" s="155"/>
      <c r="K798" s="155"/>
      <c r="L798" s="155"/>
      <c r="M798" s="155"/>
      <c r="N798" s="155"/>
      <c r="O798" s="155"/>
      <c r="P798" s="155"/>
      <c r="Q798" s="155"/>
      <c r="R798" s="155"/>
      <c r="S798" s="155"/>
      <c r="T798" s="155"/>
      <c r="U798" s="155"/>
      <c r="V798" s="155"/>
      <c r="W798" s="155"/>
      <c r="X798" s="155"/>
      <c r="Y798" s="146"/>
      <c r="Z798" s="146"/>
      <c r="AA798" s="146"/>
      <c r="AB798" s="146"/>
      <c r="AC798" s="146"/>
      <c r="AD798" s="146"/>
      <c r="AE798" s="146"/>
      <c r="AF798" s="146"/>
      <c r="AG798" s="146" t="s">
        <v>228</v>
      </c>
      <c r="AH798" s="146">
        <v>0</v>
      </c>
      <c r="AI798" s="146"/>
      <c r="AJ798" s="146"/>
      <c r="AK798" s="146"/>
      <c r="AL798" s="146"/>
      <c r="AM798" s="146"/>
      <c r="AN798" s="146"/>
      <c r="AO798" s="146"/>
      <c r="AP798" s="146"/>
      <c r="AQ798" s="146"/>
      <c r="AR798" s="146"/>
      <c r="AS798" s="146"/>
      <c r="AT798" s="146"/>
      <c r="AU798" s="146"/>
      <c r="AV798" s="146"/>
      <c r="AW798" s="146"/>
      <c r="AX798" s="146"/>
      <c r="AY798" s="146"/>
      <c r="AZ798" s="146"/>
      <c r="BA798" s="146"/>
      <c r="BB798" s="146"/>
      <c r="BC798" s="146"/>
      <c r="BD798" s="146"/>
      <c r="BE798" s="146"/>
      <c r="BF798" s="146"/>
      <c r="BG798" s="146"/>
      <c r="BH798" s="146"/>
    </row>
    <row r="799" spans="1:60" outlineLevel="1">
      <c r="A799" s="153"/>
      <c r="B799" s="154"/>
      <c r="C799" s="195" t="s">
        <v>578</v>
      </c>
      <c r="D799" s="185"/>
      <c r="E799" s="186">
        <v>4.7300000000000004</v>
      </c>
      <c r="F799" s="155"/>
      <c r="G799" s="155"/>
      <c r="H799" s="155"/>
      <c r="I799" s="155"/>
      <c r="J799" s="155"/>
      <c r="K799" s="155"/>
      <c r="L799" s="155"/>
      <c r="M799" s="155"/>
      <c r="N799" s="155"/>
      <c r="O799" s="155"/>
      <c r="P799" s="155"/>
      <c r="Q799" s="155"/>
      <c r="R799" s="155"/>
      <c r="S799" s="155"/>
      <c r="T799" s="155"/>
      <c r="U799" s="155"/>
      <c r="V799" s="155"/>
      <c r="W799" s="155"/>
      <c r="X799" s="155"/>
      <c r="Y799" s="146"/>
      <c r="Z799" s="146"/>
      <c r="AA799" s="146"/>
      <c r="AB799" s="146"/>
      <c r="AC799" s="146"/>
      <c r="AD799" s="146"/>
      <c r="AE799" s="146"/>
      <c r="AF799" s="146"/>
      <c r="AG799" s="146" t="s">
        <v>228</v>
      </c>
      <c r="AH799" s="146">
        <v>0</v>
      </c>
      <c r="AI799" s="146"/>
      <c r="AJ799" s="146"/>
      <c r="AK799" s="146"/>
      <c r="AL799" s="146"/>
      <c r="AM799" s="146"/>
      <c r="AN799" s="146"/>
      <c r="AO799" s="146"/>
      <c r="AP799" s="146"/>
      <c r="AQ799" s="146"/>
      <c r="AR799" s="146"/>
      <c r="AS799" s="146"/>
      <c r="AT799" s="146"/>
      <c r="AU799" s="146"/>
      <c r="AV799" s="146"/>
      <c r="AW799" s="146"/>
      <c r="AX799" s="146"/>
      <c r="AY799" s="146"/>
      <c r="AZ799" s="146"/>
      <c r="BA799" s="146"/>
      <c r="BB799" s="146"/>
      <c r="BC799" s="146"/>
      <c r="BD799" s="146"/>
      <c r="BE799" s="146"/>
      <c r="BF799" s="146"/>
      <c r="BG799" s="146"/>
      <c r="BH799" s="146"/>
    </row>
    <row r="800" spans="1:60" outlineLevel="1">
      <c r="A800" s="153"/>
      <c r="B800" s="154"/>
      <c r="C800" s="195" t="s">
        <v>579</v>
      </c>
      <c r="D800" s="185"/>
      <c r="E800" s="186">
        <v>2.69</v>
      </c>
      <c r="F800" s="155"/>
      <c r="G800" s="155"/>
      <c r="H800" s="155"/>
      <c r="I800" s="155"/>
      <c r="J800" s="155"/>
      <c r="K800" s="155"/>
      <c r="L800" s="155"/>
      <c r="M800" s="155"/>
      <c r="N800" s="155"/>
      <c r="O800" s="155"/>
      <c r="P800" s="155"/>
      <c r="Q800" s="155"/>
      <c r="R800" s="155"/>
      <c r="S800" s="155"/>
      <c r="T800" s="155"/>
      <c r="U800" s="155"/>
      <c r="V800" s="155"/>
      <c r="W800" s="155"/>
      <c r="X800" s="155"/>
      <c r="Y800" s="146"/>
      <c r="Z800" s="146"/>
      <c r="AA800" s="146"/>
      <c r="AB800" s="146"/>
      <c r="AC800" s="146"/>
      <c r="AD800" s="146"/>
      <c r="AE800" s="146"/>
      <c r="AF800" s="146"/>
      <c r="AG800" s="146" t="s">
        <v>228</v>
      </c>
      <c r="AH800" s="146">
        <v>0</v>
      </c>
      <c r="AI800" s="146"/>
      <c r="AJ800" s="146"/>
      <c r="AK800" s="146"/>
      <c r="AL800" s="146"/>
      <c r="AM800" s="146"/>
      <c r="AN800" s="146"/>
      <c r="AO800" s="146"/>
      <c r="AP800" s="146"/>
      <c r="AQ800" s="146"/>
      <c r="AR800" s="146"/>
      <c r="AS800" s="146"/>
      <c r="AT800" s="146"/>
      <c r="AU800" s="146"/>
      <c r="AV800" s="146"/>
      <c r="AW800" s="146"/>
      <c r="AX800" s="146"/>
      <c r="AY800" s="146"/>
      <c r="AZ800" s="146"/>
      <c r="BA800" s="146"/>
      <c r="BB800" s="146"/>
      <c r="BC800" s="146"/>
      <c r="BD800" s="146"/>
      <c r="BE800" s="146"/>
      <c r="BF800" s="146"/>
      <c r="BG800" s="146"/>
      <c r="BH800" s="146"/>
    </row>
    <row r="801" spans="1:60" outlineLevel="1">
      <c r="A801" s="153"/>
      <c r="B801" s="154"/>
      <c r="C801" s="195" t="s">
        <v>580</v>
      </c>
      <c r="D801" s="185"/>
      <c r="E801" s="186">
        <v>2.1</v>
      </c>
      <c r="F801" s="155"/>
      <c r="G801" s="155"/>
      <c r="H801" s="155"/>
      <c r="I801" s="155"/>
      <c r="J801" s="155"/>
      <c r="K801" s="155"/>
      <c r="L801" s="155"/>
      <c r="M801" s="155"/>
      <c r="N801" s="155"/>
      <c r="O801" s="155"/>
      <c r="P801" s="155"/>
      <c r="Q801" s="155"/>
      <c r="R801" s="155"/>
      <c r="S801" s="155"/>
      <c r="T801" s="155"/>
      <c r="U801" s="155"/>
      <c r="V801" s="155"/>
      <c r="W801" s="155"/>
      <c r="X801" s="155"/>
      <c r="Y801" s="146"/>
      <c r="Z801" s="146"/>
      <c r="AA801" s="146"/>
      <c r="AB801" s="146"/>
      <c r="AC801" s="146"/>
      <c r="AD801" s="146"/>
      <c r="AE801" s="146"/>
      <c r="AF801" s="146"/>
      <c r="AG801" s="146" t="s">
        <v>228</v>
      </c>
      <c r="AH801" s="146">
        <v>0</v>
      </c>
      <c r="AI801" s="146"/>
      <c r="AJ801" s="146"/>
      <c r="AK801" s="146"/>
      <c r="AL801" s="146"/>
      <c r="AM801" s="146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</row>
    <row r="802" spans="1:60" outlineLevel="1">
      <c r="A802" s="153"/>
      <c r="B802" s="154"/>
      <c r="C802" s="195" t="s">
        <v>581</v>
      </c>
      <c r="D802" s="185"/>
      <c r="E802" s="186">
        <v>6.62</v>
      </c>
      <c r="F802" s="155"/>
      <c r="G802" s="155"/>
      <c r="H802" s="155"/>
      <c r="I802" s="155"/>
      <c r="J802" s="155"/>
      <c r="K802" s="155"/>
      <c r="L802" s="155"/>
      <c r="M802" s="155"/>
      <c r="N802" s="155"/>
      <c r="O802" s="155"/>
      <c r="P802" s="155"/>
      <c r="Q802" s="155"/>
      <c r="R802" s="155"/>
      <c r="S802" s="155"/>
      <c r="T802" s="155"/>
      <c r="U802" s="155"/>
      <c r="V802" s="155"/>
      <c r="W802" s="155"/>
      <c r="X802" s="155"/>
      <c r="Y802" s="146"/>
      <c r="Z802" s="146"/>
      <c r="AA802" s="146"/>
      <c r="AB802" s="146"/>
      <c r="AC802" s="146"/>
      <c r="AD802" s="146"/>
      <c r="AE802" s="146"/>
      <c r="AF802" s="146"/>
      <c r="AG802" s="146" t="s">
        <v>228</v>
      </c>
      <c r="AH802" s="146">
        <v>0</v>
      </c>
      <c r="AI802" s="146"/>
      <c r="AJ802" s="146"/>
      <c r="AK802" s="146"/>
      <c r="AL802" s="146"/>
      <c r="AM802" s="146"/>
      <c r="AN802" s="146"/>
      <c r="AO802" s="146"/>
      <c r="AP802" s="146"/>
      <c r="AQ802" s="146"/>
      <c r="AR802" s="146"/>
      <c r="AS802" s="146"/>
      <c r="AT802" s="146"/>
      <c r="AU802" s="146"/>
      <c r="AV802" s="146"/>
      <c r="AW802" s="146"/>
      <c r="AX802" s="146"/>
      <c r="AY802" s="146"/>
      <c r="AZ802" s="146"/>
      <c r="BA802" s="146"/>
      <c r="BB802" s="146"/>
      <c r="BC802" s="146"/>
      <c r="BD802" s="146"/>
      <c r="BE802" s="146"/>
      <c r="BF802" s="146"/>
      <c r="BG802" s="146"/>
      <c r="BH802" s="146"/>
    </row>
    <row r="803" spans="1:60" outlineLevel="1">
      <c r="A803" s="153"/>
      <c r="B803" s="154"/>
      <c r="C803" s="195" t="s">
        <v>582</v>
      </c>
      <c r="D803" s="185"/>
      <c r="E803" s="186">
        <v>2.74</v>
      </c>
      <c r="F803" s="155"/>
      <c r="G803" s="155"/>
      <c r="H803" s="155"/>
      <c r="I803" s="155"/>
      <c r="J803" s="155"/>
      <c r="K803" s="155"/>
      <c r="L803" s="155"/>
      <c r="M803" s="155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46"/>
      <c r="Z803" s="146"/>
      <c r="AA803" s="146"/>
      <c r="AB803" s="146"/>
      <c r="AC803" s="146"/>
      <c r="AD803" s="146"/>
      <c r="AE803" s="146"/>
      <c r="AF803" s="146"/>
      <c r="AG803" s="146" t="s">
        <v>228</v>
      </c>
      <c r="AH803" s="146">
        <v>0</v>
      </c>
      <c r="AI803" s="146"/>
      <c r="AJ803" s="146"/>
      <c r="AK803" s="146"/>
      <c r="AL803" s="146"/>
      <c r="AM803" s="146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</row>
    <row r="804" spans="1:60" outlineLevel="1">
      <c r="A804" s="153"/>
      <c r="B804" s="154"/>
      <c r="C804" s="200" t="s">
        <v>494</v>
      </c>
      <c r="D804" s="193"/>
      <c r="E804" s="194">
        <v>35.67</v>
      </c>
      <c r="F804" s="155"/>
      <c r="G804" s="155"/>
      <c r="H804" s="155"/>
      <c r="I804" s="155"/>
      <c r="J804" s="155"/>
      <c r="K804" s="155"/>
      <c r="L804" s="155"/>
      <c r="M804" s="155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46"/>
      <c r="Z804" s="146"/>
      <c r="AA804" s="146"/>
      <c r="AB804" s="146"/>
      <c r="AC804" s="146"/>
      <c r="AD804" s="146"/>
      <c r="AE804" s="146"/>
      <c r="AF804" s="146"/>
      <c r="AG804" s="146" t="s">
        <v>228</v>
      </c>
      <c r="AH804" s="146">
        <v>1</v>
      </c>
      <c r="AI804" s="146"/>
      <c r="AJ804" s="146"/>
      <c r="AK804" s="146"/>
      <c r="AL804" s="146"/>
      <c r="AM804" s="146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</row>
    <row r="805" spans="1:60" outlineLevel="1">
      <c r="A805" s="153"/>
      <c r="B805" s="154"/>
      <c r="C805" s="195" t="s">
        <v>861</v>
      </c>
      <c r="D805" s="185"/>
      <c r="E805" s="186"/>
      <c r="F805" s="155"/>
      <c r="G805" s="155"/>
      <c r="H805" s="155"/>
      <c r="I805" s="155"/>
      <c r="J805" s="155"/>
      <c r="K805" s="155"/>
      <c r="L805" s="155"/>
      <c r="M805" s="155"/>
      <c r="N805" s="155"/>
      <c r="O805" s="155"/>
      <c r="P805" s="155"/>
      <c r="Q805" s="155"/>
      <c r="R805" s="155"/>
      <c r="S805" s="155"/>
      <c r="T805" s="155"/>
      <c r="U805" s="155"/>
      <c r="V805" s="155"/>
      <c r="W805" s="155"/>
      <c r="X805" s="155"/>
      <c r="Y805" s="146"/>
      <c r="Z805" s="146"/>
      <c r="AA805" s="146"/>
      <c r="AB805" s="146"/>
      <c r="AC805" s="146"/>
      <c r="AD805" s="146"/>
      <c r="AE805" s="146"/>
      <c r="AF805" s="146"/>
      <c r="AG805" s="146" t="s">
        <v>228</v>
      </c>
      <c r="AH805" s="146">
        <v>0</v>
      </c>
      <c r="AI805" s="146"/>
      <c r="AJ805" s="146"/>
      <c r="AK805" s="146"/>
      <c r="AL805" s="146"/>
      <c r="AM805" s="146"/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</row>
    <row r="806" spans="1:60" outlineLevel="1">
      <c r="A806" s="153"/>
      <c r="B806" s="154"/>
      <c r="C806" s="197" t="s">
        <v>362</v>
      </c>
      <c r="D806" s="189"/>
      <c r="E806" s="190"/>
      <c r="F806" s="155"/>
      <c r="G806" s="155"/>
      <c r="H806" s="155"/>
      <c r="I806" s="155"/>
      <c r="J806" s="155"/>
      <c r="K806" s="155"/>
      <c r="L806" s="155"/>
      <c r="M806" s="155"/>
      <c r="N806" s="155"/>
      <c r="O806" s="155"/>
      <c r="P806" s="155"/>
      <c r="Q806" s="155"/>
      <c r="R806" s="155"/>
      <c r="S806" s="155"/>
      <c r="T806" s="155"/>
      <c r="U806" s="155"/>
      <c r="V806" s="155"/>
      <c r="W806" s="155"/>
      <c r="X806" s="155"/>
      <c r="Y806" s="146"/>
      <c r="Z806" s="146"/>
      <c r="AA806" s="146"/>
      <c r="AB806" s="146"/>
      <c r="AC806" s="146"/>
      <c r="AD806" s="146"/>
      <c r="AE806" s="146"/>
      <c r="AF806" s="146"/>
      <c r="AG806" s="146" t="s">
        <v>228</v>
      </c>
      <c r="AH806" s="146"/>
      <c r="AI806" s="146"/>
      <c r="AJ806" s="146"/>
      <c r="AK806" s="146"/>
      <c r="AL806" s="146"/>
      <c r="AM806" s="146"/>
      <c r="AN806" s="146"/>
      <c r="AO806" s="146"/>
      <c r="AP806" s="146"/>
      <c r="AQ806" s="146"/>
      <c r="AR806" s="146"/>
      <c r="AS806" s="146"/>
      <c r="AT806" s="146"/>
      <c r="AU806" s="146"/>
      <c r="AV806" s="146"/>
      <c r="AW806" s="146"/>
      <c r="AX806" s="146"/>
      <c r="AY806" s="146"/>
      <c r="AZ806" s="146"/>
      <c r="BA806" s="146"/>
      <c r="BB806" s="146"/>
      <c r="BC806" s="146"/>
      <c r="BD806" s="146"/>
      <c r="BE806" s="146"/>
      <c r="BF806" s="146"/>
      <c r="BG806" s="146"/>
      <c r="BH806" s="146"/>
    </row>
    <row r="807" spans="1:60" outlineLevel="1">
      <c r="A807" s="153"/>
      <c r="B807" s="154"/>
      <c r="C807" s="198" t="s">
        <v>862</v>
      </c>
      <c r="D807" s="189"/>
      <c r="E807" s="190">
        <v>6.64</v>
      </c>
      <c r="F807" s="155"/>
      <c r="G807" s="155"/>
      <c r="H807" s="155"/>
      <c r="I807" s="155"/>
      <c r="J807" s="155"/>
      <c r="K807" s="155"/>
      <c r="L807" s="155"/>
      <c r="M807" s="155"/>
      <c r="N807" s="155"/>
      <c r="O807" s="155"/>
      <c r="P807" s="155"/>
      <c r="Q807" s="155"/>
      <c r="R807" s="155"/>
      <c r="S807" s="155"/>
      <c r="T807" s="155"/>
      <c r="U807" s="155"/>
      <c r="V807" s="155"/>
      <c r="W807" s="155"/>
      <c r="X807" s="155"/>
      <c r="Y807" s="146"/>
      <c r="Z807" s="146"/>
      <c r="AA807" s="146"/>
      <c r="AB807" s="146"/>
      <c r="AC807" s="146"/>
      <c r="AD807" s="146"/>
      <c r="AE807" s="146"/>
      <c r="AF807" s="146"/>
      <c r="AG807" s="146" t="s">
        <v>228</v>
      </c>
      <c r="AH807" s="146">
        <v>2</v>
      </c>
      <c r="AI807" s="146"/>
      <c r="AJ807" s="146"/>
      <c r="AK807" s="146"/>
      <c r="AL807" s="146"/>
      <c r="AM807" s="146"/>
      <c r="AN807" s="146"/>
      <c r="AO807" s="146"/>
      <c r="AP807" s="146"/>
      <c r="AQ807" s="146"/>
      <c r="AR807" s="146"/>
      <c r="AS807" s="146"/>
      <c r="AT807" s="146"/>
      <c r="AU807" s="146"/>
      <c r="AV807" s="146"/>
      <c r="AW807" s="146"/>
      <c r="AX807" s="146"/>
      <c r="AY807" s="146"/>
      <c r="AZ807" s="146"/>
      <c r="BA807" s="146"/>
      <c r="BB807" s="146"/>
      <c r="BC807" s="146"/>
      <c r="BD807" s="146"/>
      <c r="BE807" s="146"/>
      <c r="BF807" s="146"/>
      <c r="BG807" s="146"/>
      <c r="BH807" s="146"/>
    </row>
    <row r="808" spans="1:60" outlineLevel="1">
      <c r="A808" s="153"/>
      <c r="B808" s="154"/>
      <c r="C808" s="198" t="s">
        <v>863</v>
      </c>
      <c r="D808" s="189"/>
      <c r="E808" s="190">
        <v>-0.8</v>
      </c>
      <c r="F808" s="155"/>
      <c r="G808" s="155"/>
      <c r="H808" s="155"/>
      <c r="I808" s="155"/>
      <c r="J808" s="155"/>
      <c r="K808" s="155"/>
      <c r="L808" s="155"/>
      <c r="M808" s="155"/>
      <c r="N808" s="155"/>
      <c r="O808" s="155"/>
      <c r="P808" s="155"/>
      <c r="Q808" s="155"/>
      <c r="R808" s="155"/>
      <c r="S808" s="155"/>
      <c r="T808" s="155"/>
      <c r="U808" s="155"/>
      <c r="V808" s="155"/>
      <c r="W808" s="155"/>
      <c r="X808" s="155"/>
      <c r="Y808" s="146"/>
      <c r="Z808" s="146"/>
      <c r="AA808" s="146"/>
      <c r="AB808" s="146"/>
      <c r="AC808" s="146"/>
      <c r="AD808" s="146"/>
      <c r="AE808" s="146"/>
      <c r="AF808" s="146"/>
      <c r="AG808" s="146" t="s">
        <v>228</v>
      </c>
      <c r="AH808" s="146">
        <v>2</v>
      </c>
      <c r="AI808" s="146"/>
      <c r="AJ808" s="146"/>
      <c r="AK808" s="146"/>
      <c r="AL808" s="146"/>
      <c r="AM808" s="146"/>
      <c r="AN808" s="146"/>
      <c r="AO808" s="146"/>
      <c r="AP808" s="146"/>
      <c r="AQ808" s="146"/>
      <c r="AR808" s="146"/>
      <c r="AS808" s="146"/>
      <c r="AT808" s="146"/>
      <c r="AU808" s="146"/>
      <c r="AV808" s="146"/>
      <c r="AW808" s="146"/>
      <c r="AX808" s="146"/>
      <c r="AY808" s="146"/>
      <c r="AZ808" s="146"/>
      <c r="BA808" s="146"/>
      <c r="BB808" s="146"/>
      <c r="BC808" s="146"/>
      <c r="BD808" s="146"/>
      <c r="BE808" s="146"/>
      <c r="BF808" s="146"/>
      <c r="BG808" s="146"/>
      <c r="BH808" s="146"/>
    </row>
    <row r="809" spans="1:60" outlineLevel="1">
      <c r="A809" s="153"/>
      <c r="B809" s="154"/>
      <c r="C809" s="198" t="s">
        <v>864</v>
      </c>
      <c r="D809" s="189"/>
      <c r="E809" s="190">
        <v>11.25</v>
      </c>
      <c r="F809" s="155"/>
      <c r="G809" s="155"/>
      <c r="H809" s="155"/>
      <c r="I809" s="155"/>
      <c r="J809" s="155"/>
      <c r="K809" s="155"/>
      <c r="L809" s="155"/>
      <c r="M809" s="155"/>
      <c r="N809" s="155"/>
      <c r="O809" s="155"/>
      <c r="P809" s="155"/>
      <c r="Q809" s="155"/>
      <c r="R809" s="155"/>
      <c r="S809" s="155"/>
      <c r="T809" s="155"/>
      <c r="U809" s="155"/>
      <c r="V809" s="155"/>
      <c r="W809" s="155"/>
      <c r="X809" s="155"/>
      <c r="Y809" s="146"/>
      <c r="Z809" s="146"/>
      <c r="AA809" s="146"/>
      <c r="AB809" s="146"/>
      <c r="AC809" s="146"/>
      <c r="AD809" s="146"/>
      <c r="AE809" s="146"/>
      <c r="AF809" s="146"/>
      <c r="AG809" s="146" t="s">
        <v>228</v>
      </c>
      <c r="AH809" s="146">
        <v>2</v>
      </c>
      <c r="AI809" s="146"/>
      <c r="AJ809" s="146"/>
      <c r="AK809" s="146"/>
      <c r="AL809" s="146"/>
      <c r="AM809" s="146"/>
      <c r="AN809" s="146"/>
      <c r="AO809" s="146"/>
      <c r="AP809" s="146"/>
      <c r="AQ809" s="146"/>
      <c r="AR809" s="146"/>
      <c r="AS809" s="146"/>
      <c r="AT809" s="146"/>
      <c r="AU809" s="146"/>
      <c r="AV809" s="146"/>
      <c r="AW809" s="146"/>
      <c r="AX809" s="146"/>
      <c r="AY809" s="146"/>
      <c r="AZ809" s="146"/>
      <c r="BA809" s="146"/>
      <c r="BB809" s="146"/>
      <c r="BC809" s="146"/>
      <c r="BD809" s="146"/>
      <c r="BE809" s="146"/>
      <c r="BF809" s="146"/>
      <c r="BG809" s="146"/>
      <c r="BH809" s="146"/>
    </row>
    <row r="810" spans="1:60" outlineLevel="1">
      <c r="A810" s="153"/>
      <c r="B810" s="154"/>
      <c r="C810" s="198" t="s">
        <v>865</v>
      </c>
      <c r="D810" s="189"/>
      <c r="E810" s="190">
        <v>-1.6</v>
      </c>
      <c r="F810" s="155"/>
      <c r="G810" s="155"/>
      <c r="H810" s="155"/>
      <c r="I810" s="155"/>
      <c r="J810" s="155"/>
      <c r="K810" s="155"/>
      <c r="L810" s="155"/>
      <c r="M810" s="155"/>
      <c r="N810" s="155"/>
      <c r="O810" s="155"/>
      <c r="P810" s="155"/>
      <c r="Q810" s="155"/>
      <c r="R810" s="155"/>
      <c r="S810" s="155"/>
      <c r="T810" s="155"/>
      <c r="U810" s="155"/>
      <c r="V810" s="155"/>
      <c r="W810" s="155"/>
      <c r="X810" s="155"/>
      <c r="Y810" s="146"/>
      <c r="Z810" s="146"/>
      <c r="AA810" s="146"/>
      <c r="AB810" s="146"/>
      <c r="AC810" s="146"/>
      <c r="AD810" s="146"/>
      <c r="AE810" s="146"/>
      <c r="AF810" s="146"/>
      <c r="AG810" s="146" t="s">
        <v>228</v>
      </c>
      <c r="AH810" s="146">
        <v>2</v>
      </c>
      <c r="AI810" s="146"/>
      <c r="AJ810" s="146"/>
      <c r="AK810" s="146"/>
      <c r="AL810" s="146"/>
      <c r="AM810" s="146"/>
      <c r="AN810" s="146"/>
      <c r="AO810" s="146"/>
      <c r="AP810" s="146"/>
      <c r="AQ810" s="146"/>
      <c r="AR810" s="146"/>
      <c r="AS810" s="146"/>
      <c r="AT810" s="146"/>
      <c r="AU810" s="146"/>
      <c r="AV810" s="146"/>
      <c r="AW810" s="146"/>
      <c r="AX810" s="146"/>
      <c r="AY810" s="146"/>
      <c r="AZ810" s="146"/>
      <c r="BA810" s="146"/>
      <c r="BB810" s="146"/>
      <c r="BC810" s="146"/>
      <c r="BD810" s="146"/>
      <c r="BE810" s="146"/>
      <c r="BF810" s="146"/>
      <c r="BG810" s="146"/>
      <c r="BH810" s="146"/>
    </row>
    <row r="811" spans="1:60" outlineLevel="1">
      <c r="A811" s="153"/>
      <c r="B811" s="154"/>
      <c r="C811" s="198" t="s">
        <v>866</v>
      </c>
      <c r="D811" s="189"/>
      <c r="E811" s="190">
        <v>8.3000000000000007</v>
      </c>
      <c r="F811" s="155"/>
      <c r="G811" s="155"/>
      <c r="H811" s="155"/>
      <c r="I811" s="155"/>
      <c r="J811" s="155"/>
      <c r="K811" s="155"/>
      <c r="L811" s="155"/>
      <c r="M811" s="155"/>
      <c r="N811" s="155"/>
      <c r="O811" s="155"/>
      <c r="P811" s="155"/>
      <c r="Q811" s="155"/>
      <c r="R811" s="155"/>
      <c r="S811" s="155"/>
      <c r="T811" s="155"/>
      <c r="U811" s="155"/>
      <c r="V811" s="155"/>
      <c r="W811" s="155"/>
      <c r="X811" s="155"/>
      <c r="Y811" s="146"/>
      <c r="Z811" s="146"/>
      <c r="AA811" s="146"/>
      <c r="AB811" s="146"/>
      <c r="AC811" s="146"/>
      <c r="AD811" s="146"/>
      <c r="AE811" s="146"/>
      <c r="AF811" s="146"/>
      <c r="AG811" s="146" t="s">
        <v>228</v>
      </c>
      <c r="AH811" s="146">
        <v>2</v>
      </c>
      <c r="AI811" s="146"/>
      <c r="AJ811" s="146"/>
      <c r="AK811" s="146"/>
      <c r="AL811" s="146"/>
      <c r="AM811" s="146"/>
      <c r="AN811" s="146"/>
      <c r="AO811" s="146"/>
      <c r="AP811" s="146"/>
      <c r="AQ811" s="146"/>
      <c r="AR811" s="146"/>
      <c r="AS811" s="146"/>
      <c r="AT811" s="146"/>
      <c r="AU811" s="146"/>
      <c r="AV811" s="146"/>
      <c r="AW811" s="146"/>
      <c r="AX811" s="146"/>
      <c r="AY811" s="146"/>
      <c r="AZ811" s="146"/>
      <c r="BA811" s="146"/>
      <c r="BB811" s="146"/>
      <c r="BC811" s="146"/>
      <c r="BD811" s="146"/>
      <c r="BE811" s="146"/>
      <c r="BF811" s="146"/>
      <c r="BG811" s="146"/>
      <c r="BH811" s="146"/>
    </row>
    <row r="812" spans="1:60" outlineLevel="1">
      <c r="A812" s="153"/>
      <c r="B812" s="154"/>
      <c r="C812" s="198" t="s">
        <v>867</v>
      </c>
      <c r="D812" s="189"/>
      <c r="E812" s="190">
        <v>-2.4</v>
      </c>
      <c r="F812" s="155"/>
      <c r="G812" s="155"/>
      <c r="H812" s="155"/>
      <c r="I812" s="155"/>
      <c r="J812" s="155"/>
      <c r="K812" s="155"/>
      <c r="L812" s="155"/>
      <c r="M812" s="155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46"/>
      <c r="Z812" s="146"/>
      <c r="AA812" s="146"/>
      <c r="AB812" s="146"/>
      <c r="AC812" s="146"/>
      <c r="AD812" s="146"/>
      <c r="AE812" s="146"/>
      <c r="AF812" s="146"/>
      <c r="AG812" s="146" t="s">
        <v>228</v>
      </c>
      <c r="AH812" s="146">
        <v>2</v>
      </c>
      <c r="AI812" s="146"/>
      <c r="AJ812" s="146"/>
      <c r="AK812" s="146"/>
      <c r="AL812" s="146"/>
      <c r="AM812" s="146"/>
      <c r="AN812" s="146"/>
      <c r="AO812" s="146"/>
      <c r="AP812" s="146"/>
      <c r="AQ812" s="146"/>
      <c r="AR812" s="146"/>
      <c r="AS812" s="146"/>
      <c r="AT812" s="146"/>
      <c r="AU812" s="146"/>
      <c r="AV812" s="146"/>
      <c r="AW812" s="146"/>
      <c r="AX812" s="146"/>
      <c r="AY812" s="146"/>
      <c r="AZ812" s="146"/>
      <c r="BA812" s="146"/>
      <c r="BB812" s="146"/>
      <c r="BC812" s="146"/>
      <c r="BD812" s="146"/>
      <c r="BE812" s="146"/>
      <c r="BF812" s="146"/>
      <c r="BG812" s="146"/>
      <c r="BH812" s="146"/>
    </row>
    <row r="813" spans="1:60" outlineLevel="1">
      <c r="A813" s="153"/>
      <c r="B813" s="154"/>
      <c r="C813" s="198" t="s">
        <v>868</v>
      </c>
      <c r="D813" s="189"/>
      <c r="E813" s="190">
        <v>8.6</v>
      </c>
      <c r="F813" s="155"/>
      <c r="G813" s="155"/>
      <c r="H813" s="155"/>
      <c r="I813" s="155"/>
      <c r="J813" s="155"/>
      <c r="K813" s="155"/>
      <c r="L813" s="155"/>
      <c r="M813" s="155"/>
      <c r="N813" s="155"/>
      <c r="O813" s="155"/>
      <c r="P813" s="155"/>
      <c r="Q813" s="155"/>
      <c r="R813" s="155"/>
      <c r="S813" s="155"/>
      <c r="T813" s="155"/>
      <c r="U813" s="155"/>
      <c r="V813" s="155"/>
      <c r="W813" s="155"/>
      <c r="X813" s="155"/>
      <c r="Y813" s="146"/>
      <c r="Z813" s="146"/>
      <c r="AA813" s="146"/>
      <c r="AB813" s="146"/>
      <c r="AC813" s="146"/>
      <c r="AD813" s="146"/>
      <c r="AE813" s="146"/>
      <c r="AF813" s="146"/>
      <c r="AG813" s="146" t="s">
        <v>228</v>
      </c>
      <c r="AH813" s="146">
        <v>2</v>
      </c>
      <c r="AI813" s="146"/>
      <c r="AJ813" s="146"/>
      <c r="AK813" s="146"/>
      <c r="AL813" s="146"/>
      <c r="AM813" s="146"/>
      <c r="AN813" s="146"/>
      <c r="AO813" s="146"/>
      <c r="AP813" s="146"/>
      <c r="AQ813" s="146"/>
      <c r="AR813" s="146"/>
      <c r="AS813" s="146"/>
      <c r="AT813" s="146"/>
      <c r="AU813" s="146"/>
      <c r="AV813" s="146"/>
      <c r="AW813" s="146"/>
      <c r="AX813" s="146"/>
      <c r="AY813" s="146"/>
      <c r="AZ813" s="146"/>
      <c r="BA813" s="146"/>
      <c r="BB813" s="146"/>
      <c r="BC813" s="146"/>
      <c r="BD813" s="146"/>
      <c r="BE813" s="146"/>
      <c r="BF813" s="146"/>
      <c r="BG813" s="146"/>
      <c r="BH813" s="146"/>
    </row>
    <row r="814" spans="1:60" outlineLevel="1">
      <c r="A814" s="153"/>
      <c r="B814" s="154"/>
      <c r="C814" s="198" t="s">
        <v>863</v>
      </c>
      <c r="D814" s="189"/>
      <c r="E814" s="190">
        <v>-0.8</v>
      </c>
      <c r="F814" s="155"/>
      <c r="G814" s="155"/>
      <c r="H814" s="155"/>
      <c r="I814" s="155"/>
      <c r="J814" s="155"/>
      <c r="K814" s="155"/>
      <c r="L814" s="155"/>
      <c r="M814" s="155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46"/>
      <c r="Z814" s="146"/>
      <c r="AA814" s="146"/>
      <c r="AB814" s="146"/>
      <c r="AC814" s="146"/>
      <c r="AD814" s="146"/>
      <c r="AE814" s="146"/>
      <c r="AF814" s="146"/>
      <c r="AG814" s="146" t="s">
        <v>228</v>
      </c>
      <c r="AH814" s="146">
        <v>2</v>
      </c>
      <c r="AI814" s="146"/>
      <c r="AJ814" s="146"/>
      <c r="AK814" s="146"/>
      <c r="AL814" s="146"/>
      <c r="AM814" s="146"/>
      <c r="AN814" s="146"/>
      <c r="AO814" s="146"/>
      <c r="AP814" s="146"/>
      <c r="AQ814" s="146"/>
      <c r="AR814" s="146"/>
      <c r="AS814" s="146"/>
      <c r="AT814" s="146"/>
      <c r="AU814" s="146"/>
      <c r="AV814" s="146"/>
      <c r="AW814" s="146"/>
      <c r="AX814" s="146"/>
      <c r="AY814" s="146"/>
      <c r="AZ814" s="146"/>
      <c r="BA814" s="146"/>
      <c r="BB814" s="146"/>
      <c r="BC814" s="146"/>
      <c r="BD814" s="146"/>
      <c r="BE814" s="146"/>
      <c r="BF814" s="146"/>
      <c r="BG814" s="146"/>
      <c r="BH814" s="146"/>
    </row>
    <row r="815" spans="1:60" outlineLevel="1">
      <c r="A815" s="153"/>
      <c r="B815" s="154"/>
      <c r="C815" s="198" t="s">
        <v>869</v>
      </c>
      <c r="D815" s="189"/>
      <c r="E815" s="190">
        <v>8.6999999999999993</v>
      </c>
      <c r="F815" s="155"/>
      <c r="G815" s="155"/>
      <c r="H815" s="155"/>
      <c r="I815" s="155"/>
      <c r="J815" s="155"/>
      <c r="K815" s="155"/>
      <c r="L815" s="155"/>
      <c r="M815" s="155"/>
      <c r="N815" s="155"/>
      <c r="O815" s="155"/>
      <c r="P815" s="155"/>
      <c r="Q815" s="155"/>
      <c r="R815" s="155"/>
      <c r="S815" s="155"/>
      <c r="T815" s="155"/>
      <c r="U815" s="155"/>
      <c r="V815" s="155"/>
      <c r="W815" s="155"/>
      <c r="X815" s="155"/>
      <c r="Y815" s="146"/>
      <c r="Z815" s="146"/>
      <c r="AA815" s="146"/>
      <c r="AB815" s="146"/>
      <c r="AC815" s="146"/>
      <c r="AD815" s="146"/>
      <c r="AE815" s="146"/>
      <c r="AF815" s="146"/>
      <c r="AG815" s="146" t="s">
        <v>228</v>
      </c>
      <c r="AH815" s="146">
        <v>2</v>
      </c>
      <c r="AI815" s="146"/>
      <c r="AJ815" s="146"/>
      <c r="AK815" s="146"/>
      <c r="AL815" s="146"/>
      <c r="AM815" s="146"/>
      <c r="AN815" s="146"/>
      <c r="AO815" s="146"/>
      <c r="AP815" s="146"/>
      <c r="AQ815" s="146"/>
      <c r="AR815" s="146"/>
      <c r="AS815" s="146"/>
      <c r="AT815" s="146"/>
      <c r="AU815" s="146"/>
      <c r="AV815" s="146"/>
      <c r="AW815" s="146"/>
      <c r="AX815" s="146"/>
      <c r="AY815" s="146"/>
      <c r="AZ815" s="146"/>
      <c r="BA815" s="146"/>
      <c r="BB815" s="146"/>
      <c r="BC815" s="146"/>
      <c r="BD815" s="146"/>
      <c r="BE815" s="146"/>
      <c r="BF815" s="146"/>
      <c r="BG815" s="146"/>
      <c r="BH815" s="146"/>
    </row>
    <row r="816" spans="1:60" outlineLevel="1">
      <c r="A816" s="153"/>
      <c r="B816" s="154"/>
      <c r="C816" s="198" t="s">
        <v>865</v>
      </c>
      <c r="D816" s="189"/>
      <c r="E816" s="190">
        <v>-1.6</v>
      </c>
      <c r="F816" s="155"/>
      <c r="G816" s="155"/>
      <c r="H816" s="155"/>
      <c r="I816" s="155"/>
      <c r="J816" s="155"/>
      <c r="K816" s="155"/>
      <c r="L816" s="155"/>
      <c r="M816" s="155"/>
      <c r="N816" s="155"/>
      <c r="O816" s="155"/>
      <c r="P816" s="155"/>
      <c r="Q816" s="155"/>
      <c r="R816" s="155"/>
      <c r="S816" s="155"/>
      <c r="T816" s="155"/>
      <c r="U816" s="155"/>
      <c r="V816" s="155"/>
      <c r="W816" s="155"/>
      <c r="X816" s="155"/>
      <c r="Y816" s="146"/>
      <c r="Z816" s="146"/>
      <c r="AA816" s="146"/>
      <c r="AB816" s="146"/>
      <c r="AC816" s="146"/>
      <c r="AD816" s="146"/>
      <c r="AE816" s="146"/>
      <c r="AF816" s="146"/>
      <c r="AG816" s="146" t="s">
        <v>228</v>
      </c>
      <c r="AH816" s="146">
        <v>2</v>
      </c>
      <c r="AI816" s="146"/>
      <c r="AJ816" s="146"/>
      <c r="AK816" s="146"/>
      <c r="AL816" s="146"/>
      <c r="AM816" s="146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</row>
    <row r="817" spans="1:60" outlineLevel="1">
      <c r="A817" s="153"/>
      <c r="B817" s="154"/>
      <c r="C817" s="198" t="s">
        <v>870</v>
      </c>
      <c r="D817" s="189"/>
      <c r="E817" s="190">
        <v>6.6</v>
      </c>
      <c r="F817" s="155"/>
      <c r="G817" s="155"/>
      <c r="H817" s="155"/>
      <c r="I817" s="155"/>
      <c r="J817" s="155"/>
      <c r="K817" s="155"/>
      <c r="L817" s="155"/>
      <c r="M817" s="155"/>
      <c r="N817" s="155"/>
      <c r="O817" s="155"/>
      <c r="P817" s="155"/>
      <c r="Q817" s="155"/>
      <c r="R817" s="155"/>
      <c r="S817" s="155"/>
      <c r="T817" s="155"/>
      <c r="U817" s="155"/>
      <c r="V817" s="155"/>
      <c r="W817" s="155"/>
      <c r="X817" s="155"/>
      <c r="Y817" s="146"/>
      <c r="Z817" s="146"/>
      <c r="AA817" s="146"/>
      <c r="AB817" s="146"/>
      <c r="AC817" s="146"/>
      <c r="AD817" s="146"/>
      <c r="AE817" s="146"/>
      <c r="AF817" s="146"/>
      <c r="AG817" s="146" t="s">
        <v>228</v>
      </c>
      <c r="AH817" s="146">
        <v>2</v>
      </c>
      <c r="AI817" s="146"/>
      <c r="AJ817" s="146"/>
      <c r="AK817" s="146"/>
      <c r="AL817" s="146"/>
      <c r="AM817" s="146"/>
      <c r="AN817" s="146"/>
      <c r="AO817" s="146"/>
      <c r="AP817" s="146"/>
      <c r="AQ817" s="146"/>
      <c r="AR817" s="146"/>
      <c r="AS817" s="146"/>
      <c r="AT817" s="146"/>
      <c r="AU817" s="146"/>
      <c r="AV817" s="146"/>
      <c r="AW817" s="146"/>
      <c r="AX817" s="146"/>
      <c r="AY817" s="146"/>
      <c r="AZ817" s="146"/>
      <c r="BA817" s="146"/>
      <c r="BB817" s="146"/>
      <c r="BC817" s="146"/>
      <c r="BD817" s="146"/>
      <c r="BE817" s="146"/>
      <c r="BF817" s="146"/>
      <c r="BG817" s="146"/>
      <c r="BH817" s="146"/>
    </row>
    <row r="818" spans="1:60" outlineLevel="1">
      <c r="A818" s="153"/>
      <c r="B818" s="154"/>
      <c r="C818" s="198" t="s">
        <v>871</v>
      </c>
      <c r="D818" s="189"/>
      <c r="E818" s="190">
        <v>-0.7</v>
      </c>
      <c r="F818" s="155"/>
      <c r="G818" s="155"/>
      <c r="H818" s="155"/>
      <c r="I818" s="155"/>
      <c r="J818" s="155"/>
      <c r="K818" s="155"/>
      <c r="L818" s="155"/>
      <c r="M818" s="155"/>
      <c r="N818" s="155"/>
      <c r="O818" s="155"/>
      <c r="P818" s="155"/>
      <c r="Q818" s="155"/>
      <c r="R818" s="155"/>
      <c r="S818" s="155"/>
      <c r="T818" s="155"/>
      <c r="U818" s="155"/>
      <c r="V818" s="155"/>
      <c r="W818" s="155"/>
      <c r="X818" s="155"/>
      <c r="Y818" s="146"/>
      <c r="Z818" s="146"/>
      <c r="AA818" s="146"/>
      <c r="AB818" s="146"/>
      <c r="AC818" s="146"/>
      <c r="AD818" s="146"/>
      <c r="AE818" s="146"/>
      <c r="AF818" s="146"/>
      <c r="AG818" s="146" t="s">
        <v>228</v>
      </c>
      <c r="AH818" s="146">
        <v>2</v>
      </c>
      <c r="AI818" s="146"/>
      <c r="AJ818" s="146"/>
      <c r="AK818" s="146"/>
      <c r="AL818" s="146"/>
      <c r="AM818" s="146"/>
      <c r="AN818" s="146"/>
      <c r="AO818" s="146"/>
      <c r="AP818" s="146"/>
      <c r="AQ818" s="146"/>
      <c r="AR818" s="146"/>
      <c r="AS818" s="146"/>
      <c r="AT818" s="146"/>
      <c r="AU818" s="146"/>
      <c r="AV818" s="146"/>
      <c r="AW818" s="146"/>
      <c r="AX818" s="146"/>
      <c r="AY818" s="146"/>
      <c r="AZ818" s="146"/>
      <c r="BA818" s="146"/>
      <c r="BB818" s="146"/>
      <c r="BC818" s="146"/>
      <c r="BD818" s="146"/>
      <c r="BE818" s="146"/>
      <c r="BF818" s="146"/>
      <c r="BG818" s="146"/>
      <c r="BH818" s="146"/>
    </row>
    <row r="819" spans="1:60" outlineLevel="1">
      <c r="A819" s="153"/>
      <c r="B819" s="154"/>
      <c r="C819" s="198" t="s">
        <v>867</v>
      </c>
      <c r="D819" s="189"/>
      <c r="E819" s="190">
        <v>-2.4</v>
      </c>
      <c r="F819" s="155"/>
      <c r="G819" s="155"/>
      <c r="H819" s="155"/>
      <c r="I819" s="155"/>
      <c r="J819" s="155"/>
      <c r="K819" s="155"/>
      <c r="L819" s="155"/>
      <c r="M819" s="155"/>
      <c r="N819" s="155"/>
      <c r="O819" s="155"/>
      <c r="P819" s="155"/>
      <c r="Q819" s="155"/>
      <c r="R819" s="155"/>
      <c r="S819" s="155"/>
      <c r="T819" s="155"/>
      <c r="U819" s="155"/>
      <c r="V819" s="155"/>
      <c r="W819" s="155"/>
      <c r="X819" s="155"/>
      <c r="Y819" s="146"/>
      <c r="Z819" s="146"/>
      <c r="AA819" s="146"/>
      <c r="AB819" s="146"/>
      <c r="AC819" s="146"/>
      <c r="AD819" s="146"/>
      <c r="AE819" s="146"/>
      <c r="AF819" s="146"/>
      <c r="AG819" s="146" t="s">
        <v>228</v>
      </c>
      <c r="AH819" s="146">
        <v>2</v>
      </c>
      <c r="AI819" s="146"/>
      <c r="AJ819" s="146"/>
      <c r="AK819" s="146"/>
      <c r="AL819" s="146"/>
      <c r="AM819" s="146"/>
      <c r="AN819" s="146"/>
      <c r="AO819" s="146"/>
      <c r="AP819" s="146"/>
      <c r="AQ819" s="146"/>
      <c r="AR819" s="146"/>
      <c r="AS819" s="146"/>
      <c r="AT819" s="146"/>
      <c r="AU819" s="146"/>
      <c r="AV819" s="146"/>
      <c r="AW819" s="146"/>
      <c r="AX819" s="146"/>
      <c r="AY819" s="146"/>
      <c r="AZ819" s="146"/>
      <c r="BA819" s="146"/>
      <c r="BB819" s="146"/>
      <c r="BC819" s="146"/>
      <c r="BD819" s="146"/>
      <c r="BE819" s="146"/>
      <c r="BF819" s="146"/>
      <c r="BG819" s="146"/>
      <c r="BH819" s="146"/>
    </row>
    <row r="820" spans="1:60" outlineLevel="1">
      <c r="A820" s="153"/>
      <c r="B820" s="154"/>
      <c r="C820" s="198" t="s">
        <v>872</v>
      </c>
      <c r="D820" s="189"/>
      <c r="E820" s="190">
        <v>5.8</v>
      </c>
      <c r="F820" s="155"/>
      <c r="G820" s="155"/>
      <c r="H820" s="155"/>
      <c r="I820" s="155"/>
      <c r="J820" s="155"/>
      <c r="K820" s="155"/>
      <c r="L820" s="155"/>
      <c r="M820" s="15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46"/>
      <c r="Z820" s="146"/>
      <c r="AA820" s="146"/>
      <c r="AB820" s="146"/>
      <c r="AC820" s="146"/>
      <c r="AD820" s="146"/>
      <c r="AE820" s="146"/>
      <c r="AF820" s="146"/>
      <c r="AG820" s="146" t="s">
        <v>228</v>
      </c>
      <c r="AH820" s="146">
        <v>2</v>
      </c>
      <c r="AI820" s="146"/>
      <c r="AJ820" s="146"/>
      <c r="AK820" s="146"/>
      <c r="AL820" s="146"/>
      <c r="AM820" s="146"/>
      <c r="AN820" s="146"/>
      <c r="AO820" s="146"/>
      <c r="AP820" s="146"/>
      <c r="AQ820" s="146"/>
      <c r="AR820" s="146"/>
      <c r="AS820" s="146"/>
      <c r="AT820" s="146"/>
      <c r="AU820" s="146"/>
      <c r="AV820" s="146"/>
      <c r="AW820" s="146"/>
      <c r="AX820" s="146"/>
      <c r="AY820" s="146"/>
      <c r="AZ820" s="146"/>
      <c r="BA820" s="146"/>
      <c r="BB820" s="146"/>
      <c r="BC820" s="146"/>
      <c r="BD820" s="146"/>
      <c r="BE820" s="146"/>
      <c r="BF820" s="146"/>
      <c r="BG820" s="146"/>
      <c r="BH820" s="146"/>
    </row>
    <row r="821" spans="1:60" outlineLevel="1">
      <c r="A821" s="153"/>
      <c r="B821" s="154"/>
      <c r="C821" s="198" t="s">
        <v>871</v>
      </c>
      <c r="D821" s="189"/>
      <c r="E821" s="190">
        <v>-0.7</v>
      </c>
      <c r="F821" s="155"/>
      <c r="G821" s="155"/>
      <c r="H821" s="155"/>
      <c r="I821" s="155"/>
      <c r="J821" s="155"/>
      <c r="K821" s="155"/>
      <c r="L821" s="155"/>
      <c r="M821" s="155"/>
      <c r="N821" s="155"/>
      <c r="O821" s="155"/>
      <c r="P821" s="155"/>
      <c r="Q821" s="155"/>
      <c r="R821" s="155"/>
      <c r="S821" s="155"/>
      <c r="T821" s="155"/>
      <c r="U821" s="155"/>
      <c r="V821" s="155"/>
      <c r="W821" s="155"/>
      <c r="X821" s="155"/>
      <c r="Y821" s="146"/>
      <c r="Z821" s="146"/>
      <c r="AA821" s="146"/>
      <c r="AB821" s="146"/>
      <c r="AC821" s="146"/>
      <c r="AD821" s="146"/>
      <c r="AE821" s="146"/>
      <c r="AF821" s="146"/>
      <c r="AG821" s="146" t="s">
        <v>228</v>
      </c>
      <c r="AH821" s="146">
        <v>2</v>
      </c>
      <c r="AI821" s="146"/>
      <c r="AJ821" s="146"/>
      <c r="AK821" s="146"/>
      <c r="AL821" s="146"/>
      <c r="AM821" s="146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</row>
    <row r="822" spans="1:60" outlineLevel="1">
      <c r="A822" s="153"/>
      <c r="B822" s="154"/>
      <c r="C822" s="198" t="s">
        <v>873</v>
      </c>
      <c r="D822" s="189"/>
      <c r="E822" s="190">
        <v>10.3</v>
      </c>
      <c r="F822" s="155"/>
      <c r="G822" s="155"/>
      <c r="H822" s="155"/>
      <c r="I822" s="155"/>
      <c r="J822" s="155"/>
      <c r="K822" s="155"/>
      <c r="L822" s="155"/>
      <c r="M822" s="155"/>
      <c r="N822" s="155"/>
      <c r="O822" s="155"/>
      <c r="P822" s="155"/>
      <c r="Q822" s="155"/>
      <c r="R822" s="155"/>
      <c r="S822" s="155"/>
      <c r="T822" s="155"/>
      <c r="U822" s="155"/>
      <c r="V822" s="155"/>
      <c r="W822" s="155"/>
      <c r="X822" s="155"/>
      <c r="Y822" s="146"/>
      <c r="Z822" s="146"/>
      <c r="AA822" s="146"/>
      <c r="AB822" s="146"/>
      <c r="AC822" s="146"/>
      <c r="AD822" s="146"/>
      <c r="AE822" s="146"/>
      <c r="AF822" s="146"/>
      <c r="AG822" s="146" t="s">
        <v>228</v>
      </c>
      <c r="AH822" s="146">
        <v>2</v>
      </c>
      <c r="AI822" s="146"/>
      <c r="AJ822" s="146"/>
      <c r="AK822" s="146"/>
      <c r="AL822" s="146"/>
      <c r="AM822" s="146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</row>
    <row r="823" spans="1:60" outlineLevel="1">
      <c r="A823" s="153"/>
      <c r="B823" s="154"/>
      <c r="C823" s="198" t="s">
        <v>863</v>
      </c>
      <c r="D823" s="189"/>
      <c r="E823" s="190">
        <v>-0.8</v>
      </c>
      <c r="F823" s="155"/>
      <c r="G823" s="155"/>
      <c r="H823" s="155"/>
      <c r="I823" s="155"/>
      <c r="J823" s="155"/>
      <c r="K823" s="155"/>
      <c r="L823" s="155"/>
      <c r="M823" s="155"/>
      <c r="N823" s="155"/>
      <c r="O823" s="155"/>
      <c r="P823" s="155"/>
      <c r="Q823" s="155"/>
      <c r="R823" s="155"/>
      <c r="S823" s="155"/>
      <c r="T823" s="155"/>
      <c r="U823" s="155"/>
      <c r="V823" s="155"/>
      <c r="W823" s="155"/>
      <c r="X823" s="155"/>
      <c r="Y823" s="146"/>
      <c r="Z823" s="146"/>
      <c r="AA823" s="146"/>
      <c r="AB823" s="146"/>
      <c r="AC823" s="146"/>
      <c r="AD823" s="146"/>
      <c r="AE823" s="146"/>
      <c r="AF823" s="146"/>
      <c r="AG823" s="146" t="s">
        <v>228</v>
      </c>
      <c r="AH823" s="146">
        <v>2</v>
      </c>
      <c r="AI823" s="146"/>
      <c r="AJ823" s="146"/>
      <c r="AK823" s="146"/>
      <c r="AL823" s="146"/>
      <c r="AM823" s="146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</row>
    <row r="824" spans="1:60" outlineLevel="1">
      <c r="A824" s="153"/>
      <c r="B824" s="154"/>
      <c r="C824" s="198" t="s">
        <v>874</v>
      </c>
      <c r="D824" s="189"/>
      <c r="E824" s="190">
        <v>7</v>
      </c>
      <c r="F824" s="155"/>
      <c r="G824" s="155"/>
      <c r="H824" s="155"/>
      <c r="I824" s="155"/>
      <c r="J824" s="155"/>
      <c r="K824" s="155"/>
      <c r="L824" s="155"/>
      <c r="M824" s="155"/>
      <c r="N824" s="155"/>
      <c r="O824" s="155"/>
      <c r="P824" s="155"/>
      <c r="Q824" s="155"/>
      <c r="R824" s="155"/>
      <c r="S824" s="155"/>
      <c r="T824" s="155"/>
      <c r="U824" s="155"/>
      <c r="V824" s="155"/>
      <c r="W824" s="155"/>
      <c r="X824" s="155"/>
      <c r="Y824" s="146"/>
      <c r="Z824" s="146"/>
      <c r="AA824" s="146"/>
      <c r="AB824" s="146"/>
      <c r="AC824" s="146"/>
      <c r="AD824" s="146"/>
      <c r="AE824" s="146"/>
      <c r="AF824" s="146"/>
      <c r="AG824" s="146" t="s">
        <v>228</v>
      </c>
      <c r="AH824" s="146">
        <v>2</v>
      </c>
      <c r="AI824" s="146"/>
      <c r="AJ824" s="146"/>
      <c r="AK824" s="146"/>
      <c r="AL824" s="146"/>
      <c r="AM824" s="146"/>
      <c r="AN824" s="146"/>
      <c r="AO824" s="146"/>
      <c r="AP824" s="146"/>
      <c r="AQ824" s="146"/>
      <c r="AR824" s="146"/>
      <c r="AS824" s="146"/>
      <c r="AT824" s="146"/>
      <c r="AU824" s="146"/>
      <c r="AV824" s="146"/>
      <c r="AW824" s="146"/>
      <c r="AX824" s="146"/>
      <c r="AY824" s="146"/>
      <c r="AZ824" s="146"/>
      <c r="BA824" s="146"/>
      <c r="BB824" s="146"/>
      <c r="BC824" s="146"/>
      <c r="BD824" s="146"/>
      <c r="BE824" s="146"/>
      <c r="BF824" s="146"/>
      <c r="BG824" s="146"/>
      <c r="BH824" s="146"/>
    </row>
    <row r="825" spans="1:60" outlineLevel="1">
      <c r="A825" s="153"/>
      <c r="B825" s="154"/>
      <c r="C825" s="198" t="s">
        <v>865</v>
      </c>
      <c r="D825" s="189"/>
      <c r="E825" s="190">
        <v>-1.6</v>
      </c>
      <c r="F825" s="155"/>
      <c r="G825" s="155"/>
      <c r="H825" s="155"/>
      <c r="I825" s="155"/>
      <c r="J825" s="155"/>
      <c r="K825" s="155"/>
      <c r="L825" s="155"/>
      <c r="M825" s="155"/>
      <c r="N825" s="155"/>
      <c r="O825" s="155"/>
      <c r="P825" s="155"/>
      <c r="Q825" s="155"/>
      <c r="R825" s="155"/>
      <c r="S825" s="155"/>
      <c r="T825" s="155"/>
      <c r="U825" s="155"/>
      <c r="V825" s="155"/>
      <c r="W825" s="155"/>
      <c r="X825" s="155"/>
      <c r="Y825" s="146"/>
      <c r="Z825" s="146"/>
      <c r="AA825" s="146"/>
      <c r="AB825" s="146"/>
      <c r="AC825" s="146"/>
      <c r="AD825" s="146"/>
      <c r="AE825" s="146"/>
      <c r="AF825" s="146"/>
      <c r="AG825" s="146" t="s">
        <v>228</v>
      </c>
      <c r="AH825" s="146">
        <v>2</v>
      </c>
      <c r="AI825" s="146"/>
      <c r="AJ825" s="146"/>
      <c r="AK825" s="146"/>
      <c r="AL825" s="146"/>
      <c r="AM825" s="146"/>
      <c r="AN825" s="146"/>
      <c r="AO825" s="146"/>
      <c r="AP825" s="146"/>
      <c r="AQ825" s="146"/>
      <c r="AR825" s="146"/>
      <c r="AS825" s="146"/>
      <c r="AT825" s="146"/>
      <c r="AU825" s="146"/>
      <c r="AV825" s="146"/>
      <c r="AW825" s="146"/>
      <c r="AX825" s="146"/>
      <c r="AY825" s="146"/>
      <c r="AZ825" s="146"/>
      <c r="BA825" s="146"/>
      <c r="BB825" s="146"/>
      <c r="BC825" s="146"/>
      <c r="BD825" s="146"/>
      <c r="BE825" s="146"/>
      <c r="BF825" s="146"/>
      <c r="BG825" s="146"/>
      <c r="BH825" s="146"/>
    </row>
    <row r="826" spans="1:60" outlineLevel="1">
      <c r="A826" s="153"/>
      <c r="B826" s="154"/>
      <c r="C826" s="199" t="s">
        <v>365</v>
      </c>
      <c r="D826" s="191"/>
      <c r="E826" s="192">
        <v>59.79</v>
      </c>
      <c r="F826" s="155"/>
      <c r="G826" s="155"/>
      <c r="H826" s="155"/>
      <c r="I826" s="155"/>
      <c r="J826" s="155"/>
      <c r="K826" s="155"/>
      <c r="L826" s="155"/>
      <c r="M826" s="155"/>
      <c r="N826" s="155"/>
      <c r="O826" s="155"/>
      <c r="P826" s="155"/>
      <c r="Q826" s="155"/>
      <c r="R826" s="155"/>
      <c r="S826" s="155"/>
      <c r="T826" s="155"/>
      <c r="U826" s="155"/>
      <c r="V826" s="155"/>
      <c r="W826" s="155"/>
      <c r="X826" s="155"/>
      <c r="Y826" s="146"/>
      <c r="Z826" s="146"/>
      <c r="AA826" s="146"/>
      <c r="AB826" s="146"/>
      <c r="AC826" s="146"/>
      <c r="AD826" s="146"/>
      <c r="AE826" s="146"/>
      <c r="AF826" s="146"/>
      <c r="AG826" s="146" t="s">
        <v>228</v>
      </c>
      <c r="AH826" s="146">
        <v>3</v>
      </c>
      <c r="AI826" s="146"/>
      <c r="AJ826" s="146"/>
      <c r="AK826" s="146"/>
      <c r="AL826" s="146"/>
      <c r="AM826" s="146"/>
      <c r="AN826" s="146"/>
      <c r="AO826" s="146"/>
      <c r="AP826" s="146"/>
      <c r="AQ826" s="146"/>
      <c r="AR826" s="146"/>
      <c r="AS826" s="146"/>
      <c r="AT826" s="146"/>
      <c r="AU826" s="146"/>
      <c r="AV826" s="146"/>
      <c r="AW826" s="146"/>
      <c r="AX826" s="146"/>
      <c r="AY826" s="146"/>
      <c r="AZ826" s="146"/>
      <c r="BA826" s="146"/>
      <c r="BB826" s="146"/>
      <c r="BC826" s="146"/>
      <c r="BD826" s="146"/>
      <c r="BE826" s="146"/>
      <c r="BF826" s="146"/>
      <c r="BG826" s="146"/>
      <c r="BH826" s="146"/>
    </row>
    <row r="827" spans="1:60" outlineLevel="1">
      <c r="A827" s="153"/>
      <c r="B827" s="154"/>
      <c r="C827" s="197" t="s">
        <v>366</v>
      </c>
      <c r="D827" s="189"/>
      <c r="E827" s="190"/>
      <c r="F827" s="155"/>
      <c r="G827" s="155"/>
      <c r="H827" s="155"/>
      <c r="I827" s="155"/>
      <c r="J827" s="155"/>
      <c r="K827" s="155"/>
      <c r="L827" s="155"/>
      <c r="M827" s="155"/>
      <c r="N827" s="155"/>
      <c r="O827" s="155"/>
      <c r="P827" s="155"/>
      <c r="Q827" s="155"/>
      <c r="R827" s="155"/>
      <c r="S827" s="155"/>
      <c r="T827" s="155"/>
      <c r="U827" s="155"/>
      <c r="V827" s="155"/>
      <c r="W827" s="155"/>
      <c r="X827" s="155"/>
      <c r="Y827" s="146"/>
      <c r="Z827" s="146"/>
      <c r="AA827" s="146"/>
      <c r="AB827" s="146"/>
      <c r="AC827" s="146"/>
      <c r="AD827" s="146"/>
      <c r="AE827" s="146"/>
      <c r="AF827" s="146"/>
      <c r="AG827" s="146" t="s">
        <v>228</v>
      </c>
      <c r="AH827" s="146"/>
      <c r="AI827" s="146"/>
      <c r="AJ827" s="146"/>
      <c r="AK827" s="146"/>
      <c r="AL827" s="146"/>
      <c r="AM827" s="146"/>
      <c r="AN827" s="146"/>
      <c r="AO827" s="146"/>
      <c r="AP827" s="146"/>
      <c r="AQ827" s="146"/>
      <c r="AR827" s="146"/>
      <c r="AS827" s="146"/>
      <c r="AT827" s="146"/>
      <c r="AU827" s="146"/>
      <c r="AV827" s="146"/>
      <c r="AW827" s="146"/>
      <c r="AX827" s="146"/>
      <c r="AY827" s="146"/>
      <c r="AZ827" s="146"/>
      <c r="BA827" s="146"/>
      <c r="BB827" s="146"/>
      <c r="BC827" s="146"/>
      <c r="BD827" s="146"/>
      <c r="BE827" s="146"/>
      <c r="BF827" s="146"/>
      <c r="BG827" s="146"/>
      <c r="BH827" s="146"/>
    </row>
    <row r="828" spans="1:60" outlineLevel="1">
      <c r="A828" s="153"/>
      <c r="B828" s="154"/>
      <c r="C828" s="195" t="s">
        <v>875</v>
      </c>
      <c r="D828" s="185"/>
      <c r="E828" s="186">
        <v>11.958</v>
      </c>
      <c r="F828" s="155"/>
      <c r="G828" s="155"/>
      <c r="H828" s="155"/>
      <c r="I828" s="155"/>
      <c r="J828" s="155"/>
      <c r="K828" s="155"/>
      <c r="L828" s="155"/>
      <c r="M828" s="155"/>
      <c r="N828" s="155"/>
      <c r="O828" s="155"/>
      <c r="P828" s="155"/>
      <c r="Q828" s="155"/>
      <c r="R828" s="155"/>
      <c r="S828" s="155"/>
      <c r="T828" s="155"/>
      <c r="U828" s="155"/>
      <c r="V828" s="155"/>
      <c r="W828" s="155"/>
      <c r="X828" s="155"/>
      <c r="Y828" s="146"/>
      <c r="Z828" s="146"/>
      <c r="AA828" s="146"/>
      <c r="AB828" s="146"/>
      <c r="AC828" s="146"/>
      <c r="AD828" s="146"/>
      <c r="AE828" s="146"/>
      <c r="AF828" s="146"/>
      <c r="AG828" s="146" t="s">
        <v>228</v>
      </c>
      <c r="AH828" s="146">
        <v>0</v>
      </c>
      <c r="AI828" s="146"/>
      <c r="AJ828" s="146"/>
      <c r="AK828" s="146"/>
      <c r="AL828" s="146"/>
      <c r="AM828" s="146"/>
      <c r="AN828" s="146"/>
      <c r="AO828" s="146"/>
      <c r="AP828" s="146"/>
      <c r="AQ828" s="146"/>
      <c r="AR828" s="146"/>
      <c r="AS828" s="146"/>
      <c r="AT828" s="146"/>
      <c r="AU828" s="146"/>
      <c r="AV828" s="146"/>
      <c r="AW828" s="146"/>
      <c r="AX828" s="146"/>
      <c r="AY828" s="146"/>
      <c r="AZ828" s="146"/>
      <c r="BA828" s="146"/>
      <c r="BB828" s="146"/>
      <c r="BC828" s="146"/>
      <c r="BD828" s="146"/>
      <c r="BE828" s="146"/>
      <c r="BF828" s="146"/>
      <c r="BG828" s="146"/>
      <c r="BH828" s="146"/>
    </row>
    <row r="829" spans="1:60" outlineLevel="1">
      <c r="A829" s="153"/>
      <c r="B829" s="154"/>
      <c r="C829" s="195" t="s">
        <v>876</v>
      </c>
      <c r="D829" s="185"/>
      <c r="E829" s="186">
        <v>9.27</v>
      </c>
      <c r="F829" s="155"/>
      <c r="G829" s="155"/>
      <c r="H829" s="155"/>
      <c r="I829" s="155"/>
      <c r="J829" s="155"/>
      <c r="K829" s="155"/>
      <c r="L829" s="155"/>
      <c r="M829" s="155"/>
      <c r="N829" s="155"/>
      <c r="O829" s="155"/>
      <c r="P829" s="155"/>
      <c r="Q829" s="155"/>
      <c r="R829" s="155"/>
      <c r="S829" s="155"/>
      <c r="T829" s="155"/>
      <c r="U829" s="155"/>
      <c r="V829" s="155"/>
      <c r="W829" s="155"/>
      <c r="X829" s="155"/>
      <c r="Y829" s="146"/>
      <c r="Z829" s="146"/>
      <c r="AA829" s="146"/>
      <c r="AB829" s="146"/>
      <c r="AC829" s="146"/>
      <c r="AD829" s="146"/>
      <c r="AE829" s="146"/>
      <c r="AF829" s="146"/>
      <c r="AG829" s="146" t="s">
        <v>228</v>
      </c>
      <c r="AH829" s="146">
        <v>0</v>
      </c>
      <c r="AI829" s="146"/>
      <c r="AJ829" s="146"/>
      <c r="AK829" s="146"/>
      <c r="AL829" s="146"/>
      <c r="AM829" s="146"/>
      <c r="AN829" s="146"/>
      <c r="AO829" s="146"/>
      <c r="AP829" s="146"/>
      <c r="AQ829" s="146"/>
      <c r="AR829" s="146"/>
      <c r="AS829" s="146"/>
      <c r="AT829" s="146"/>
      <c r="AU829" s="146"/>
      <c r="AV829" s="146"/>
      <c r="AW829" s="146"/>
      <c r="AX829" s="146"/>
      <c r="AY829" s="146"/>
      <c r="AZ829" s="146"/>
      <c r="BA829" s="146"/>
      <c r="BB829" s="146"/>
      <c r="BC829" s="146"/>
      <c r="BD829" s="146"/>
      <c r="BE829" s="146"/>
      <c r="BF829" s="146"/>
      <c r="BG829" s="146"/>
      <c r="BH829" s="146"/>
    </row>
    <row r="830" spans="1:60" outlineLevel="1">
      <c r="A830" s="163">
        <v>133</v>
      </c>
      <c r="B830" s="164" t="s">
        <v>877</v>
      </c>
      <c r="C830" s="180" t="s">
        <v>878</v>
      </c>
      <c r="D830" s="165" t="s">
        <v>254</v>
      </c>
      <c r="E830" s="166">
        <v>113.79600000000001</v>
      </c>
      <c r="F830" s="167"/>
      <c r="G830" s="168">
        <f>ROUND(E830*F830,2)</f>
        <v>0</v>
      </c>
      <c r="H830" s="167">
        <v>341.72</v>
      </c>
      <c r="I830" s="168">
        <f>ROUND(E830*H830,2)</f>
        <v>38886.370000000003</v>
      </c>
      <c r="J830" s="167">
        <v>184.28</v>
      </c>
      <c r="K830" s="168">
        <f>ROUND(E830*J830,2)</f>
        <v>20970.330000000002</v>
      </c>
      <c r="L830" s="168">
        <v>21</v>
      </c>
      <c r="M830" s="168">
        <f>G830*(1+L830/100)</f>
        <v>0</v>
      </c>
      <c r="N830" s="168">
        <v>3.3999999999999998E-3</v>
      </c>
      <c r="O830" s="168">
        <f>ROUND(E830*N830,2)</f>
        <v>0.39</v>
      </c>
      <c r="P830" s="168">
        <v>0</v>
      </c>
      <c r="Q830" s="168">
        <f>ROUND(E830*P830,2)</f>
        <v>0</v>
      </c>
      <c r="R830" s="168" t="s">
        <v>850</v>
      </c>
      <c r="S830" s="168" t="s">
        <v>171</v>
      </c>
      <c r="T830" s="169" t="s">
        <v>171</v>
      </c>
      <c r="U830" s="155">
        <v>0.38500000000000001</v>
      </c>
      <c r="V830" s="155">
        <f>ROUND(E830*U830,2)</f>
        <v>43.81</v>
      </c>
      <c r="W830" s="155"/>
      <c r="X830" s="155" t="s">
        <v>223</v>
      </c>
      <c r="Y830" s="146"/>
      <c r="Z830" s="146"/>
      <c r="AA830" s="146"/>
      <c r="AB830" s="146"/>
      <c r="AC830" s="146"/>
      <c r="AD830" s="146"/>
      <c r="AE830" s="146"/>
      <c r="AF830" s="146"/>
      <c r="AG830" s="146" t="s">
        <v>224</v>
      </c>
      <c r="AH830" s="146"/>
      <c r="AI830" s="146"/>
      <c r="AJ830" s="146"/>
      <c r="AK830" s="146"/>
      <c r="AL830" s="146"/>
      <c r="AM830" s="146"/>
      <c r="AN830" s="146"/>
      <c r="AO830" s="146"/>
      <c r="AP830" s="146"/>
      <c r="AQ830" s="146"/>
      <c r="AR830" s="146"/>
      <c r="AS830" s="146"/>
      <c r="AT830" s="146"/>
      <c r="AU830" s="146"/>
      <c r="AV830" s="146"/>
      <c r="AW830" s="146"/>
      <c r="AX830" s="146"/>
      <c r="AY830" s="146"/>
      <c r="AZ830" s="146"/>
      <c r="BA830" s="146"/>
      <c r="BB830" s="146"/>
      <c r="BC830" s="146"/>
      <c r="BD830" s="146"/>
      <c r="BE830" s="146"/>
      <c r="BF830" s="146"/>
      <c r="BG830" s="146"/>
      <c r="BH830" s="146"/>
    </row>
    <row r="831" spans="1:60" outlineLevel="1">
      <c r="A831" s="153"/>
      <c r="B831" s="154"/>
      <c r="C831" s="195" t="s">
        <v>396</v>
      </c>
      <c r="D831" s="185"/>
      <c r="E831" s="186"/>
      <c r="F831" s="155"/>
      <c r="G831" s="155"/>
      <c r="H831" s="155"/>
      <c r="I831" s="155"/>
      <c r="J831" s="155"/>
      <c r="K831" s="155"/>
      <c r="L831" s="155"/>
      <c r="M831" s="155"/>
      <c r="N831" s="155"/>
      <c r="O831" s="155"/>
      <c r="P831" s="155"/>
      <c r="Q831" s="155"/>
      <c r="R831" s="155"/>
      <c r="S831" s="155"/>
      <c r="T831" s="155"/>
      <c r="U831" s="155"/>
      <c r="V831" s="155"/>
      <c r="W831" s="155"/>
      <c r="X831" s="155"/>
      <c r="Y831" s="146"/>
      <c r="Z831" s="146"/>
      <c r="AA831" s="146"/>
      <c r="AB831" s="146"/>
      <c r="AC831" s="146"/>
      <c r="AD831" s="146"/>
      <c r="AE831" s="146"/>
      <c r="AF831" s="146"/>
      <c r="AG831" s="146" t="s">
        <v>228</v>
      </c>
      <c r="AH831" s="146">
        <v>0</v>
      </c>
      <c r="AI831" s="146"/>
      <c r="AJ831" s="146"/>
      <c r="AK831" s="146"/>
      <c r="AL831" s="146"/>
      <c r="AM831" s="146"/>
      <c r="AN831" s="146"/>
      <c r="AO831" s="146"/>
      <c r="AP831" s="146"/>
      <c r="AQ831" s="146"/>
      <c r="AR831" s="146"/>
      <c r="AS831" s="146"/>
      <c r="AT831" s="146"/>
      <c r="AU831" s="146"/>
      <c r="AV831" s="146"/>
      <c r="AW831" s="146"/>
      <c r="AX831" s="146"/>
      <c r="AY831" s="146"/>
      <c r="AZ831" s="146"/>
      <c r="BA831" s="146"/>
      <c r="BB831" s="146"/>
      <c r="BC831" s="146"/>
      <c r="BD831" s="146"/>
      <c r="BE831" s="146"/>
      <c r="BF831" s="146"/>
      <c r="BG831" s="146"/>
      <c r="BH831" s="146"/>
    </row>
    <row r="832" spans="1:60" outlineLevel="1">
      <c r="A832" s="153"/>
      <c r="B832" s="154"/>
      <c r="C832" s="195" t="s">
        <v>860</v>
      </c>
      <c r="D832" s="185"/>
      <c r="E832" s="186"/>
      <c r="F832" s="155"/>
      <c r="G832" s="155"/>
      <c r="H832" s="155"/>
      <c r="I832" s="155"/>
      <c r="J832" s="155"/>
      <c r="K832" s="155"/>
      <c r="L832" s="155"/>
      <c r="M832" s="155"/>
      <c r="N832" s="155"/>
      <c r="O832" s="155"/>
      <c r="P832" s="155"/>
      <c r="Q832" s="155"/>
      <c r="R832" s="155"/>
      <c r="S832" s="155"/>
      <c r="T832" s="155"/>
      <c r="U832" s="155"/>
      <c r="V832" s="155"/>
      <c r="W832" s="155"/>
      <c r="X832" s="155"/>
      <c r="Y832" s="146"/>
      <c r="Z832" s="146"/>
      <c r="AA832" s="146"/>
      <c r="AB832" s="146"/>
      <c r="AC832" s="146"/>
      <c r="AD832" s="146"/>
      <c r="AE832" s="146"/>
      <c r="AF832" s="146"/>
      <c r="AG832" s="146" t="s">
        <v>228</v>
      </c>
      <c r="AH832" s="146">
        <v>0</v>
      </c>
      <c r="AI832" s="146"/>
      <c r="AJ832" s="146"/>
      <c r="AK832" s="146"/>
      <c r="AL832" s="146"/>
      <c r="AM832" s="146"/>
      <c r="AN832" s="146"/>
      <c r="AO832" s="146"/>
      <c r="AP832" s="146"/>
      <c r="AQ832" s="146"/>
      <c r="AR832" s="146"/>
      <c r="AS832" s="146"/>
      <c r="AT832" s="146"/>
      <c r="AU832" s="146"/>
      <c r="AV832" s="146"/>
      <c r="AW832" s="146"/>
      <c r="AX832" s="146"/>
      <c r="AY832" s="146"/>
      <c r="AZ832" s="146"/>
      <c r="BA832" s="146"/>
      <c r="BB832" s="146"/>
      <c r="BC832" s="146"/>
      <c r="BD832" s="146"/>
      <c r="BE832" s="146"/>
      <c r="BF832" s="146"/>
      <c r="BG832" s="146"/>
      <c r="BH832" s="146"/>
    </row>
    <row r="833" spans="1:60" outlineLevel="1">
      <c r="A833" s="153"/>
      <c r="B833" s="154"/>
      <c r="C833" s="195" t="s">
        <v>574</v>
      </c>
      <c r="D833" s="185"/>
      <c r="E833" s="186">
        <v>3.09</v>
      </c>
      <c r="F833" s="155"/>
      <c r="G833" s="155"/>
      <c r="H833" s="155"/>
      <c r="I833" s="155"/>
      <c r="J833" s="155"/>
      <c r="K833" s="155"/>
      <c r="L833" s="155"/>
      <c r="M833" s="155"/>
      <c r="N833" s="155"/>
      <c r="O833" s="155"/>
      <c r="P833" s="155"/>
      <c r="Q833" s="155"/>
      <c r="R833" s="155"/>
      <c r="S833" s="155"/>
      <c r="T833" s="155"/>
      <c r="U833" s="155"/>
      <c r="V833" s="155"/>
      <c r="W833" s="155"/>
      <c r="X833" s="155"/>
      <c r="Y833" s="146"/>
      <c r="Z833" s="146"/>
      <c r="AA833" s="146"/>
      <c r="AB833" s="146"/>
      <c r="AC833" s="146"/>
      <c r="AD833" s="146"/>
      <c r="AE833" s="146"/>
      <c r="AF833" s="146"/>
      <c r="AG833" s="146" t="s">
        <v>228</v>
      </c>
      <c r="AH833" s="146">
        <v>0</v>
      </c>
      <c r="AI833" s="146"/>
      <c r="AJ833" s="146"/>
      <c r="AK833" s="146"/>
      <c r="AL833" s="146"/>
      <c r="AM833" s="146"/>
      <c r="AN833" s="146"/>
      <c r="AO833" s="146"/>
      <c r="AP833" s="146"/>
      <c r="AQ833" s="146"/>
      <c r="AR833" s="146"/>
      <c r="AS833" s="146"/>
      <c r="AT833" s="146"/>
      <c r="AU833" s="146"/>
      <c r="AV833" s="146"/>
      <c r="AW833" s="146"/>
      <c r="AX833" s="146"/>
      <c r="AY833" s="146"/>
      <c r="AZ833" s="146"/>
      <c r="BA833" s="146"/>
      <c r="BB833" s="146"/>
      <c r="BC833" s="146"/>
      <c r="BD833" s="146"/>
      <c r="BE833" s="146"/>
      <c r="BF833" s="146"/>
      <c r="BG833" s="146"/>
      <c r="BH833" s="146"/>
    </row>
    <row r="834" spans="1:60" outlineLevel="1">
      <c r="A834" s="153"/>
      <c r="B834" s="154"/>
      <c r="C834" s="195" t="s">
        <v>575</v>
      </c>
      <c r="D834" s="185"/>
      <c r="E834" s="186">
        <v>6.3</v>
      </c>
      <c r="F834" s="155"/>
      <c r="G834" s="155"/>
      <c r="H834" s="155"/>
      <c r="I834" s="155"/>
      <c r="J834" s="155"/>
      <c r="K834" s="155"/>
      <c r="L834" s="155"/>
      <c r="M834" s="155"/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46"/>
      <c r="Z834" s="146"/>
      <c r="AA834" s="146"/>
      <c r="AB834" s="146"/>
      <c r="AC834" s="146"/>
      <c r="AD834" s="146"/>
      <c r="AE834" s="146"/>
      <c r="AF834" s="146"/>
      <c r="AG834" s="146" t="s">
        <v>228</v>
      </c>
      <c r="AH834" s="146">
        <v>0</v>
      </c>
      <c r="AI834" s="146"/>
      <c r="AJ834" s="146"/>
      <c r="AK834" s="146"/>
      <c r="AL834" s="146"/>
      <c r="AM834" s="146"/>
      <c r="AN834" s="146"/>
      <c r="AO834" s="146"/>
      <c r="AP834" s="146"/>
      <c r="AQ834" s="146"/>
      <c r="AR834" s="146"/>
      <c r="AS834" s="146"/>
      <c r="AT834" s="146"/>
      <c r="AU834" s="146"/>
      <c r="AV834" s="146"/>
      <c r="AW834" s="146"/>
      <c r="AX834" s="146"/>
      <c r="AY834" s="146"/>
      <c r="AZ834" s="146"/>
      <c r="BA834" s="146"/>
      <c r="BB834" s="146"/>
      <c r="BC834" s="146"/>
      <c r="BD834" s="146"/>
      <c r="BE834" s="146"/>
      <c r="BF834" s="146"/>
      <c r="BG834" s="146"/>
      <c r="BH834" s="146"/>
    </row>
    <row r="835" spans="1:60" outlineLevel="1">
      <c r="A835" s="153"/>
      <c r="B835" s="154"/>
      <c r="C835" s="195" t="s">
        <v>576</v>
      </c>
      <c r="D835" s="185"/>
      <c r="E835" s="186">
        <v>3.22</v>
      </c>
      <c r="F835" s="155"/>
      <c r="G835" s="155"/>
      <c r="H835" s="155"/>
      <c r="I835" s="155"/>
      <c r="J835" s="155"/>
      <c r="K835" s="155"/>
      <c r="L835" s="155"/>
      <c r="M835" s="15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46"/>
      <c r="Z835" s="146"/>
      <c r="AA835" s="146"/>
      <c r="AB835" s="146"/>
      <c r="AC835" s="146"/>
      <c r="AD835" s="146"/>
      <c r="AE835" s="146"/>
      <c r="AF835" s="146"/>
      <c r="AG835" s="146" t="s">
        <v>228</v>
      </c>
      <c r="AH835" s="146">
        <v>0</v>
      </c>
      <c r="AI835" s="146"/>
      <c r="AJ835" s="146"/>
      <c r="AK835" s="146"/>
      <c r="AL835" s="146"/>
      <c r="AM835" s="146"/>
      <c r="AN835" s="146"/>
      <c r="AO835" s="146"/>
      <c r="AP835" s="146"/>
      <c r="AQ835" s="146"/>
      <c r="AR835" s="146"/>
      <c r="AS835" s="146"/>
      <c r="AT835" s="146"/>
      <c r="AU835" s="146"/>
      <c r="AV835" s="146"/>
      <c r="AW835" s="146"/>
      <c r="AX835" s="146"/>
      <c r="AY835" s="146"/>
      <c r="AZ835" s="146"/>
      <c r="BA835" s="146"/>
      <c r="BB835" s="146"/>
      <c r="BC835" s="146"/>
      <c r="BD835" s="146"/>
      <c r="BE835" s="146"/>
      <c r="BF835" s="146"/>
      <c r="BG835" s="146"/>
      <c r="BH835" s="146"/>
    </row>
    <row r="836" spans="1:60" outlineLevel="1">
      <c r="A836" s="153"/>
      <c r="B836" s="154"/>
      <c r="C836" s="195" t="s">
        <v>577</v>
      </c>
      <c r="D836" s="185"/>
      <c r="E836" s="186">
        <v>4.18</v>
      </c>
      <c r="F836" s="155"/>
      <c r="G836" s="155"/>
      <c r="H836" s="155"/>
      <c r="I836" s="155"/>
      <c r="J836" s="155"/>
      <c r="K836" s="155"/>
      <c r="L836" s="155"/>
      <c r="M836" s="15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46"/>
      <c r="Z836" s="146"/>
      <c r="AA836" s="146"/>
      <c r="AB836" s="146"/>
      <c r="AC836" s="146"/>
      <c r="AD836" s="146"/>
      <c r="AE836" s="146"/>
      <c r="AF836" s="146"/>
      <c r="AG836" s="146" t="s">
        <v>228</v>
      </c>
      <c r="AH836" s="146">
        <v>0</v>
      </c>
      <c r="AI836" s="146"/>
      <c r="AJ836" s="146"/>
      <c r="AK836" s="146"/>
      <c r="AL836" s="146"/>
      <c r="AM836" s="146"/>
      <c r="AN836" s="146"/>
      <c r="AO836" s="146"/>
      <c r="AP836" s="146"/>
      <c r="AQ836" s="146"/>
      <c r="AR836" s="146"/>
      <c r="AS836" s="146"/>
      <c r="AT836" s="146"/>
      <c r="AU836" s="146"/>
      <c r="AV836" s="146"/>
      <c r="AW836" s="146"/>
      <c r="AX836" s="146"/>
      <c r="AY836" s="146"/>
      <c r="AZ836" s="146"/>
      <c r="BA836" s="146"/>
      <c r="BB836" s="146"/>
      <c r="BC836" s="146"/>
      <c r="BD836" s="146"/>
      <c r="BE836" s="146"/>
      <c r="BF836" s="146"/>
      <c r="BG836" s="146"/>
      <c r="BH836" s="146"/>
    </row>
    <row r="837" spans="1:60" outlineLevel="1">
      <c r="A837" s="153"/>
      <c r="B837" s="154"/>
      <c r="C837" s="195" t="s">
        <v>578</v>
      </c>
      <c r="D837" s="185"/>
      <c r="E837" s="186">
        <v>4.7300000000000004</v>
      </c>
      <c r="F837" s="155"/>
      <c r="G837" s="155"/>
      <c r="H837" s="155"/>
      <c r="I837" s="155"/>
      <c r="J837" s="155"/>
      <c r="K837" s="155"/>
      <c r="L837" s="155"/>
      <c r="M837" s="155"/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46"/>
      <c r="Z837" s="146"/>
      <c r="AA837" s="146"/>
      <c r="AB837" s="146"/>
      <c r="AC837" s="146"/>
      <c r="AD837" s="146"/>
      <c r="AE837" s="146"/>
      <c r="AF837" s="146"/>
      <c r="AG837" s="146" t="s">
        <v>228</v>
      </c>
      <c r="AH837" s="146">
        <v>0</v>
      </c>
      <c r="AI837" s="146"/>
      <c r="AJ837" s="146"/>
      <c r="AK837" s="146"/>
      <c r="AL837" s="146"/>
      <c r="AM837" s="146"/>
      <c r="AN837" s="146"/>
      <c r="AO837" s="146"/>
      <c r="AP837" s="146"/>
      <c r="AQ837" s="146"/>
      <c r="AR837" s="146"/>
      <c r="AS837" s="146"/>
      <c r="AT837" s="146"/>
      <c r="AU837" s="146"/>
      <c r="AV837" s="146"/>
      <c r="AW837" s="146"/>
      <c r="AX837" s="146"/>
      <c r="AY837" s="146"/>
      <c r="AZ837" s="146"/>
      <c r="BA837" s="146"/>
      <c r="BB837" s="146"/>
      <c r="BC837" s="146"/>
      <c r="BD837" s="146"/>
      <c r="BE837" s="146"/>
      <c r="BF837" s="146"/>
      <c r="BG837" s="146"/>
      <c r="BH837" s="146"/>
    </row>
    <row r="838" spans="1:60" outlineLevel="1">
      <c r="A838" s="153"/>
      <c r="B838" s="154"/>
      <c r="C838" s="195" t="s">
        <v>579</v>
      </c>
      <c r="D838" s="185"/>
      <c r="E838" s="186">
        <v>2.69</v>
      </c>
      <c r="F838" s="155"/>
      <c r="G838" s="155"/>
      <c r="H838" s="155"/>
      <c r="I838" s="155"/>
      <c r="J838" s="155"/>
      <c r="K838" s="155"/>
      <c r="L838" s="155"/>
      <c r="M838" s="15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46"/>
      <c r="Z838" s="146"/>
      <c r="AA838" s="146"/>
      <c r="AB838" s="146"/>
      <c r="AC838" s="146"/>
      <c r="AD838" s="146"/>
      <c r="AE838" s="146"/>
      <c r="AF838" s="146"/>
      <c r="AG838" s="146" t="s">
        <v>228</v>
      </c>
      <c r="AH838" s="146">
        <v>0</v>
      </c>
      <c r="AI838" s="146"/>
      <c r="AJ838" s="146"/>
      <c r="AK838" s="146"/>
      <c r="AL838" s="146"/>
      <c r="AM838" s="146"/>
      <c r="AN838" s="146"/>
      <c r="AO838" s="146"/>
      <c r="AP838" s="146"/>
      <c r="AQ838" s="146"/>
      <c r="AR838" s="146"/>
      <c r="AS838" s="146"/>
      <c r="AT838" s="146"/>
      <c r="AU838" s="146"/>
      <c r="AV838" s="146"/>
      <c r="AW838" s="146"/>
      <c r="AX838" s="146"/>
      <c r="AY838" s="146"/>
      <c r="AZ838" s="146"/>
      <c r="BA838" s="146"/>
      <c r="BB838" s="146"/>
      <c r="BC838" s="146"/>
      <c r="BD838" s="146"/>
      <c r="BE838" s="146"/>
      <c r="BF838" s="146"/>
      <c r="BG838" s="146"/>
      <c r="BH838" s="146"/>
    </row>
    <row r="839" spans="1:60" outlineLevel="1">
      <c r="A839" s="153"/>
      <c r="B839" s="154"/>
      <c r="C839" s="195" t="s">
        <v>580</v>
      </c>
      <c r="D839" s="185"/>
      <c r="E839" s="186">
        <v>2.1</v>
      </c>
      <c r="F839" s="155"/>
      <c r="G839" s="155"/>
      <c r="H839" s="155"/>
      <c r="I839" s="155"/>
      <c r="J839" s="155"/>
      <c r="K839" s="155"/>
      <c r="L839" s="155"/>
      <c r="M839" s="155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46"/>
      <c r="Z839" s="146"/>
      <c r="AA839" s="146"/>
      <c r="AB839" s="146"/>
      <c r="AC839" s="146"/>
      <c r="AD839" s="146"/>
      <c r="AE839" s="146"/>
      <c r="AF839" s="146"/>
      <c r="AG839" s="146" t="s">
        <v>228</v>
      </c>
      <c r="AH839" s="146">
        <v>0</v>
      </c>
      <c r="AI839" s="146"/>
      <c r="AJ839" s="146"/>
      <c r="AK839" s="146"/>
      <c r="AL839" s="146"/>
      <c r="AM839" s="146"/>
      <c r="AN839" s="146"/>
      <c r="AO839" s="146"/>
      <c r="AP839" s="146"/>
      <c r="AQ839" s="146"/>
      <c r="AR839" s="146"/>
      <c r="AS839" s="146"/>
      <c r="AT839" s="146"/>
      <c r="AU839" s="146"/>
      <c r="AV839" s="146"/>
      <c r="AW839" s="146"/>
      <c r="AX839" s="146"/>
      <c r="AY839" s="146"/>
      <c r="AZ839" s="146"/>
      <c r="BA839" s="146"/>
      <c r="BB839" s="146"/>
      <c r="BC839" s="146"/>
      <c r="BD839" s="146"/>
      <c r="BE839" s="146"/>
      <c r="BF839" s="146"/>
      <c r="BG839" s="146"/>
      <c r="BH839" s="146"/>
    </row>
    <row r="840" spans="1:60" outlineLevel="1">
      <c r="A840" s="153"/>
      <c r="B840" s="154"/>
      <c r="C840" s="195" t="s">
        <v>581</v>
      </c>
      <c r="D840" s="185"/>
      <c r="E840" s="186">
        <v>6.62</v>
      </c>
      <c r="F840" s="155"/>
      <c r="G840" s="155"/>
      <c r="H840" s="155"/>
      <c r="I840" s="155"/>
      <c r="J840" s="155"/>
      <c r="K840" s="155"/>
      <c r="L840" s="155"/>
      <c r="M840" s="155"/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46"/>
      <c r="Z840" s="146"/>
      <c r="AA840" s="146"/>
      <c r="AB840" s="146"/>
      <c r="AC840" s="146"/>
      <c r="AD840" s="146"/>
      <c r="AE840" s="146"/>
      <c r="AF840" s="146"/>
      <c r="AG840" s="146" t="s">
        <v>228</v>
      </c>
      <c r="AH840" s="146">
        <v>0</v>
      </c>
      <c r="AI840" s="146"/>
      <c r="AJ840" s="146"/>
      <c r="AK840" s="146"/>
      <c r="AL840" s="146"/>
      <c r="AM840" s="146"/>
      <c r="AN840" s="146"/>
      <c r="AO840" s="146"/>
      <c r="AP840" s="146"/>
      <c r="AQ840" s="146"/>
      <c r="AR840" s="146"/>
      <c r="AS840" s="146"/>
      <c r="AT840" s="146"/>
      <c r="AU840" s="146"/>
      <c r="AV840" s="146"/>
      <c r="AW840" s="146"/>
      <c r="AX840" s="146"/>
      <c r="AY840" s="146"/>
      <c r="AZ840" s="146"/>
      <c r="BA840" s="146"/>
      <c r="BB840" s="146"/>
      <c r="BC840" s="146"/>
      <c r="BD840" s="146"/>
      <c r="BE840" s="146"/>
      <c r="BF840" s="146"/>
      <c r="BG840" s="146"/>
      <c r="BH840" s="146"/>
    </row>
    <row r="841" spans="1:60" outlineLevel="1">
      <c r="A841" s="153"/>
      <c r="B841" s="154"/>
      <c r="C841" s="195" t="s">
        <v>582</v>
      </c>
      <c r="D841" s="185"/>
      <c r="E841" s="186">
        <v>2.74</v>
      </c>
      <c r="F841" s="155"/>
      <c r="G841" s="155"/>
      <c r="H841" s="155"/>
      <c r="I841" s="155"/>
      <c r="J841" s="155"/>
      <c r="K841" s="155"/>
      <c r="L841" s="155"/>
      <c r="M841" s="15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46"/>
      <c r="Z841" s="146"/>
      <c r="AA841" s="146"/>
      <c r="AB841" s="146"/>
      <c r="AC841" s="146"/>
      <c r="AD841" s="146"/>
      <c r="AE841" s="146"/>
      <c r="AF841" s="146"/>
      <c r="AG841" s="146" t="s">
        <v>228</v>
      </c>
      <c r="AH841" s="146">
        <v>0</v>
      </c>
      <c r="AI841" s="146"/>
      <c r="AJ841" s="146"/>
      <c r="AK841" s="146"/>
      <c r="AL841" s="146"/>
      <c r="AM841" s="146"/>
      <c r="AN841" s="146"/>
      <c r="AO841" s="146"/>
      <c r="AP841" s="146"/>
      <c r="AQ841" s="146"/>
      <c r="AR841" s="146"/>
      <c r="AS841" s="146"/>
      <c r="AT841" s="146"/>
      <c r="AU841" s="146"/>
      <c r="AV841" s="146"/>
      <c r="AW841" s="146"/>
      <c r="AX841" s="146"/>
      <c r="AY841" s="146"/>
      <c r="AZ841" s="146"/>
      <c r="BA841" s="146"/>
      <c r="BB841" s="146"/>
      <c r="BC841" s="146"/>
      <c r="BD841" s="146"/>
      <c r="BE841" s="146"/>
      <c r="BF841" s="146"/>
      <c r="BG841" s="146"/>
      <c r="BH841" s="146"/>
    </row>
    <row r="842" spans="1:60" outlineLevel="1">
      <c r="A842" s="153"/>
      <c r="B842" s="154"/>
      <c r="C842" s="195" t="s">
        <v>861</v>
      </c>
      <c r="D842" s="185"/>
      <c r="E842" s="186"/>
      <c r="F842" s="155"/>
      <c r="G842" s="155"/>
      <c r="H842" s="155"/>
      <c r="I842" s="155"/>
      <c r="J842" s="155"/>
      <c r="K842" s="155"/>
      <c r="L842" s="155"/>
      <c r="M842" s="155"/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46"/>
      <c r="Z842" s="146"/>
      <c r="AA842" s="146"/>
      <c r="AB842" s="146"/>
      <c r="AC842" s="146"/>
      <c r="AD842" s="146"/>
      <c r="AE842" s="146"/>
      <c r="AF842" s="146"/>
      <c r="AG842" s="146" t="s">
        <v>228</v>
      </c>
      <c r="AH842" s="146">
        <v>0</v>
      </c>
      <c r="AI842" s="146"/>
      <c r="AJ842" s="146"/>
      <c r="AK842" s="146"/>
      <c r="AL842" s="146"/>
      <c r="AM842" s="146"/>
      <c r="AN842" s="146"/>
      <c r="AO842" s="146"/>
      <c r="AP842" s="146"/>
      <c r="AQ842" s="146"/>
      <c r="AR842" s="146"/>
      <c r="AS842" s="146"/>
      <c r="AT842" s="146"/>
      <c r="AU842" s="146"/>
      <c r="AV842" s="146"/>
      <c r="AW842" s="146"/>
      <c r="AX842" s="146"/>
      <c r="AY842" s="146"/>
      <c r="AZ842" s="146"/>
      <c r="BA842" s="146"/>
      <c r="BB842" s="146"/>
      <c r="BC842" s="146"/>
      <c r="BD842" s="146"/>
      <c r="BE842" s="146"/>
      <c r="BF842" s="146"/>
      <c r="BG842" s="146"/>
      <c r="BH842" s="146"/>
    </row>
    <row r="843" spans="1:60" outlineLevel="1">
      <c r="A843" s="153"/>
      <c r="B843" s="154"/>
      <c r="C843" s="197" t="s">
        <v>362</v>
      </c>
      <c r="D843" s="189"/>
      <c r="E843" s="190"/>
      <c r="F843" s="155"/>
      <c r="G843" s="155"/>
      <c r="H843" s="155"/>
      <c r="I843" s="155"/>
      <c r="J843" s="155"/>
      <c r="K843" s="155"/>
      <c r="L843" s="155"/>
      <c r="M843" s="155"/>
      <c r="N843" s="155"/>
      <c r="O843" s="155"/>
      <c r="P843" s="155"/>
      <c r="Q843" s="155"/>
      <c r="R843" s="155"/>
      <c r="S843" s="155"/>
      <c r="T843" s="155"/>
      <c r="U843" s="155"/>
      <c r="V843" s="155"/>
      <c r="W843" s="155"/>
      <c r="X843" s="155"/>
      <c r="Y843" s="146"/>
      <c r="Z843" s="146"/>
      <c r="AA843" s="146"/>
      <c r="AB843" s="146"/>
      <c r="AC843" s="146"/>
      <c r="AD843" s="146"/>
      <c r="AE843" s="146"/>
      <c r="AF843" s="146"/>
      <c r="AG843" s="146" t="s">
        <v>228</v>
      </c>
      <c r="AH843" s="146"/>
      <c r="AI843" s="146"/>
      <c r="AJ843" s="146"/>
      <c r="AK843" s="146"/>
      <c r="AL843" s="146"/>
      <c r="AM843" s="146"/>
      <c r="AN843" s="146"/>
      <c r="AO843" s="146"/>
      <c r="AP843" s="146"/>
      <c r="AQ843" s="146"/>
      <c r="AR843" s="146"/>
      <c r="AS843" s="146"/>
      <c r="AT843" s="146"/>
      <c r="AU843" s="146"/>
      <c r="AV843" s="146"/>
      <c r="AW843" s="146"/>
      <c r="AX843" s="146"/>
      <c r="AY843" s="146"/>
      <c r="AZ843" s="146"/>
      <c r="BA843" s="146"/>
      <c r="BB843" s="146"/>
      <c r="BC843" s="146"/>
      <c r="BD843" s="146"/>
      <c r="BE843" s="146"/>
      <c r="BF843" s="146"/>
      <c r="BG843" s="146"/>
      <c r="BH843" s="146"/>
    </row>
    <row r="844" spans="1:60" outlineLevel="1">
      <c r="A844" s="153"/>
      <c r="B844" s="154"/>
      <c r="C844" s="198" t="s">
        <v>862</v>
      </c>
      <c r="D844" s="189"/>
      <c r="E844" s="190">
        <v>6.64</v>
      </c>
      <c r="F844" s="155"/>
      <c r="G844" s="155"/>
      <c r="H844" s="155"/>
      <c r="I844" s="155"/>
      <c r="J844" s="155"/>
      <c r="K844" s="155"/>
      <c r="L844" s="155"/>
      <c r="M844" s="155"/>
      <c r="N844" s="155"/>
      <c r="O844" s="155"/>
      <c r="P844" s="155"/>
      <c r="Q844" s="155"/>
      <c r="R844" s="155"/>
      <c r="S844" s="155"/>
      <c r="T844" s="155"/>
      <c r="U844" s="155"/>
      <c r="V844" s="155"/>
      <c r="W844" s="155"/>
      <c r="X844" s="155"/>
      <c r="Y844" s="146"/>
      <c r="Z844" s="146"/>
      <c r="AA844" s="146"/>
      <c r="AB844" s="146"/>
      <c r="AC844" s="146"/>
      <c r="AD844" s="146"/>
      <c r="AE844" s="146"/>
      <c r="AF844" s="146"/>
      <c r="AG844" s="146" t="s">
        <v>228</v>
      </c>
      <c r="AH844" s="146">
        <v>2</v>
      </c>
      <c r="AI844" s="146"/>
      <c r="AJ844" s="146"/>
      <c r="AK844" s="146"/>
      <c r="AL844" s="146"/>
      <c r="AM844" s="146"/>
      <c r="AN844" s="146"/>
      <c r="AO844" s="146"/>
      <c r="AP844" s="146"/>
      <c r="AQ844" s="146"/>
      <c r="AR844" s="146"/>
      <c r="AS844" s="146"/>
      <c r="AT844" s="146"/>
      <c r="AU844" s="146"/>
      <c r="AV844" s="146"/>
      <c r="AW844" s="146"/>
      <c r="AX844" s="146"/>
      <c r="AY844" s="146"/>
      <c r="AZ844" s="146"/>
      <c r="BA844" s="146"/>
      <c r="BB844" s="146"/>
      <c r="BC844" s="146"/>
      <c r="BD844" s="146"/>
      <c r="BE844" s="146"/>
      <c r="BF844" s="146"/>
      <c r="BG844" s="146"/>
      <c r="BH844" s="146"/>
    </row>
    <row r="845" spans="1:60" outlineLevel="1">
      <c r="A845" s="153"/>
      <c r="B845" s="154"/>
      <c r="C845" s="198" t="s">
        <v>863</v>
      </c>
      <c r="D845" s="189"/>
      <c r="E845" s="190">
        <v>-0.8</v>
      </c>
      <c r="F845" s="155"/>
      <c r="G845" s="155"/>
      <c r="H845" s="155"/>
      <c r="I845" s="155"/>
      <c r="J845" s="155"/>
      <c r="K845" s="155"/>
      <c r="L845" s="155"/>
      <c r="M845" s="155"/>
      <c r="N845" s="155"/>
      <c r="O845" s="155"/>
      <c r="P845" s="155"/>
      <c r="Q845" s="155"/>
      <c r="R845" s="155"/>
      <c r="S845" s="155"/>
      <c r="T845" s="155"/>
      <c r="U845" s="155"/>
      <c r="V845" s="155"/>
      <c r="W845" s="155"/>
      <c r="X845" s="155"/>
      <c r="Y845" s="146"/>
      <c r="Z845" s="146"/>
      <c r="AA845" s="146"/>
      <c r="AB845" s="146"/>
      <c r="AC845" s="146"/>
      <c r="AD845" s="146"/>
      <c r="AE845" s="146"/>
      <c r="AF845" s="146"/>
      <c r="AG845" s="146" t="s">
        <v>228</v>
      </c>
      <c r="AH845" s="146">
        <v>2</v>
      </c>
      <c r="AI845" s="146"/>
      <c r="AJ845" s="146"/>
      <c r="AK845" s="146"/>
      <c r="AL845" s="146"/>
      <c r="AM845" s="146"/>
      <c r="AN845" s="146"/>
      <c r="AO845" s="146"/>
      <c r="AP845" s="146"/>
      <c r="AQ845" s="146"/>
      <c r="AR845" s="146"/>
      <c r="AS845" s="146"/>
      <c r="AT845" s="146"/>
      <c r="AU845" s="146"/>
      <c r="AV845" s="146"/>
      <c r="AW845" s="146"/>
      <c r="AX845" s="146"/>
      <c r="AY845" s="146"/>
      <c r="AZ845" s="146"/>
      <c r="BA845" s="146"/>
      <c r="BB845" s="146"/>
      <c r="BC845" s="146"/>
      <c r="BD845" s="146"/>
      <c r="BE845" s="146"/>
      <c r="BF845" s="146"/>
      <c r="BG845" s="146"/>
      <c r="BH845" s="146"/>
    </row>
    <row r="846" spans="1:60" outlineLevel="1">
      <c r="A846" s="153"/>
      <c r="B846" s="154"/>
      <c r="C846" s="198" t="s">
        <v>864</v>
      </c>
      <c r="D846" s="189"/>
      <c r="E846" s="190">
        <v>11.25</v>
      </c>
      <c r="F846" s="155"/>
      <c r="G846" s="155"/>
      <c r="H846" s="155"/>
      <c r="I846" s="155"/>
      <c r="J846" s="155"/>
      <c r="K846" s="155"/>
      <c r="L846" s="155"/>
      <c r="M846" s="155"/>
      <c r="N846" s="155"/>
      <c r="O846" s="155"/>
      <c r="P846" s="155"/>
      <c r="Q846" s="155"/>
      <c r="R846" s="155"/>
      <c r="S846" s="155"/>
      <c r="T846" s="155"/>
      <c r="U846" s="155"/>
      <c r="V846" s="155"/>
      <c r="W846" s="155"/>
      <c r="X846" s="155"/>
      <c r="Y846" s="146"/>
      <c r="Z846" s="146"/>
      <c r="AA846" s="146"/>
      <c r="AB846" s="146"/>
      <c r="AC846" s="146"/>
      <c r="AD846" s="146"/>
      <c r="AE846" s="146"/>
      <c r="AF846" s="146"/>
      <c r="AG846" s="146" t="s">
        <v>228</v>
      </c>
      <c r="AH846" s="146">
        <v>2</v>
      </c>
      <c r="AI846" s="146"/>
      <c r="AJ846" s="146"/>
      <c r="AK846" s="146"/>
      <c r="AL846" s="146"/>
      <c r="AM846" s="146"/>
      <c r="AN846" s="146"/>
      <c r="AO846" s="146"/>
      <c r="AP846" s="146"/>
      <c r="AQ846" s="146"/>
      <c r="AR846" s="146"/>
      <c r="AS846" s="146"/>
      <c r="AT846" s="146"/>
      <c r="AU846" s="146"/>
      <c r="AV846" s="146"/>
      <c r="AW846" s="146"/>
      <c r="AX846" s="146"/>
      <c r="AY846" s="146"/>
      <c r="AZ846" s="146"/>
      <c r="BA846" s="146"/>
      <c r="BB846" s="146"/>
      <c r="BC846" s="146"/>
      <c r="BD846" s="146"/>
      <c r="BE846" s="146"/>
      <c r="BF846" s="146"/>
      <c r="BG846" s="146"/>
      <c r="BH846" s="146"/>
    </row>
    <row r="847" spans="1:60" outlineLevel="1">
      <c r="A847" s="153"/>
      <c r="B847" s="154"/>
      <c r="C847" s="198" t="s">
        <v>865</v>
      </c>
      <c r="D847" s="189"/>
      <c r="E847" s="190">
        <v>-1.6</v>
      </c>
      <c r="F847" s="155"/>
      <c r="G847" s="155"/>
      <c r="H847" s="155"/>
      <c r="I847" s="155"/>
      <c r="J847" s="155"/>
      <c r="K847" s="155"/>
      <c r="L847" s="155"/>
      <c r="M847" s="155"/>
      <c r="N847" s="155"/>
      <c r="O847" s="155"/>
      <c r="P847" s="155"/>
      <c r="Q847" s="155"/>
      <c r="R847" s="155"/>
      <c r="S847" s="155"/>
      <c r="T847" s="155"/>
      <c r="U847" s="155"/>
      <c r="V847" s="155"/>
      <c r="W847" s="155"/>
      <c r="X847" s="155"/>
      <c r="Y847" s="146"/>
      <c r="Z847" s="146"/>
      <c r="AA847" s="146"/>
      <c r="AB847" s="146"/>
      <c r="AC847" s="146"/>
      <c r="AD847" s="146"/>
      <c r="AE847" s="146"/>
      <c r="AF847" s="146"/>
      <c r="AG847" s="146" t="s">
        <v>228</v>
      </c>
      <c r="AH847" s="146">
        <v>2</v>
      </c>
      <c r="AI847" s="146"/>
      <c r="AJ847" s="146"/>
      <c r="AK847" s="146"/>
      <c r="AL847" s="146"/>
      <c r="AM847" s="146"/>
      <c r="AN847" s="146"/>
      <c r="AO847" s="146"/>
      <c r="AP847" s="146"/>
      <c r="AQ847" s="146"/>
      <c r="AR847" s="146"/>
      <c r="AS847" s="146"/>
      <c r="AT847" s="146"/>
      <c r="AU847" s="146"/>
      <c r="AV847" s="146"/>
      <c r="AW847" s="146"/>
      <c r="AX847" s="146"/>
      <c r="AY847" s="146"/>
      <c r="AZ847" s="146"/>
      <c r="BA847" s="146"/>
      <c r="BB847" s="146"/>
      <c r="BC847" s="146"/>
      <c r="BD847" s="146"/>
      <c r="BE847" s="146"/>
      <c r="BF847" s="146"/>
      <c r="BG847" s="146"/>
      <c r="BH847" s="146"/>
    </row>
    <row r="848" spans="1:60" outlineLevel="1">
      <c r="A848" s="153"/>
      <c r="B848" s="154"/>
      <c r="C848" s="198" t="s">
        <v>866</v>
      </c>
      <c r="D848" s="189"/>
      <c r="E848" s="190">
        <v>8.3000000000000007</v>
      </c>
      <c r="F848" s="155"/>
      <c r="G848" s="155"/>
      <c r="H848" s="155"/>
      <c r="I848" s="155"/>
      <c r="J848" s="155"/>
      <c r="K848" s="155"/>
      <c r="L848" s="155"/>
      <c r="M848" s="155"/>
      <c r="N848" s="155"/>
      <c r="O848" s="155"/>
      <c r="P848" s="155"/>
      <c r="Q848" s="155"/>
      <c r="R848" s="155"/>
      <c r="S848" s="155"/>
      <c r="T848" s="155"/>
      <c r="U848" s="155"/>
      <c r="V848" s="155"/>
      <c r="W848" s="155"/>
      <c r="X848" s="155"/>
      <c r="Y848" s="146"/>
      <c r="Z848" s="146"/>
      <c r="AA848" s="146"/>
      <c r="AB848" s="146"/>
      <c r="AC848" s="146"/>
      <c r="AD848" s="146"/>
      <c r="AE848" s="146"/>
      <c r="AF848" s="146"/>
      <c r="AG848" s="146" t="s">
        <v>228</v>
      </c>
      <c r="AH848" s="146">
        <v>2</v>
      </c>
      <c r="AI848" s="146"/>
      <c r="AJ848" s="146"/>
      <c r="AK848" s="146"/>
      <c r="AL848" s="146"/>
      <c r="AM848" s="146"/>
      <c r="AN848" s="146"/>
      <c r="AO848" s="146"/>
      <c r="AP848" s="146"/>
      <c r="AQ848" s="146"/>
      <c r="AR848" s="146"/>
      <c r="AS848" s="146"/>
      <c r="AT848" s="146"/>
      <c r="AU848" s="146"/>
      <c r="AV848" s="146"/>
      <c r="AW848" s="146"/>
      <c r="AX848" s="146"/>
      <c r="AY848" s="146"/>
      <c r="AZ848" s="146"/>
      <c r="BA848" s="146"/>
      <c r="BB848" s="146"/>
      <c r="BC848" s="146"/>
      <c r="BD848" s="146"/>
      <c r="BE848" s="146"/>
      <c r="BF848" s="146"/>
      <c r="BG848" s="146"/>
      <c r="BH848" s="146"/>
    </row>
    <row r="849" spans="1:60" outlineLevel="1">
      <c r="A849" s="153"/>
      <c r="B849" s="154"/>
      <c r="C849" s="198" t="s">
        <v>867</v>
      </c>
      <c r="D849" s="189"/>
      <c r="E849" s="190">
        <v>-2.4</v>
      </c>
      <c r="F849" s="155"/>
      <c r="G849" s="155"/>
      <c r="H849" s="155"/>
      <c r="I849" s="155"/>
      <c r="J849" s="155"/>
      <c r="K849" s="155"/>
      <c r="L849" s="155"/>
      <c r="M849" s="155"/>
      <c r="N849" s="155"/>
      <c r="O849" s="155"/>
      <c r="P849" s="155"/>
      <c r="Q849" s="155"/>
      <c r="R849" s="155"/>
      <c r="S849" s="155"/>
      <c r="T849" s="155"/>
      <c r="U849" s="155"/>
      <c r="V849" s="155"/>
      <c r="W849" s="155"/>
      <c r="X849" s="155"/>
      <c r="Y849" s="146"/>
      <c r="Z849" s="146"/>
      <c r="AA849" s="146"/>
      <c r="AB849" s="146"/>
      <c r="AC849" s="146"/>
      <c r="AD849" s="146"/>
      <c r="AE849" s="146"/>
      <c r="AF849" s="146"/>
      <c r="AG849" s="146" t="s">
        <v>228</v>
      </c>
      <c r="AH849" s="146">
        <v>2</v>
      </c>
      <c r="AI849" s="146"/>
      <c r="AJ849" s="146"/>
      <c r="AK849" s="146"/>
      <c r="AL849" s="146"/>
      <c r="AM849" s="146"/>
      <c r="AN849" s="146"/>
      <c r="AO849" s="146"/>
      <c r="AP849" s="146"/>
      <c r="AQ849" s="146"/>
      <c r="AR849" s="146"/>
      <c r="AS849" s="146"/>
      <c r="AT849" s="146"/>
      <c r="AU849" s="146"/>
      <c r="AV849" s="146"/>
      <c r="AW849" s="146"/>
      <c r="AX849" s="146"/>
      <c r="AY849" s="146"/>
      <c r="AZ849" s="146"/>
      <c r="BA849" s="146"/>
      <c r="BB849" s="146"/>
      <c r="BC849" s="146"/>
      <c r="BD849" s="146"/>
      <c r="BE849" s="146"/>
      <c r="BF849" s="146"/>
      <c r="BG849" s="146"/>
      <c r="BH849" s="146"/>
    </row>
    <row r="850" spans="1:60" outlineLevel="1">
      <c r="A850" s="153"/>
      <c r="B850" s="154"/>
      <c r="C850" s="198" t="s">
        <v>868</v>
      </c>
      <c r="D850" s="189"/>
      <c r="E850" s="190">
        <v>8.6</v>
      </c>
      <c r="F850" s="155"/>
      <c r="G850" s="155"/>
      <c r="H850" s="155"/>
      <c r="I850" s="155"/>
      <c r="J850" s="155"/>
      <c r="K850" s="155"/>
      <c r="L850" s="155"/>
      <c r="M850" s="155"/>
      <c r="N850" s="155"/>
      <c r="O850" s="155"/>
      <c r="P850" s="155"/>
      <c r="Q850" s="155"/>
      <c r="R850" s="155"/>
      <c r="S850" s="155"/>
      <c r="T850" s="155"/>
      <c r="U850" s="155"/>
      <c r="V850" s="155"/>
      <c r="W850" s="155"/>
      <c r="X850" s="155"/>
      <c r="Y850" s="146"/>
      <c r="Z850" s="146"/>
      <c r="AA850" s="146"/>
      <c r="AB850" s="146"/>
      <c r="AC850" s="146"/>
      <c r="AD850" s="146"/>
      <c r="AE850" s="146"/>
      <c r="AF850" s="146"/>
      <c r="AG850" s="146" t="s">
        <v>228</v>
      </c>
      <c r="AH850" s="146">
        <v>2</v>
      </c>
      <c r="AI850" s="146"/>
      <c r="AJ850" s="146"/>
      <c r="AK850" s="146"/>
      <c r="AL850" s="146"/>
      <c r="AM850" s="146"/>
      <c r="AN850" s="146"/>
      <c r="AO850" s="146"/>
      <c r="AP850" s="146"/>
      <c r="AQ850" s="146"/>
      <c r="AR850" s="146"/>
      <c r="AS850" s="146"/>
      <c r="AT850" s="146"/>
      <c r="AU850" s="146"/>
      <c r="AV850" s="146"/>
      <c r="AW850" s="146"/>
      <c r="AX850" s="146"/>
      <c r="AY850" s="146"/>
      <c r="AZ850" s="146"/>
      <c r="BA850" s="146"/>
      <c r="BB850" s="146"/>
      <c r="BC850" s="146"/>
      <c r="BD850" s="146"/>
      <c r="BE850" s="146"/>
      <c r="BF850" s="146"/>
      <c r="BG850" s="146"/>
      <c r="BH850" s="146"/>
    </row>
    <row r="851" spans="1:60" outlineLevel="1">
      <c r="A851" s="153"/>
      <c r="B851" s="154"/>
      <c r="C851" s="198" t="s">
        <v>863</v>
      </c>
      <c r="D851" s="189"/>
      <c r="E851" s="190">
        <v>-0.8</v>
      </c>
      <c r="F851" s="155"/>
      <c r="G851" s="155"/>
      <c r="H851" s="155"/>
      <c r="I851" s="155"/>
      <c r="J851" s="155"/>
      <c r="K851" s="155"/>
      <c r="L851" s="155"/>
      <c r="M851" s="155"/>
      <c r="N851" s="155"/>
      <c r="O851" s="155"/>
      <c r="P851" s="155"/>
      <c r="Q851" s="155"/>
      <c r="R851" s="155"/>
      <c r="S851" s="155"/>
      <c r="T851" s="155"/>
      <c r="U851" s="155"/>
      <c r="V851" s="155"/>
      <c r="W851" s="155"/>
      <c r="X851" s="155"/>
      <c r="Y851" s="146"/>
      <c r="Z851" s="146"/>
      <c r="AA851" s="146"/>
      <c r="AB851" s="146"/>
      <c r="AC851" s="146"/>
      <c r="AD851" s="146"/>
      <c r="AE851" s="146"/>
      <c r="AF851" s="146"/>
      <c r="AG851" s="146" t="s">
        <v>228</v>
      </c>
      <c r="AH851" s="146">
        <v>2</v>
      </c>
      <c r="AI851" s="146"/>
      <c r="AJ851" s="146"/>
      <c r="AK851" s="146"/>
      <c r="AL851" s="146"/>
      <c r="AM851" s="146"/>
      <c r="AN851" s="146"/>
      <c r="AO851" s="146"/>
      <c r="AP851" s="146"/>
      <c r="AQ851" s="146"/>
      <c r="AR851" s="146"/>
      <c r="AS851" s="146"/>
      <c r="AT851" s="146"/>
      <c r="AU851" s="146"/>
      <c r="AV851" s="146"/>
      <c r="AW851" s="146"/>
      <c r="AX851" s="146"/>
      <c r="AY851" s="146"/>
      <c r="AZ851" s="146"/>
      <c r="BA851" s="146"/>
      <c r="BB851" s="146"/>
      <c r="BC851" s="146"/>
      <c r="BD851" s="146"/>
      <c r="BE851" s="146"/>
      <c r="BF851" s="146"/>
      <c r="BG851" s="146"/>
      <c r="BH851" s="146"/>
    </row>
    <row r="852" spans="1:60" outlineLevel="1">
      <c r="A852" s="153"/>
      <c r="B852" s="154"/>
      <c r="C852" s="198" t="s">
        <v>869</v>
      </c>
      <c r="D852" s="189"/>
      <c r="E852" s="190">
        <v>8.6999999999999993</v>
      </c>
      <c r="F852" s="155"/>
      <c r="G852" s="155"/>
      <c r="H852" s="155"/>
      <c r="I852" s="155"/>
      <c r="J852" s="155"/>
      <c r="K852" s="155"/>
      <c r="L852" s="155"/>
      <c r="M852" s="155"/>
      <c r="N852" s="155"/>
      <c r="O852" s="155"/>
      <c r="P852" s="155"/>
      <c r="Q852" s="155"/>
      <c r="R852" s="155"/>
      <c r="S852" s="155"/>
      <c r="T852" s="155"/>
      <c r="U852" s="155"/>
      <c r="V852" s="155"/>
      <c r="W852" s="155"/>
      <c r="X852" s="155"/>
      <c r="Y852" s="146"/>
      <c r="Z852" s="146"/>
      <c r="AA852" s="146"/>
      <c r="AB852" s="146"/>
      <c r="AC852" s="146"/>
      <c r="AD852" s="146"/>
      <c r="AE852" s="146"/>
      <c r="AF852" s="146"/>
      <c r="AG852" s="146" t="s">
        <v>228</v>
      </c>
      <c r="AH852" s="146">
        <v>2</v>
      </c>
      <c r="AI852" s="146"/>
      <c r="AJ852" s="146"/>
      <c r="AK852" s="146"/>
      <c r="AL852" s="146"/>
      <c r="AM852" s="146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</row>
    <row r="853" spans="1:60" outlineLevel="1">
      <c r="A853" s="153"/>
      <c r="B853" s="154"/>
      <c r="C853" s="198" t="s">
        <v>865</v>
      </c>
      <c r="D853" s="189"/>
      <c r="E853" s="190">
        <v>-1.6</v>
      </c>
      <c r="F853" s="155"/>
      <c r="G853" s="155"/>
      <c r="H853" s="155"/>
      <c r="I853" s="155"/>
      <c r="J853" s="155"/>
      <c r="K853" s="155"/>
      <c r="L853" s="155"/>
      <c r="M853" s="155"/>
      <c r="N853" s="155"/>
      <c r="O853" s="155"/>
      <c r="P853" s="155"/>
      <c r="Q853" s="155"/>
      <c r="R853" s="155"/>
      <c r="S853" s="155"/>
      <c r="T853" s="155"/>
      <c r="U853" s="155"/>
      <c r="V853" s="155"/>
      <c r="W853" s="155"/>
      <c r="X853" s="155"/>
      <c r="Y853" s="146"/>
      <c r="Z853" s="146"/>
      <c r="AA853" s="146"/>
      <c r="AB853" s="146"/>
      <c r="AC853" s="146"/>
      <c r="AD853" s="146"/>
      <c r="AE853" s="146"/>
      <c r="AF853" s="146"/>
      <c r="AG853" s="146" t="s">
        <v>228</v>
      </c>
      <c r="AH853" s="146">
        <v>2</v>
      </c>
      <c r="AI853" s="146"/>
      <c r="AJ853" s="146"/>
      <c r="AK853" s="146"/>
      <c r="AL853" s="146"/>
      <c r="AM853" s="146"/>
      <c r="AN853" s="146"/>
      <c r="AO853" s="146"/>
      <c r="AP853" s="146"/>
      <c r="AQ853" s="146"/>
      <c r="AR853" s="146"/>
      <c r="AS853" s="146"/>
      <c r="AT853" s="146"/>
      <c r="AU853" s="146"/>
      <c r="AV853" s="146"/>
      <c r="AW853" s="146"/>
      <c r="AX853" s="146"/>
      <c r="AY853" s="146"/>
      <c r="AZ853" s="146"/>
      <c r="BA853" s="146"/>
      <c r="BB853" s="146"/>
      <c r="BC853" s="146"/>
      <c r="BD853" s="146"/>
      <c r="BE853" s="146"/>
      <c r="BF853" s="146"/>
      <c r="BG853" s="146"/>
      <c r="BH853" s="146"/>
    </row>
    <row r="854" spans="1:60" outlineLevel="1">
      <c r="A854" s="153"/>
      <c r="B854" s="154"/>
      <c r="C854" s="198" t="s">
        <v>870</v>
      </c>
      <c r="D854" s="189"/>
      <c r="E854" s="190">
        <v>6.6</v>
      </c>
      <c r="F854" s="155"/>
      <c r="G854" s="155"/>
      <c r="H854" s="155"/>
      <c r="I854" s="155"/>
      <c r="J854" s="155"/>
      <c r="K854" s="155"/>
      <c r="L854" s="155"/>
      <c r="M854" s="15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46"/>
      <c r="Z854" s="146"/>
      <c r="AA854" s="146"/>
      <c r="AB854" s="146"/>
      <c r="AC854" s="146"/>
      <c r="AD854" s="146"/>
      <c r="AE854" s="146"/>
      <c r="AF854" s="146"/>
      <c r="AG854" s="146" t="s">
        <v>228</v>
      </c>
      <c r="AH854" s="146">
        <v>2</v>
      </c>
      <c r="AI854" s="146"/>
      <c r="AJ854" s="146"/>
      <c r="AK854" s="146"/>
      <c r="AL854" s="146"/>
      <c r="AM854" s="146"/>
      <c r="AN854" s="146"/>
      <c r="AO854" s="146"/>
      <c r="AP854" s="146"/>
      <c r="AQ854" s="146"/>
      <c r="AR854" s="146"/>
      <c r="AS854" s="146"/>
      <c r="AT854" s="146"/>
      <c r="AU854" s="146"/>
      <c r="AV854" s="146"/>
      <c r="AW854" s="146"/>
      <c r="AX854" s="146"/>
      <c r="AY854" s="146"/>
      <c r="AZ854" s="146"/>
      <c r="BA854" s="146"/>
      <c r="BB854" s="146"/>
      <c r="BC854" s="146"/>
      <c r="BD854" s="146"/>
      <c r="BE854" s="146"/>
      <c r="BF854" s="146"/>
      <c r="BG854" s="146"/>
      <c r="BH854" s="146"/>
    </row>
    <row r="855" spans="1:60" outlineLevel="1">
      <c r="A855" s="153"/>
      <c r="B855" s="154"/>
      <c r="C855" s="198" t="s">
        <v>871</v>
      </c>
      <c r="D855" s="189"/>
      <c r="E855" s="190">
        <v>-0.7</v>
      </c>
      <c r="F855" s="155"/>
      <c r="G855" s="155"/>
      <c r="H855" s="155"/>
      <c r="I855" s="155"/>
      <c r="J855" s="155"/>
      <c r="K855" s="155"/>
      <c r="L855" s="155"/>
      <c r="M855" s="15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46"/>
      <c r="Z855" s="146"/>
      <c r="AA855" s="146"/>
      <c r="AB855" s="146"/>
      <c r="AC855" s="146"/>
      <c r="AD855" s="146"/>
      <c r="AE855" s="146"/>
      <c r="AF855" s="146"/>
      <c r="AG855" s="146" t="s">
        <v>228</v>
      </c>
      <c r="AH855" s="146">
        <v>2</v>
      </c>
      <c r="AI855" s="146"/>
      <c r="AJ855" s="146"/>
      <c r="AK855" s="146"/>
      <c r="AL855" s="146"/>
      <c r="AM855" s="146"/>
      <c r="AN855" s="146"/>
      <c r="AO855" s="146"/>
      <c r="AP855" s="146"/>
      <c r="AQ855" s="146"/>
      <c r="AR855" s="146"/>
      <c r="AS855" s="146"/>
      <c r="AT855" s="146"/>
      <c r="AU855" s="146"/>
      <c r="AV855" s="146"/>
      <c r="AW855" s="146"/>
      <c r="AX855" s="146"/>
      <c r="AY855" s="146"/>
      <c r="AZ855" s="146"/>
      <c r="BA855" s="146"/>
      <c r="BB855" s="146"/>
      <c r="BC855" s="146"/>
      <c r="BD855" s="146"/>
      <c r="BE855" s="146"/>
      <c r="BF855" s="146"/>
      <c r="BG855" s="146"/>
      <c r="BH855" s="146"/>
    </row>
    <row r="856" spans="1:60" outlineLevel="1">
      <c r="A856" s="153"/>
      <c r="B856" s="154"/>
      <c r="C856" s="198" t="s">
        <v>867</v>
      </c>
      <c r="D856" s="189"/>
      <c r="E856" s="190">
        <v>-2.4</v>
      </c>
      <c r="F856" s="155"/>
      <c r="G856" s="155"/>
      <c r="H856" s="155"/>
      <c r="I856" s="155"/>
      <c r="J856" s="155"/>
      <c r="K856" s="155"/>
      <c r="L856" s="155"/>
      <c r="M856" s="15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46"/>
      <c r="Z856" s="146"/>
      <c r="AA856" s="146"/>
      <c r="AB856" s="146"/>
      <c r="AC856" s="146"/>
      <c r="AD856" s="146"/>
      <c r="AE856" s="146"/>
      <c r="AF856" s="146"/>
      <c r="AG856" s="146" t="s">
        <v>228</v>
      </c>
      <c r="AH856" s="146">
        <v>2</v>
      </c>
      <c r="AI856" s="146"/>
      <c r="AJ856" s="146"/>
      <c r="AK856" s="146"/>
      <c r="AL856" s="146"/>
      <c r="AM856" s="146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</row>
    <row r="857" spans="1:60" outlineLevel="1">
      <c r="A857" s="153"/>
      <c r="B857" s="154"/>
      <c r="C857" s="198" t="s">
        <v>872</v>
      </c>
      <c r="D857" s="189"/>
      <c r="E857" s="190">
        <v>5.8</v>
      </c>
      <c r="F857" s="155"/>
      <c r="G857" s="155"/>
      <c r="H857" s="155"/>
      <c r="I857" s="155"/>
      <c r="J857" s="155"/>
      <c r="K857" s="155"/>
      <c r="L857" s="155"/>
      <c r="M857" s="155"/>
      <c r="N857" s="155"/>
      <c r="O857" s="155"/>
      <c r="P857" s="155"/>
      <c r="Q857" s="155"/>
      <c r="R857" s="155"/>
      <c r="S857" s="155"/>
      <c r="T857" s="155"/>
      <c r="U857" s="155"/>
      <c r="V857" s="155"/>
      <c r="W857" s="155"/>
      <c r="X857" s="155"/>
      <c r="Y857" s="146"/>
      <c r="Z857" s="146"/>
      <c r="AA857" s="146"/>
      <c r="AB857" s="146"/>
      <c r="AC857" s="146"/>
      <c r="AD857" s="146"/>
      <c r="AE857" s="146"/>
      <c r="AF857" s="146"/>
      <c r="AG857" s="146" t="s">
        <v>228</v>
      </c>
      <c r="AH857" s="146">
        <v>2</v>
      </c>
      <c r="AI857" s="146"/>
      <c r="AJ857" s="146"/>
      <c r="AK857" s="146"/>
      <c r="AL857" s="146"/>
      <c r="AM857" s="146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</row>
    <row r="858" spans="1:60" outlineLevel="1">
      <c r="A858" s="153"/>
      <c r="B858" s="154"/>
      <c r="C858" s="198" t="s">
        <v>871</v>
      </c>
      <c r="D858" s="189"/>
      <c r="E858" s="190">
        <v>-0.7</v>
      </c>
      <c r="F858" s="155"/>
      <c r="G858" s="155"/>
      <c r="H858" s="155"/>
      <c r="I858" s="155"/>
      <c r="J858" s="155"/>
      <c r="K858" s="155"/>
      <c r="L858" s="155"/>
      <c r="M858" s="155"/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46"/>
      <c r="Z858" s="146"/>
      <c r="AA858" s="146"/>
      <c r="AB858" s="146"/>
      <c r="AC858" s="146"/>
      <c r="AD858" s="146"/>
      <c r="AE858" s="146"/>
      <c r="AF858" s="146"/>
      <c r="AG858" s="146" t="s">
        <v>228</v>
      </c>
      <c r="AH858" s="146">
        <v>2</v>
      </c>
      <c r="AI858" s="146"/>
      <c r="AJ858" s="146"/>
      <c r="AK858" s="146"/>
      <c r="AL858" s="146"/>
      <c r="AM858" s="146"/>
      <c r="AN858" s="146"/>
      <c r="AO858" s="146"/>
      <c r="AP858" s="146"/>
      <c r="AQ858" s="146"/>
      <c r="AR858" s="146"/>
      <c r="AS858" s="146"/>
      <c r="AT858" s="146"/>
      <c r="AU858" s="146"/>
      <c r="AV858" s="146"/>
      <c r="AW858" s="146"/>
      <c r="AX858" s="146"/>
      <c r="AY858" s="146"/>
      <c r="AZ858" s="146"/>
      <c r="BA858" s="146"/>
      <c r="BB858" s="146"/>
      <c r="BC858" s="146"/>
      <c r="BD858" s="146"/>
      <c r="BE858" s="146"/>
      <c r="BF858" s="146"/>
      <c r="BG858" s="146"/>
      <c r="BH858" s="146"/>
    </row>
    <row r="859" spans="1:60" outlineLevel="1">
      <c r="A859" s="153"/>
      <c r="B859" s="154"/>
      <c r="C859" s="198" t="s">
        <v>873</v>
      </c>
      <c r="D859" s="189"/>
      <c r="E859" s="190">
        <v>10.3</v>
      </c>
      <c r="F859" s="155"/>
      <c r="G859" s="155"/>
      <c r="H859" s="155"/>
      <c r="I859" s="155"/>
      <c r="J859" s="155"/>
      <c r="K859" s="155"/>
      <c r="L859" s="155"/>
      <c r="M859" s="15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46"/>
      <c r="Z859" s="146"/>
      <c r="AA859" s="146"/>
      <c r="AB859" s="146"/>
      <c r="AC859" s="146"/>
      <c r="AD859" s="146"/>
      <c r="AE859" s="146"/>
      <c r="AF859" s="146"/>
      <c r="AG859" s="146" t="s">
        <v>228</v>
      </c>
      <c r="AH859" s="146">
        <v>2</v>
      </c>
      <c r="AI859" s="146"/>
      <c r="AJ859" s="146"/>
      <c r="AK859" s="146"/>
      <c r="AL859" s="146"/>
      <c r="AM859" s="146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</row>
    <row r="860" spans="1:60" outlineLevel="1">
      <c r="A860" s="153"/>
      <c r="B860" s="154"/>
      <c r="C860" s="198" t="s">
        <v>863</v>
      </c>
      <c r="D860" s="189"/>
      <c r="E860" s="190">
        <v>-0.8</v>
      </c>
      <c r="F860" s="155"/>
      <c r="G860" s="155"/>
      <c r="H860" s="155"/>
      <c r="I860" s="155"/>
      <c r="J860" s="155"/>
      <c r="K860" s="155"/>
      <c r="L860" s="155"/>
      <c r="M860" s="15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46"/>
      <c r="Z860" s="146"/>
      <c r="AA860" s="146"/>
      <c r="AB860" s="146"/>
      <c r="AC860" s="146"/>
      <c r="AD860" s="146"/>
      <c r="AE860" s="146"/>
      <c r="AF860" s="146"/>
      <c r="AG860" s="146" t="s">
        <v>228</v>
      </c>
      <c r="AH860" s="146">
        <v>2</v>
      </c>
      <c r="AI860" s="146"/>
      <c r="AJ860" s="146"/>
      <c r="AK860" s="146"/>
      <c r="AL860" s="146"/>
      <c r="AM860" s="146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</row>
    <row r="861" spans="1:60" outlineLevel="1">
      <c r="A861" s="153"/>
      <c r="B861" s="154"/>
      <c r="C861" s="198" t="s">
        <v>874</v>
      </c>
      <c r="D861" s="189"/>
      <c r="E861" s="190">
        <v>7</v>
      </c>
      <c r="F861" s="155"/>
      <c r="G861" s="155"/>
      <c r="H861" s="155"/>
      <c r="I861" s="155"/>
      <c r="J861" s="155"/>
      <c r="K861" s="155"/>
      <c r="L861" s="155"/>
      <c r="M861" s="155"/>
      <c r="N861" s="155"/>
      <c r="O861" s="155"/>
      <c r="P861" s="155"/>
      <c r="Q861" s="155"/>
      <c r="R861" s="155"/>
      <c r="S861" s="155"/>
      <c r="T861" s="155"/>
      <c r="U861" s="155"/>
      <c r="V861" s="155"/>
      <c r="W861" s="155"/>
      <c r="X861" s="155"/>
      <c r="Y861" s="146"/>
      <c r="Z861" s="146"/>
      <c r="AA861" s="146"/>
      <c r="AB861" s="146"/>
      <c r="AC861" s="146"/>
      <c r="AD861" s="146"/>
      <c r="AE861" s="146"/>
      <c r="AF861" s="146"/>
      <c r="AG861" s="146" t="s">
        <v>228</v>
      </c>
      <c r="AH861" s="146">
        <v>2</v>
      </c>
      <c r="AI861" s="146"/>
      <c r="AJ861" s="146"/>
      <c r="AK861" s="146"/>
      <c r="AL861" s="146"/>
      <c r="AM861" s="146"/>
      <c r="AN861" s="146"/>
      <c r="AO861" s="146"/>
      <c r="AP861" s="146"/>
      <c r="AQ861" s="146"/>
      <c r="AR861" s="146"/>
      <c r="AS861" s="146"/>
      <c r="AT861" s="146"/>
      <c r="AU861" s="146"/>
      <c r="AV861" s="146"/>
      <c r="AW861" s="146"/>
      <c r="AX861" s="146"/>
      <c r="AY861" s="146"/>
      <c r="AZ861" s="146"/>
      <c r="BA861" s="146"/>
      <c r="BB861" s="146"/>
      <c r="BC861" s="146"/>
      <c r="BD861" s="146"/>
      <c r="BE861" s="146"/>
      <c r="BF861" s="146"/>
      <c r="BG861" s="146"/>
      <c r="BH861" s="146"/>
    </row>
    <row r="862" spans="1:60" outlineLevel="1">
      <c r="A862" s="153"/>
      <c r="B862" s="154"/>
      <c r="C862" s="198" t="s">
        <v>865</v>
      </c>
      <c r="D862" s="189"/>
      <c r="E862" s="190">
        <v>-1.6</v>
      </c>
      <c r="F862" s="155"/>
      <c r="G862" s="155"/>
      <c r="H862" s="155"/>
      <c r="I862" s="155"/>
      <c r="J862" s="155"/>
      <c r="K862" s="155"/>
      <c r="L862" s="155"/>
      <c r="M862" s="155"/>
      <c r="N862" s="155"/>
      <c r="O862" s="155"/>
      <c r="P862" s="155"/>
      <c r="Q862" s="155"/>
      <c r="R862" s="155"/>
      <c r="S862" s="155"/>
      <c r="T862" s="155"/>
      <c r="U862" s="155"/>
      <c r="V862" s="155"/>
      <c r="W862" s="155"/>
      <c r="X862" s="155"/>
      <c r="Y862" s="146"/>
      <c r="Z862" s="146"/>
      <c r="AA862" s="146"/>
      <c r="AB862" s="146"/>
      <c r="AC862" s="146"/>
      <c r="AD862" s="146"/>
      <c r="AE862" s="146"/>
      <c r="AF862" s="146"/>
      <c r="AG862" s="146" t="s">
        <v>228</v>
      </c>
      <c r="AH862" s="146">
        <v>2</v>
      </c>
      <c r="AI862" s="146"/>
      <c r="AJ862" s="146"/>
      <c r="AK862" s="146"/>
      <c r="AL862" s="146"/>
      <c r="AM862" s="146"/>
      <c r="AN862" s="146"/>
      <c r="AO862" s="146"/>
      <c r="AP862" s="146"/>
      <c r="AQ862" s="146"/>
      <c r="AR862" s="146"/>
      <c r="AS862" s="146"/>
      <c r="AT862" s="146"/>
      <c r="AU862" s="146"/>
      <c r="AV862" s="146"/>
      <c r="AW862" s="146"/>
      <c r="AX862" s="146"/>
      <c r="AY862" s="146"/>
      <c r="AZ862" s="146"/>
      <c r="BA862" s="146"/>
      <c r="BB862" s="146"/>
      <c r="BC862" s="146"/>
      <c r="BD862" s="146"/>
      <c r="BE862" s="146"/>
      <c r="BF862" s="146"/>
      <c r="BG862" s="146"/>
      <c r="BH862" s="146"/>
    </row>
    <row r="863" spans="1:60" outlineLevel="1">
      <c r="A863" s="153"/>
      <c r="B863" s="154"/>
      <c r="C863" s="199" t="s">
        <v>365</v>
      </c>
      <c r="D863" s="191"/>
      <c r="E863" s="192">
        <v>59.79</v>
      </c>
      <c r="F863" s="155"/>
      <c r="G863" s="155"/>
      <c r="H863" s="155"/>
      <c r="I863" s="155"/>
      <c r="J863" s="155"/>
      <c r="K863" s="155"/>
      <c r="L863" s="155"/>
      <c r="M863" s="155"/>
      <c r="N863" s="155"/>
      <c r="O863" s="155"/>
      <c r="P863" s="155"/>
      <c r="Q863" s="155"/>
      <c r="R863" s="155"/>
      <c r="S863" s="155"/>
      <c r="T863" s="155"/>
      <c r="U863" s="155"/>
      <c r="V863" s="155"/>
      <c r="W863" s="155"/>
      <c r="X863" s="155"/>
      <c r="Y863" s="146"/>
      <c r="Z863" s="146"/>
      <c r="AA863" s="146"/>
      <c r="AB863" s="146"/>
      <c r="AC863" s="146"/>
      <c r="AD863" s="146"/>
      <c r="AE863" s="146"/>
      <c r="AF863" s="146"/>
      <c r="AG863" s="146" t="s">
        <v>228</v>
      </c>
      <c r="AH863" s="146">
        <v>3</v>
      </c>
      <c r="AI863" s="146"/>
      <c r="AJ863" s="146"/>
      <c r="AK863" s="146"/>
      <c r="AL863" s="146"/>
      <c r="AM863" s="146"/>
      <c r="AN863" s="146"/>
      <c r="AO863" s="146"/>
      <c r="AP863" s="146"/>
      <c r="AQ863" s="146"/>
      <c r="AR863" s="146"/>
      <c r="AS863" s="146"/>
      <c r="AT863" s="146"/>
      <c r="AU863" s="146"/>
      <c r="AV863" s="146"/>
      <c r="AW863" s="146"/>
      <c r="AX863" s="146"/>
      <c r="AY863" s="146"/>
      <c r="AZ863" s="146"/>
      <c r="BA863" s="146"/>
      <c r="BB863" s="146"/>
      <c r="BC863" s="146"/>
      <c r="BD863" s="146"/>
      <c r="BE863" s="146"/>
      <c r="BF863" s="146"/>
      <c r="BG863" s="146"/>
      <c r="BH863" s="146"/>
    </row>
    <row r="864" spans="1:60" outlineLevel="1">
      <c r="A864" s="153"/>
      <c r="B864" s="154"/>
      <c r="C864" s="197" t="s">
        <v>366</v>
      </c>
      <c r="D864" s="189"/>
      <c r="E864" s="190"/>
      <c r="F864" s="155"/>
      <c r="G864" s="155"/>
      <c r="H864" s="155"/>
      <c r="I864" s="155"/>
      <c r="J864" s="155"/>
      <c r="K864" s="155"/>
      <c r="L864" s="155"/>
      <c r="M864" s="155"/>
      <c r="N864" s="155"/>
      <c r="O864" s="155"/>
      <c r="P864" s="155"/>
      <c r="Q864" s="155"/>
      <c r="R864" s="155"/>
      <c r="S864" s="155"/>
      <c r="T864" s="155"/>
      <c r="U864" s="155"/>
      <c r="V864" s="155"/>
      <c r="W864" s="155"/>
      <c r="X864" s="155"/>
      <c r="Y864" s="146"/>
      <c r="Z864" s="146"/>
      <c r="AA864" s="146"/>
      <c r="AB864" s="146"/>
      <c r="AC864" s="146"/>
      <c r="AD864" s="146"/>
      <c r="AE864" s="146"/>
      <c r="AF864" s="146"/>
      <c r="AG864" s="146" t="s">
        <v>228</v>
      </c>
      <c r="AH864" s="146"/>
      <c r="AI864" s="146"/>
      <c r="AJ864" s="146"/>
      <c r="AK864" s="146"/>
      <c r="AL864" s="146"/>
      <c r="AM864" s="146"/>
      <c r="AN864" s="146"/>
      <c r="AO864" s="146"/>
      <c r="AP864" s="146"/>
      <c r="AQ864" s="146"/>
      <c r="AR864" s="146"/>
      <c r="AS864" s="146"/>
      <c r="AT864" s="146"/>
      <c r="AU864" s="146"/>
      <c r="AV864" s="146"/>
      <c r="AW864" s="146"/>
      <c r="AX864" s="146"/>
      <c r="AY864" s="146"/>
      <c r="AZ864" s="146"/>
      <c r="BA864" s="146"/>
      <c r="BB864" s="146"/>
      <c r="BC864" s="146"/>
      <c r="BD864" s="146"/>
      <c r="BE864" s="146"/>
      <c r="BF864" s="146"/>
      <c r="BG864" s="146"/>
      <c r="BH864" s="146"/>
    </row>
    <row r="865" spans="1:60" outlineLevel="1">
      <c r="A865" s="153"/>
      <c r="B865" s="154"/>
      <c r="C865" s="195" t="s">
        <v>875</v>
      </c>
      <c r="D865" s="185"/>
      <c r="E865" s="186">
        <v>11.958</v>
      </c>
      <c r="F865" s="155"/>
      <c r="G865" s="155"/>
      <c r="H865" s="155"/>
      <c r="I865" s="155"/>
      <c r="J865" s="155"/>
      <c r="K865" s="155"/>
      <c r="L865" s="155"/>
      <c r="M865" s="155"/>
      <c r="N865" s="155"/>
      <c r="O865" s="155"/>
      <c r="P865" s="155"/>
      <c r="Q865" s="155"/>
      <c r="R865" s="155"/>
      <c r="S865" s="155"/>
      <c r="T865" s="155"/>
      <c r="U865" s="155"/>
      <c r="V865" s="155"/>
      <c r="W865" s="155"/>
      <c r="X865" s="155"/>
      <c r="Y865" s="146"/>
      <c r="Z865" s="146"/>
      <c r="AA865" s="146"/>
      <c r="AB865" s="146"/>
      <c r="AC865" s="146"/>
      <c r="AD865" s="146"/>
      <c r="AE865" s="146"/>
      <c r="AF865" s="146"/>
      <c r="AG865" s="146" t="s">
        <v>228</v>
      </c>
      <c r="AH865" s="146">
        <v>0</v>
      </c>
      <c r="AI865" s="146"/>
      <c r="AJ865" s="146"/>
      <c r="AK865" s="146"/>
      <c r="AL865" s="146"/>
      <c r="AM865" s="146"/>
      <c r="AN865" s="146"/>
      <c r="AO865" s="146"/>
      <c r="AP865" s="146"/>
      <c r="AQ865" s="146"/>
      <c r="AR865" s="146"/>
      <c r="AS865" s="146"/>
      <c r="AT865" s="146"/>
      <c r="AU865" s="146"/>
      <c r="AV865" s="146"/>
      <c r="AW865" s="146"/>
      <c r="AX865" s="146"/>
      <c r="AY865" s="146"/>
      <c r="AZ865" s="146"/>
      <c r="BA865" s="146"/>
      <c r="BB865" s="146"/>
      <c r="BC865" s="146"/>
      <c r="BD865" s="146"/>
      <c r="BE865" s="146"/>
      <c r="BF865" s="146"/>
      <c r="BG865" s="146"/>
      <c r="BH865" s="146"/>
    </row>
    <row r="866" spans="1:60" outlineLevel="1">
      <c r="A866" s="153"/>
      <c r="B866" s="154"/>
      <c r="C866" s="195" t="s">
        <v>876</v>
      </c>
      <c r="D866" s="185"/>
      <c r="E866" s="186">
        <v>9.27</v>
      </c>
      <c r="F866" s="155"/>
      <c r="G866" s="155"/>
      <c r="H866" s="155"/>
      <c r="I866" s="155"/>
      <c r="J866" s="155"/>
      <c r="K866" s="155"/>
      <c r="L866" s="155"/>
      <c r="M866" s="155"/>
      <c r="N866" s="155"/>
      <c r="O866" s="155"/>
      <c r="P866" s="155"/>
      <c r="Q866" s="155"/>
      <c r="R866" s="155"/>
      <c r="S866" s="155"/>
      <c r="T866" s="155"/>
      <c r="U866" s="155"/>
      <c r="V866" s="155"/>
      <c r="W866" s="155"/>
      <c r="X866" s="155"/>
      <c r="Y866" s="146"/>
      <c r="Z866" s="146"/>
      <c r="AA866" s="146"/>
      <c r="AB866" s="146"/>
      <c r="AC866" s="146"/>
      <c r="AD866" s="146"/>
      <c r="AE866" s="146"/>
      <c r="AF866" s="146"/>
      <c r="AG866" s="146" t="s">
        <v>228</v>
      </c>
      <c r="AH866" s="146">
        <v>0</v>
      </c>
      <c r="AI866" s="146"/>
      <c r="AJ866" s="146"/>
      <c r="AK866" s="146"/>
      <c r="AL866" s="146"/>
      <c r="AM866" s="146"/>
      <c r="AN866" s="146"/>
      <c r="AO866" s="146"/>
      <c r="AP866" s="146"/>
      <c r="AQ866" s="146"/>
      <c r="AR866" s="146"/>
      <c r="AS866" s="146"/>
      <c r="AT866" s="146"/>
      <c r="AU866" s="146"/>
      <c r="AV866" s="146"/>
      <c r="AW866" s="146"/>
      <c r="AX866" s="146"/>
      <c r="AY866" s="146"/>
      <c r="AZ866" s="146"/>
      <c r="BA866" s="146"/>
      <c r="BB866" s="146"/>
      <c r="BC866" s="146"/>
      <c r="BD866" s="146"/>
      <c r="BE866" s="146"/>
      <c r="BF866" s="146"/>
      <c r="BG866" s="146"/>
      <c r="BH866" s="146"/>
    </row>
    <row r="867" spans="1:60" outlineLevel="1">
      <c r="A867" s="153"/>
      <c r="B867" s="154"/>
      <c r="C867" s="200" t="s">
        <v>494</v>
      </c>
      <c r="D867" s="193"/>
      <c r="E867" s="194">
        <v>56.898000000000003</v>
      </c>
      <c r="F867" s="155"/>
      <c r="G867" s="155"/>
      <c r="H867" s="155"/>
      <c r="I867" s="155"/>
      <c r="J867" s="155"/>
      <c r="K867" s="155"/>
      <c r="L867" s="155"/>
      <c r="M867" s="155"/>
      <c r="N867" s="155"/>
      <c r="O867" s="155"/>
      <c r="P867" s="155"/>
      <c r="Q867" s="155"/>
      <c r="R867" s="155"/>
      <c r="S867" s="155"/>
      <c r="T867" s="155"/>
      <c r="U867" s="155"/>
      <c r="V867" s="155"/>
      <c r="W867" s="155"/>
      <c r="X867" s="155"/>
      <c r="Y867" s="146"/>
      <c r="Z867" s="146"/>
      <c r="AA867" s="146"/>
      <c r="AB867" s="146"/>
      <c r="AC867" s="146"/>
      <c r="AD867" s="146"/>
      <c r="AE867" s="146"/>
      <c r="AF867" s="146"/>
      <c r="AG867" s="146" t="s">
        <v>228</v>
      </c>
      <c r="AH867" s="146">
        <v>1</v>
      </c>
      <c r="AI867" s="146"/>
      <c r="AJ867" s="146"/>
      <c r="AK867" s="146"/>
      <c r="AL867" s="146"/>
      <c r="AM867" s="146"/>
      <c r="AN867" s="146"/>
      <c r="AO867" s="146"/>
      <c r="AP867" s="146"/>
      <c r="AQ867" s="146"/>
      <c r="AR867" s="146"/>
      <c r="AS867" s="146"/>
      <c r="AT867" s="146"/>
      <c r="AU867" s="146"/>
      <c r="AV867" s="146"/>
      <c r="AW867" s="146"/>
      <c r="AX867" s="146"/>
      <c r="AY867" s="146"/>
      <c r="AZ867" s="146"/>
      <c r="BA867" s="146"/>
      <c r="BB867" s="146"/>
      <c r="BC867" s="146"/>
      <c r="BD867" s="146"/>
      <c r="BE867" s="146"/>
      <c r="BF867" s="146"/>
      <c r="BG867" s="146"/>
      <c r="BH867" s="146"/>
    </row>
    <row r="868" spans="1:60" outlineLevel="1">
      <c r="A868" s="153"/>
      <c r="B868" s="154"/>
      <c r="C868" s="195" t="s">
        <v>879</v>
      </c>
      <c r="D868" s="185"/>
      <c r="E868" s="186">
        <v>56.898000000000003</v>
      </c>
      <c r="F868" s="155"/>
      <c r="G868" s="155"/>
      <c r="H868" s="155"/>
      <c r="I868" s="155"/>
      <c r="J868" s="155"/>
      <c r="K868" s="155"/>
      <c r="L868" s="155"/>
      <c r="M868" s="155"/>
      <c r="N868" s="155"/>
      <c r="O868" s="155"/>
      <c r="P868" s="155"/>
      <c r="Q868" s="155"/>
      <c r="R868" s="155"/>
      <c r="S868" s="155"/>
      <c r="T868" s="155"/>
      <c r="U868" s="155"/>
      <c r="V868" s="155"/>
      <c r="W868" s="155"/>
      <c r="X868" s="155"/>
      <c r="Y868" s="146"/>
      <c r="Z868" s="146"/>
      <c r="AA868" s="146"/>
      <c r="AB868" s="146"/>
      <c r="AC868" s="146"/>
      <c r="AD868" s="146"/>
      <c r="AE868" s="146"/>
      <c r="AF868" s="146"/>
      <c r="AG868" s="146" t="s">
        <v>228</v>
      </c>
      <c r="AH868" s="146">
        <v>0</v>
      </c>
      <c r="AI868" s="146"/>
      <c r="AJ868" s="146"/>
      <c r="AK868" s="146"/>
      <c r="AL868" s="146"/>
      <c r="AM868" s="146"/>
      <c r="AN868" s="146"/>
      <c r="AO868" s="146"/>
      <c r="AP868" s="146"/>
      <c r="AQ868" s="146"/>
      <c r="AR868" s="146"/>
      <c r="AS868" s="146"/>
      <c r="AT868" s="146"/>
      <c r="AU868" s="146"/>
      <c r="AV868" s="146"/>
      <c r="AW868" s="146"/>
      <c r="AX868" s="146"/>
      <c r="AY868" s="146"/>
      <c r="AZ868" s="146"/>
      <c r="BA868" s="146"/>
      <c r="BB868" s="146"/>
      <c r="BC868" s="146"/>
      <c r="BD868" s="146"/>
      <c r="BE868" s="146"/>
      <c r="BF868" s="146"/>
      <c r="BG868" s="146"/>
      <c r="BH868" s="146"/>
    </row>
    <row r="869" spans="1:60" outlineLevel="1">
      <c r="A869" s="163">
        <v>134</v>
      </c>
      <c r="B869" s="164" t="s">
        <v>880</v>
      </c>
      <c r="C869" s="180" t="s">
        <v>878</v>
      </c>
      <c r="D869" s="165" t="s">
        <v>254</v>
      </c>
      <c r="E869" s="166">
        <v>27.4</v>
      </c>
      <c r="F869" s="167"/>
      <c r="G869" s="168">
        <f>ROUND(E869*F869,2)</f>
        <v>0</v>
      </c>
      <c r="H869" s="167">
        <v>164.72</v>
      </c>
      <c r="I869" s="168">
        <f>ROUND(E869*H869,2)</f>
        <v>4513.33</v>
      </c>
      <c r="J869" s="167">
        <v>184.28</v>
      </c>
      <c r="K869" s="168">
        <f>ROUND(E869*J869,2)</f>
        <v>5049.2700000000004</v>
      </c>
      <c r="L869" s="168">
        <v>21</v>
      </c>
      <c r="M869" s="168">
        <f>G869*(1+L869/100)</f>
        <v>0</v>
      </c>
      <c r="N869" s="168">
        <v>1.2600000000000001E-3</v>
      </c>
      <c r="O869" s="168">
        <f>ROUND(E869*N869,2)</f>
        <v>0.03</v>
      </c>
      <c r="P869" s="168">
        <v>0</v>
      </c>
      <c r="Q869" s="168">
        <f>ROUND(E869*P869,2)</f>
        <v>0</v>
      </c>
      <c r="R869" s="168" t="s">
        <v>850</v>
      </c>
      <c r="S869" s="168" t="s">
        <v>171</v>
      </c>
      <c r="T869" s="169" t="s">
        <v>171</v>
      </c>
      <c r="U869" s="155">
        <v>0.38500000000000001</v>
      </c>
      <c r="V869" s="155">
        <f>ROUND(E869*U869,2)</f>
        <v>10.55</v>
      </c>
      <c r="W869" s="155"/>
      <c r="X869" s="155" t="s">
        <v>223</v>
      </c>
      <c r="Y869" s="146"/>
      <c r="Z869" s="146"/>
      <c r="AA869" s="146"/>
      <c r="AB869" s="146"/>
      <c r="AC869" s="146"/>
      <c r="AD869" s="146"/>
      <c r="AE869" s="146"/>
      <c r="AF869" s="146"/>
      <c r="AG869" s="146" t="s">
        <v>224</v>
      </c>
      <c r="AH869" s="146"/>
      <c r="AI869" s="146"/>
      <c r="AJ869" s="146"/>
      <c r="AK869" s="146"/>
      <c r="AL869" s="146"/>
      <c r="AM869" s="146"/>
      <c r="AN869" s="146"/>
      <c r="AO869" s="146"/>
      <c r="AP869" s="146"/>
      <c r="AQ869" s="146"/>
      <c r="AR869" s="146"/>
      <c r="AS869" s="146"/>
      <c r="AT869" s="146"/>
      <c r="AU869" s="146"/>
      <c r="AV869" s="146"/>
      <c r="AW869" s="146"/>
      <c r="AX869" s="146"/>
      <c r="AY869" s="146"/>
      <c r="AZ869" s="146"/>
      <c r="BA869" s="146"/>
      <c r="BB869" s="146"/>
      <c r="BC869" s="146"/>
      <c r="BD869" s="146"/>
      <c r="BE869" s="146"/>
      <c r="BF869" s="146"/>
      <c r="BG869" s="146"/>
      <c r="BH869" s="146"/>
    </row>
    <row r="870" spans="1:60" outlineLevel="1">
      <c r="A870" s="153"/>
      <c r="B870" s="154"/>
      <c r="C870" s="195" t="s">
        <v>396</v>
      </c>
      <c r="D870" s="185"/>
      <c r="E870" s="186"/>
      <c r="F870" s="155"/>
      <c r="G870" s="155"/>
      <c r="H870" s="155"/>
      <c r="I870" s="155"/>
      <c r="J870" s="155"/>
      <c r="K870" s="155"/>
      <c r="L870" s="155"/>
      <c r="M870" s="155"/>
      <c r="N870" s="155"/>
      <c r="O870" s="155"/>
      <c r="P870" s="155"/>
      <c r="Q870" s="155"/>
      <c r="R870" s="155"/>
      <c r="S870" s="155"/>
      <c r="T870" s="155"/>
      <c r="U870" s="155"/>
      <c r="V870" s="155"/>
      <c r="W870" s="155"/>
      <c r="X870" s="155"/>
      <c r="Y870" s="146"/>
      <c r="Z870" s="146"/>
      <c r="AA870" s="146"/>
      <c r="AB870" s="146"/>
      <c r="AC870" s="146"/>
      <c r="AD870" s="146"/>
      <c r="AE870" s="146"/>
      <c r="AF870" s="146"/>
      <c r="AG870" s="146" t="s">
        <v>228</v>
      </c>
      <c r="AH870" s="146">
        <v>0</v>
      </c>
      <c r="AI870" s="146"/>
      <c r="AJ870" s="146"/>
      <c r="AK870" s="146"/>
      <c r="AL870" s="146"/>
      <c r="AM870" s="146"/>
      <c r="AN870" s="146"/>
      <c r="AO870" s="146"/>
      <c r="AP870" s="146"/>
      <c r="AQ870" s="146"/>
      <c r="AR870" s="146"/>
      <c r="AS870" s="146"/>
      <c r="AT870" s="146"/>
      <c r="AU870" s="146"/>
      <c r="AV870" s="146"/>
      <c r="AW870" s="146"/>
      <c r="AX870" s="146"/>
      <c r="AY870" s="146"/>
      <c r="AZ870" s="146"/>
      <c r="BA870" s="146"/>
      <c r="BB870" s="146"/>
      <c r="BC870" s="146"/>
      <c r="BD870" s="146"/>
      <c r="BE870" s="146"/>
      <c r="BF870" s="146"/>
      <c r="BG870" s="146"/>
      <c r="BH870" s="146"/>
    </row>
    <row r="871" spans="1:60" outlineLevel="1">
      <c r="A871" s="153"/>
      <c r="B871" s="154"/>
      <c r="C871" s="195" t="s">
        <v>881</v>
      </c>
      <c r="D871" s="185"/>
      <c r="E871" s="186">
        <v>16.600000000000001</v>
      </c>
      <c r="F871" s="155"/>
      <c r="G871" s="155"/>
      <c r="H871" s="155"/>
      <c r="I871" s="155"/>
      <c r="J871" s="155"/>
      <c r="K871" s="155"/>
      <c r="L871" s="155"/>
      <c r="M871" s="15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46"/>
      <c r="Z871" s="146"/>
      <c r="AA871" s="146"/>
      <c r="AB871" s="146"/>
      <c r="AC871" s="146"/>
      <c r="AD871" s="146"/>
      <c r="AE871" s="146"/>
      <c r="AF871" s="146"/>
      <c r="AG871" s="146" t="s">
        <v>228</v>
      </c>
      <c r="AH871" s="146">
        <v>0</v>
      </c>
      <c r="AI871" s="146"/>
      <c r="AJ871" s="146"/>
      <c r="AK871" s="146"/>
      <c r="AL871" s="146"/>
      <c r="AM871" s="146"/>
      <c r="AN871" s="146"/>
      <c r="AO871" s="146"/>
      <c r="AP871" s="146"/>
      <c r="AQ871" s="146"/>
      <c r="AR871" s="146"/>
      <c r="AS871" s="146"/>
      <c r="AT871" s="146"/>
      <c r="AU871" s="146"/>
      <c r="AV871" s="146"/>
      <c r="AW871" s="146"/>
      <c r="AX871" s="146"/>
      <c r="AY871" s="146"/>
      <c r="AZ871" s="146"/>
      <c r="BA871" s="146"/>
      <c r="BB871" s="146"/>
      <c r="BC871" s="146"/>
      <c r="BD871" s="146"/>
      <c r="BE871" s="146"/>
      <c r="BF871" s="146"/>
      <c r="BG871" s="146"/>
      <c r="BH871" s="146"/>
    </row>
    <row r="872" spans="1:60" outlineLevel="1">
      <c r="A872" s="153"/>
      <c r="B872" s="154"/>
      <c r="C872" s="195" t="s">
        <v>882</v>
      </c>
      <c r="D872" s="185"/>
      <c r="E872" s="186">
        <v>-4.8</v>
      </c>
      <c r="F872" s="155"/>
      <c r="G872" s="155"/>
      <c r="H872" s="155"/>
      <c r="I872" s="155"/>
      <c r="J872" s="155"/>
      <c r="K872" s="155"/>
      <c r="L872" s="155"/>
      <c r="M872" s="155"/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46"/>
      <c r="Z872" s="146"/>
      <c r="AA872" s="146"/>
      <c r="AB872" s="146"/>
      <c r="AC872" s="146"/>
      <c r="AD872" s="146"/>
      <c r="AE872" s="146"/>
      <c r="AF872" s="146"/>
      <c r="AG872" s="146" t="s">
        <v>228</v>
      </c>
      <c r="AH872" s="146">
        <v>0</v>
      </c>
      <c r="AI872" s="146"/>
      <c r="AJ872" s="146"/>
      <c r="AK872" s="146"/>
      <c r="AL872" s="146"/>
      <c r="AM872" s="146"/>
      <c r="AN872" s="146"/>
      <c r="AO872" s="146"/>
      <c r="AP872" s="146"/>
      <c r="AQ872" s="146"/>
      <c r="AR872" s="146"/>
      <c r="AS872" s="146"/>
      <c r="AT872" s="146"/>
      <c r="AU872" s="146"/>
      <c r="AV872" s="146"/>
      <c r="AW872" s="146"/>
      <c r="AX872" s="146"/>
      <c r="AY872" s="146"/>
      <c r="AZ872" s="146"/>
      <c r="BA872" s="146"/>
      <c r="BB872" s="146"/>
      <c r="BC872" s="146"/>
      <c r="BD872" s="146"/>
      <c r="BE872" s="146"/>
      <c r="BF872" s="146"/>
      <c r="BG872" s="146"/>
      <c r="BH872" s="146"/>
    </row>
    <row r="873" spans="1:60" outlineLevel="1">
      <c r="A873" s="153"/>
      <c r="B873" s="154"/>
      <c r="C873" s="195" t="s">
        <v>883</v>
      </c>
      <c r="D873" s="185"/>
      <c r="E873" s="186">
        <v>17.2</v>
      </c>
      <c r="F873" s="155"/>
      <c r="G873" s="155"/>
      <c r="H873" s="155"/>
      <c r="I873" s="155"/>
      <c r="J873" s="155"/>
      <c r="K873" s="155"/>
      <c r="L873" s="155"/>
      <c r="M873" s="155"/>
      <c r="N873" s="155"/>
      <c r="O873" s="155"/>
      <c r="P873" s="155"/>
      <c r="Q873" s="155"/>
      <c r="R873" s="155"/>
      <c r="S873" s="155"/>
      <c r="T873" s="155"/>
      <c r="U873" s="155"/>
      <c r="V873" s="155"/>
      <c r="W873" s="155"/>
      <c r="X873" s="155"/>
      <c r="Y873" s="146"/>
      <c r="Z873" s="146"/>
      <c r="AA873" s="146"/>
      <c r="AB873" s="146"/>
      <c r="AC873" s="146"/>
      <c r="AD873" s="146"/>
      <c r="AE873" s="146"/>
      <c r="AF873" s="146"/>
      <c r="AG873" s="146" t="s">
        <v>228</v>
      </c>
      <c r="AH873" s="146">
        <v>0</v>
      </c>
      <c r="AI873" s="146"/>
      <c r="AJ873" s="146"/>
      <c r="AK873" s="146"/>
      <c r="AL873" s="146"/>
      <c r="AM873" s="146"/>
      <c r="AN873" s="146"/>
      <c r="AO873" s="146"/>
      <c r="AP873" s="146"/>
      <c r="AQ873" s="146"/>
      <c r="AR873" s="146"/>
      <c r="AS873" s="146"/>
      <c r="AT873" s="146"/>
      <c r="AU873" s="146"/>
      <c r="AV873" s="146"/>
      <c r="AW873" s="146"/>
      <c r="AX873" s="146"/>
      <c r="AY873" s="146"/>
      <c r="AZ873" s="146"/>
      <c r="BA873" s="146"/>
      <c r="BB873" s="146"/>
      <c r="BC873" s="146"/>
      <c r="BD873" s="146"/>
      <c r="BE873" s="146"/>
      <c r="BF873" s="146"/>
      <c r="BG873" s="146"/>
      <c r="BH873" s="146"/>
    </row>
    <row r="874" spans="1:60" outlineLevel="1">
      <c r="A874" s="153"/>
      <c r="B874" s="154"/>
      <c r="C874" s="195" t="s">
        <v>884</v>
      </c>
      <c r="D874" s="185"/>
      <c r="E874" s="186">
        <v>-1.6</v>
      </c>
      <c r="F874" s="155"/>
      <c r="G874" s="155"/>
      <c r="H874" s="155"/>
      <c r="I874" s="155"/>
      <c r="J874" s="155"/>
      <c r="K874" s="155"/>
      <c r="L874" s="155"/>
      <c r="M874" s="155"/>
      <c r="N874" s="155"/>
      <c r="O874" s="155"/>
      <c r="P874" s="155"/>
      <c r="Q874" s="155"/>
      <c r="R874" s="155"/>
      <c r="S874" s="155"/>
      <c r="T874" s="155"/>
      <c r="U874" s="155"/>
      <c r="V874" s="155"/>
      <c r="W874" s="155"/>
      <c r="X874" s="155"/>
      <c r="Y874" s="146"/>
      <c r="Z874" s="146"/>
      <c r="AA874" s="146"/>
      <c r="AB874" s="146"/>
      <c r="AC874" s="146"/>
      <c r="AD874" s="146"/>
      <c r="AE874" s="146"/>
      <c r="AF874" s="146"/>
      <c r="AG874" s="146" t="s">
        <v>228</v>
      </c>
      <c r="AH874" s="146">
        <v>0</v>
      </c>
      <c r="AI874" s="146"/>
      <c r="AJ874" s="146"/>
      <c r="AK874" s="146"/>
      <c r="AL874" s="146"/>
      <c r="AM874" s="146"/>
      <c r="AN874" s="146"/>
      <c r="AO874" s="146"/>
      <c r="AP874" s="146"/>
      <c r="AQ874" s="146"/>
      <c r="AR874" s="146"/>
      <c r="AS874" s="146"/>
      <c r="AT874" s="146"/>
      <c r="AU874" s="146"/>
      <c r="AV874" s="146"/>
      <c r="AW874" s="146"/>
      <c r="AX874" s="146"/>
      <c r="AY874" s="146"/>
      <c r="AZ874" s="146"/>
      <c r="BA874" s="146"/>
      <c r="BB874" s="146"/>
      <c r="BC874" s="146"/>
      <c r="BD874" s="146"/>
      <c r="BE874" s="146"/>
      <c r="BF874" s="146"/>
      <c r="BG874" s="146"/>
      <c r="BH874" s="146"/>
    </row>
    <row r="875" spans="1:60" ht="22.5" outlineLevel="1">
      <c r="A875" s="163">
        <v>135</v>
      </c>
      <c r="B875" s="164" t="s">
        <v>885</v>
      </c>
      <c r="C875" s="180" t="s">
        <v>886</v>
      </c>
      <c r="D875" s="165" t="s">
        <v>254</v>
      </c>
      <c r="E875" s="166">
        <v>27.4</v>
      </c>
      <c r="F875" s="167"/>
      <c r="G875" s="168">
        <f>ROUND(E875*F875,2)</f>
        <v>0</v>
      </c>
      <c r="H875" s="167">
        <v>49.14</v>
      </c>
      <c r="I875" s="168">
        <f>ROUND(E875*H875,2)</f>
        <v>1346.44</v>
      </c>
      <c r="J875" s="167">
        <v>39.159999999999997</v>
      </c>
      <c r="K875" s="168">
        <f>ROUND(E875*J875,2)</f>
        <v>1072.98</v>
      </c>
      <c r="L875" s="168">
        <v>21</v>
      </c>
      <c r="M875" s="168">
        <f>G875*(1+L875/100)</f>
        <v>0</v>
      </c>
      <c r="N875" s="168">
        <v>2.1000000000000001E-4</v>
      </c>
      <c r="O875" s="168">
        <f>ROUND(E875*N875,2)</f>
        <v>0.01</v>
      </c>
      <c r="P875" s="168">
        <v>0</v>
      </c>
      <c r="Q875" s="168">
        <f>ROUND(E875*P875,2)</f>
        <v>0</v>
      </c>
      <c r="R875" s="168" t="s">
        <v>850</v>
      </c>
      <c r="S875" s="168" t="s">
        <v>171</v>
      </c>
      <c r="T875" s="169" t="s">
        <v>171</v>
      </c>
      <c r="U875" s="155">
        <v>0.09</v>
      </c>
      <c r="V875" s="155">
        <f>ROUND(E875*U875,2)</f>
        <v>2.4700000000000002</v>
      </c>
      <c r="W875" s="155"/>
      <c r="X875" s="155" t="s">
        <v>223</v>
      </c>
      <c r="Y875" s="146"/>
      <c r="Z875" s="146"/>
      <c r="AA875" s="146"/>
      <c r="AB875" s="146"/>
      <c r="AC875" s="146"/>
      <c r="AD875" s="146"/>
      <c r="AE875" s="146"/>
      <c r="AF875" s="146"/>
      <c r="AG875" s="146" t="s">
        <v>224</v>
      </c>
      <c r="AH875" s="146"/>
      <c r="AI875" s="146"/>
      <c r="AJ875" s="146"/>
      <c r="AK875" s="146"/>
      <c r="AL875" s="146"/>
      <c r="AM875" s="146"/>
      <c r="AN875" s="146"/>
      <c r="AO875" s="146"/>
      <c r="AP875" s="146"/>
      <c r="AQ875" s="146"/>
      <c r="AR875" s="146"/>
      <c r="AS875" s="146"/>
      <c r="AT875" s="146"/>
      <c r="AU875" s="146"/>
      <c r="AV875" s="146"/>
      <c r="AW875" s="146"/>
      <c r="AX875" s="146"/>
      <c r="AY875" s="146"/>
      <c r="AZ875" s="146"/>
      <c r="BA875" s="146"/>
      <c r="BB875" s="146"/>
      <c r="BC875" s="146"/>
      <c r="BD875" s="146"/>
      <c r="BE875" s="146"/>
      <c r="BF875" s="146"/>
      <c r="BG875" s="146"/>
      <c r="BH875" s="146"/>
    </row>
    <row r="876" spans="1:60" outlineLevel="1">
      <c r="A876" s="153"/>
      <c r="B876" s="154"/>
      <c r="C876" s="195" t="s">
        <v>396</v>
      </c>
      <c r="D876" s="185"/>
      <c r="E876" s="186"/>
      <c r="F876" s="155"/>
      <c r="G876" s="155"/>
      <c r="H876" s="155"/>
      <c r="I876" s="155"/>
      <c r="J876" s="155"/>
      <c r="K876" s="155"/>
      <c r="L876" s="155"/>
      <c r="M876" s="155"/>
      <c r="N876" s="155"/>
      <c r="O876" s="155"/>
      <c r="P876" s="155"/>
      <c r="Q876" s="155"/>
      <c r="R876" s="155"/>
      <c r="S876" s="155"/>
      <c r="T876" s="155"/>
      <c r="U876" s="155"/>
      <c r="V876" s="155"/>
      <c r="W876" s="155"/>
      <c r="X876" s="155"/>
      <c r="Y876" s="146"/>
      <c r="Z876" s="146"/>
      <c r="AA876" s="146"/>
      <c r="AB876" s="146"/>
      <c r="AC876" s="146"/>
      <c r="AD876" s="146"/>
      <c r="AE876" s="146"/>
      <c r="AF876" s="146"/>
      <c r="AG876" s="146" t="s">
        <v>228</v>
      </c>
      <c r="AH876" s="146">
        <v>0</v>
      </c>
      <c r="AI876" s="146"/>
      <c r="AJ876" s="146"/>
      <c r="AK876" s="146"/>
      <c r="AL876" s="146"/>
      <c r="AM876" s="146"/>
      <c r="AN876" s="146"/>
      <c r="AO876" s="146"/>
      <c r="AP876" s="146"/>
      <c r="AQ876" s="146"/>
      <c r="AR876" s="146"/>
      <c r="AS876" s="146"/>
      <c r="AT876" s="146"/>
      <c r="AU876" s="146"/>
      <c r="AV876" s="146"/>
      <c r="AW876" s="146"/>
      <c r="AX876" s="146"/>
      <c r="AY876" s="146"/>
      <c r="AZ876" s="146"/>
      <c r="BA876" s="146"/>
      <c r="BB876" s="146"/>
      <c r="BC876" s="146"/>
      <c r="BD876" s="146"/>
      <c r="BE876" s="146"/>
      <c r="BF876" s="146"/>
      <c r="BG876" s="146"/>
      <c r="BH876" s="146"/>
    </row>
    <row r="877" spans="1:60" outlineLevel="1">
      <c r="A877" s="153"/>
      <c r="B877" s="154"/>
      <c r="C877" s="195" t="s">
        <v>881</v>
      </c>
      <c r="D877" s="185"/>
      <c r="E877" s="186">
        <v>16.600000000000001</v>
      </c>
      <c r="F877" s="155"/>
      <c r="G877" s="155"/>
      <c r="H877" s="155"/>
      <c r="I877" s="155"/>
      <c r="J877" s="155"/>
      <c r="K877" s="155"/>
      <c r="L877" s="155"/>
      <c r="M877" s="155"/>
      <c r="N877" s="155"/>
      <c r="O877" s="155"/>
      <c r="P877" s="155"/>
      <c r="Q877" s="155"/>
      <c r="R877" s="155"/>
      <c r="S877" s="155"/>
      <c r="T877" s="155"/>
      <c r="U877" s="155"/>
      <c r="V877" s="155"/>
      <c r="W877" s="155"/>
      <c r="X877" s="155"/>
      <c r="Y877" s="146"/>
      <c r="Z877" s="146"/>
      <c r="AA877" s="146"/>
      <c r="AB877" s="146"/>
      <c r="AC877" s="146"/>
      <c r="AD877" s="146"/>
      <c r="AE877" s="146"/>
      <c r="AF877" s="146"/>
      <c r="AG877" s="146" t="s">
        <v>228</v>
      </c>
      <c r="AH877" s="146">
        <v>0</v>
      </c>
      <c r="AI877" s="146"/>
      <c r="AJ877" s="146"/>
      <c r="AK877" s="146"/>
      <c r="AL877" s="146"/>
      <c r="AM877" s="146"/>
      <c r="AN877" s="146"/>
      <c r="AO877" s="146"/>
      <c r="AP877" s="146"/>
      <c r="AQ877" s="146"/>
      <c r="AR877" s="146"/>
      <c r="AS877" s="146"/>
      <c r="AT877" s="146"/>
      <c r="AU877" s="146"/>
      <c r="AV877" s="146"/>
      <c r="AW877" s="146"/>
      <c r="AX877" s="146"/>
      <c r="AY877" s="146"/>
      <c r="AZ877" s="146"/>
      <c r="BA877" s="146"/>
      <c r="BB877" s="146"/>
      <c r="BC877" s="146"/>
      <c r="BD877" s="146"/>
      <c r="BE877" s="146"/>
      <c r="BF877" s="146"/>
      <c r="BG877" s="146"/>
      <c r="BH877" s="146"/>
    </row>
    <row r="878" spans="1:60" outlineLevel="1">
      <c r="A878" s="153"/>
      <c r="B878" s="154"/>
      <c r="C878" s="195" t="s">
        <v>882</v>
      </c>
      <c r="D878" s="185"/>
      <c r="E878" s="186">
        <v>-4.8</v>
      </c>
      <c r="F878" s="155"/>
      <c r="G878" s="155"/>
      <c r="H878" s="155"/>
      <c r="I878" s="155"/>
      <c r="J878" s="155"/>
      <c r="K878" s="155"/>
      <c r="L878" s="155"/>
      <c r="M878" s="155"/>
      <c r="N878" s="155"/>
      <c r="O878" s="155"/>
      <c r="P878" s="155"/>
      <c r="Q878" s="155"/>
      <c r="R878" s="155"/>
      <c r="S878" s="155"/>
      <c r="T878" s="155"/>
      <c r="U878" s="155"/>
      <c r="V878" s="155"/>
      <c r="W878" s="155"/>
      <c r="X878" s="155"/>
      <c r="Y878" s="146"/>
      <c r="Z878" s="146"/>
      <c r="AA878" s="146"/>
      <c r="AB878" s="146"/>
      <c r="AC878" s="146"/>
      <c r="AD878" s="146"/>
      <c r="AE878" s="146"/>
      <c r="AF878" s="146"/>
      <c r="AG878" s="146" t="s">
        <v>228</v>
      </c>
      <c r="AH878" s="146">
        <v>0</v>
      </c>
      <c r="AI878" s="146"/>
      <c r="AJ878" s="146"/>
      <c r="AK878" s="146"/>
      <c r="AL878" s="146"/>
      <c r="AM878" s="146"/>
      <c r="AN878" s="146"/>
      <c r="AO878" s="146"/>
      <c r="AP878" s="146"/>
      <c r="AQ878" s="146"/>
      <c r="AR878" s="146"/>
      <c r="AS878" s="146"/>
      <c r="AT878" s="146"/>
      <c r="AU878" s="146"/>
      <c r="AV878" s="146"/>
      <c r="AW878" s="146"/>
      <c r="AX878" s="146"/>
      <c r="AY878" s="146"/>
      <c r="AZ878" s="146"/>
      <c r="BA878" s="146"/>
      <c r="BB878" s="146"/>
      <c r="BC878" s="146"/>
      <c r="BD878" s="146"/>
      <c r="BE878" s="146"/>
      <c r="BF878" s="146"/>
      <c r="BG878" s="146"/>
      <c r="BH878" s="146"/>
    </row>
    <row r="879" spans="1:60" outlineLevel="1">
      <c r="A879" s="153"/>
      <c r="B879" s="154"/>
      <c r="C879" s="195" t="s">
        <v>883</v>
      </c>
      <c r="D879" s="185"/>
      <c r="E879" s="186">
        <v>17.2</v>
      </c>
      <c r="F879" s="155"/>
      <c r="G879" s="155"/>
      <c r="H879" s="155"/>
      <c r="I879" s="155"/>
      <c r="J879" s="155"/>
      <c r="K879" s="155"/>
      <c r="L879" s="155"/>
      <c r="M879" s="155"/>
      <c r="N879" s="155"/>
      <c r="O879" s="155"/>
      <c r="P879" s="155"/>
      <c r="Q879" s="155"/>
      <c r="R879" s="155"/>
      <c r="S879" s="155"/>
      <c r="T879" s="155"/>
      <c r="U879" s="155"/>
      <c r="V879" s="155"/>
      <c r="W879" s="155"/>
      <c r="X879" s="155"/>
      <c r="Y879" s="146"/>
      <c r="Z879" s="146"/>
      <c r="AA879" s="146"/>
      <c r="AB879" s="146"/>
      <c r="AC879" s="146"/>
      <c r="AD879" s="146"/>
      <c r="AE879" s="146"/>
      <c r="AF879" s="146"/>
      <c r="AG879" s="146" t="s">
        <v>228</v>
      </c>
      <c r="AH879" s="146">
        <v>0</v>
      </c>
      <c r="AI879" s="146"/>
      <c r="AJ879" s="146"/>
      <c r="AK879" s="146"/>
      <c r="AL879" s="146"/>
      <c r="AM879" s="146"/>
      <c r="AN879" s="146"/>
      <c r="AO879" s="146"/>
      <c r="AP879" s="146"/>
      <c r="AQ879" s="146"/>
      <c r="AR879" s="146"/>
      <c r="AS879" s="146"/>
      <c r="AT879" s="146"/>
      <c r="AU879" s="146"/>
      <c r="AV879" s="146"/>
      <c r="AW879" s="146"/>
      <c r="AX879" s="146"/>
      <c r="AY879" s="146"/>
      <c r="AZ879" s="146"/>
      <c r="BA879" s="146"/>
      <c r="BB879" s="146"/>
      <c r="BC879" s="146"/>
      <c r="BD879" s="146"/>
      <c r="BE879" s="146"/>
      <c r="BF879" s="146"/>
      <c r="BG879" s="146"/>
      <c r="BH879" s="146"/>
    </row>
    <row r="880" spans="1:60" outlineLevel="1">
      <c r="A880" s="153"/>
      <c r="B880" s="154"/>
      <c r="C880" s="195" t="s">
        <v>884</v>
      </c>
      <c r="D880" s="185"/>
      <c r="E880" s="186">
        <v>-1.6</v>
      </c>
      <c r="F880" s="155"/>
      <c r="G880" s="155"/>
      <c r="H880" s="155"/>
      <c r="I880" s="155"/>
      <c r="J880" s="155"/>
      <c r="K880" s="155"/>
      <c r="L880" s="155"/>
      <c r="M880" s="155"/>
      <c r="N880" s="155"/>
      <c r="O880" s="155"/>
      <c r="P880" s="155"/>
      <c r="Q880" s="155"/>
      <c r="R880" s="155"/>
      <c r="S880" s="155"/>
      <c r="T880" s="155"/>
      <c r="U880" s="155"/>
      <c r="V880" s="155"/>
      <c r="W880" s="155"/>
      <c r="X880" s="155"/>
      <c r="Y880" s="146"/>
      <c r="Z880" s="146"/>
      <c r="AA880" s="146"/>
      <c r="AB880" s="146"/>
      <c r="AC880" s="146"/>
      <c r="AD880" s="146"/>
      <c r="AE880" s="146"/>
      <c r="AF880" s="146"/>
      <c r="AG880" s="146" t="s">
        <v>228</v>
      </c>
      <c r="AH880" s="146">
        <v>0</v>
      </c>
      <c r="AI880" s="146"/>
      <c r="AJ880" s="146"/>
      <c r="AK880" s="146"/>
      <c r="AL880" s="146"/>
      <c r="AM880" s="146"/>
      <c r="AN880" s="146"/>
      <c r="AO880" s="146"/>
      <c r="AP880" s="146"/>
      <c r="AQ880" s="146"/>
      <c r="AR880" s="146"/>
      <c r="AS880" s="146"/>
      <c r="AT880" s="146"/>
      <c r="AU880" s="146"/>
      <c r="AV880" s="146"/>
      <c r="AW880" s="146"/>
      <c r="AX880" s="146"/>
      <c r="AY880" s="146"/>
      <c r="AZ880" s="146"/>
      <c r="BA880" s="146"/>
      <c r="BB880" s="146"/>
      <c r="BC880" s="146"/>
      <c r="BD880" s="146"/>
      <c r="BE880" s="146"/>
      <c r="BF880" s="146"/>
      <c r="BG880" s="146"/>
      <c r="BH880" s="146"/>
    </row>
    <row r="881" spans="1:60" ht="22.5" outlineLevel="1">
      <c r="A881" s="163">
        <v>136</v>
      </c>
      <c r="B881" s="164" t="s">
        <v>887</v>
      </c>
      <c r="C881" s="180" t="s">
        <v>888</v>
      </c>
      <c r="D881" s="165" t="s">
        <v>345</v>
      </c>
      <c r="E881" s="166">
        <v>59.79</v>
      </c>
      <c r="F881" s="167"/>
      <c r="G881" s="168">
        <f>ROUND(E881*F881,2)</f>
        <v>0</v>
      </c>
      <c r="H881" s="167">
        <v>64.42</v>
      </c>
      <c r="I881" s="168">
        <f>ROUND(E881*H881,2)</f>
        <v>3851.67</v>
      </c>
      <c r="J881" s="167">
        <v>43.08</v>
      </c>
      <c r="K881" s="168">
        <f>ROUND(E881*J881,2)</f>
        <v>2575.75</v>
      </c>
      <c r="L881" s="168">
        <v>21</v>
      </c>
      <c r="M881" s="168">
        <f>G881*(1+L881/100)</f>
        <v>0</v>
      </c>
      <c r="N881" s="168">
        <v>1.4999999999999999E-4</v>
      </c>
      <c r="O881" s="168">
        <f>ROUND(E881*N881,2)</f>
        <v>0.01</v>
      </c>
      <c r="P881" s="168">
        <v>0</v>
      </c>
      <c r="Q881" s="168">
        <f>ROUND(E881*P881,2)</f>
        <v>0</v>
      </c>
      <c r="R881" s="168" t="s">
        <v>850</v>
      </c>
      <c r="S881" s="168" t="s">
        <v>171</v>
      </c>
      <c r="T881" s="169" t="s">
        <v>171</v>
      </c>
      <c r="U881" s="155">
        <v>0.09</v>
      </c>
      <c r="V881" s="155">
        <f>ROUND(E881*U881,2)</f>
        <v>5.38</v>
      </c>
      <c r="W881" s="155"/>
      <c r="X881" s="155" t="s">
        <v>223</v>
      </c>
      <c r="Y881" s="146"/>
      <c r="Z881" s="146"/>
      <c r="AA881" s="146"/>
      <c r="AB881" s="146"/>
      <c r="AC881" s="146"/>
      <c r="AD881" s="146"/>
      <c r="AE881" s="146"/>
      <c r="AF881" s="146"/>
      <c r="AG881" s="146" t="s">
        <v>224</v>
      </c>
      <c r="AH881" s="146"/>
      <c r="AI881" s="146"/>
      <c r="AJ881" s="146"/>
      <c r="AK881" s="146"/>
      <c r="AL881" s="146"/>
      <c r="AM881" s="146"/>
      <c r="AN881" s="146"/>
      <c r="AO881" s="146"/>
      <c r="AP881" s="146"/>
      <c r="AQ881" s="146"/>
      <c r="AR881" s="146"/>
      <c r="AS881" s="146"/>
      <c r="AT881" s="146"/>
      <c r="AU881" s="146"/>
      <c r="AV881" s="146"/>
      <c r="AW881" s="146"/>
      <c r="AX881" s="146"/>
      <c r="AY881" s="146"/>
      <c r="AZ881" s="146"/>
      <c r="BA881" s="146"/>
      <c r="BB881" s="146"/>
      <c r="BC881" s="146"/>
      <c r="BD881" s="146"/>
      <c r="BE881" s="146"/>
      <c r="BF881" s="146"/>
      <c r="BG881" s="146"/>
      <c r="BH881" s="146"/>
    </row>
    <row r="882" spans="1:60" outlineLevel="1">
      <c r="A882" s="153"/>
      <c r="B882" s="154"/>
      <c r="C882" s="195" t="s">
        <v>396</v>
      </c>
      <c r="D882" s="185"/>
      <c r="E882" s="186"/>
      <c r="F882" s="155"/>
      <c r="G882" s="155"/>
      <c r="H882" s="155"/>
      <c r="I882" s="155"/>
      <c r="J882" s="155"/>
      <c r="K882" s="155"/>
      <c r="L882" s="155"/>
      <c r="M882" s="155"/>
      <c r="N882" s="155"/>
      <c r="O882" s="155"/>
      <c r="P882" s="155"/>
      <c r="Q882" s="155"/>
      <c r="R882" s="155"/>
      <c r="S882" s="155"/>
      <c r="T882" s="155"/>
      <c r="U882" s="155"/>
      <c r="V882" s="155"/>
      <c r="W882" s="155"/>
      <c r="X882" s="155"/>
      <c r="Y882" s="146"/>
      <c r="Z882" s="146"/>
      <c r="AA882" s="146"/>
      <c r="AB882" s="146"/>
      <c r="AC882" s="146"/>
      <c r="AD882" s="146"/>
      <c r="AE882" s="146"/>
      <c r="AF882" s="146"/>
      <c r="AG882" s="146" t="s">
        <v>228</v>
      </c>
      <c r="AH882" s="146">
        <v>0</v>
      </c>
      <c r="AI882" s="146"/>
      <c r="AJ882" s="146"/>
      <c r="AK882" s="146"/>
      <c r="AL882" s="146"/>
      <c r="AM882" s="146"/>
      <c r="AN882" s="146"/>
      <c r="AO882" s="146"/>
      <c r="AP882" s="146"/>
      <c r="AQ882" s="146"/>
      <c r="AR882" s="146"/>
      <c r="AS882" s="146"/>
      <c r="AT882" s="146"/>
      <c r="AU882" s="146"/>
      <c r="AV882" s="146"/>
      <c r="AW882" s="146"/>
      <c r="AX882" s="146"/>
      <c r="AY882" s="146"/>
      <c r="AZ882" s="146"/>
      <c r="BA882" s="146"/>
      <c r="BB882" s="146"/>
      <c r="BC882" s="146"/>
      <c r="BD882" s="146"/>
      <c r="BE882" s="146"/>
      <c r="BF882" s="146"/>
      <c r="BG882" s="146"/>
      <c r="BH882" s="146"/>
    </row>
    <row r="883" spans="1:60" outlineLevel="1">
      <c r="A883" s="153"/>
      <c r="B883" s="154"/>
      <c r="C883" s="195" t="s">
        <v>889</v>
      </c>
      <c r="D883" s="185"/>
      <c r="E883" s="186">
        <v>6.64</v>
      </c>
      <c r="F883" s="155"/>
      <c r="G883" s="155"/>
      <c r="H883" s="155"/>
      <c r="I883" s="155"/>
      <c r="J883" s="155"/>
      <c r="K883" s="155"/>
      <c r="L883" s="155"/>
      <c r="M883" s="155"/>
      <c r="N883" s="155"/>
      <c r="O883" s="155"/>
      <c r="P883" s="155"/>
      <c r="Q883" s="155"/>
      <c r="R883" s="155"/>
      <c r="S883" s="155"/>
      <c r="T883" s="155"/>
      <c r="U883" s="155"/>
      <c r="V883" s="155"/>
      <c r="W883" s="155"/>
      <c r="X883" s="155"/>
      <c r="Y883" s="146"/>
      <c r="Z883" s="146"/>
      <c r="AA883" s="146"/>
      <c r="AB883" s="146"/>
      <c r="AC883" s="146"/>
      <c r="AD883" s="146"/>
      <c r="AE883" s="146"/>
      <c r="AF883" s="146"/>
      <c r="AG883" s="146" t="s">
        <v>228</v>
      </c>
      <c r="AH883" s="146">
        <v>0</v>
      </c>
      <c r="AI883" s="146"/>
      <c r="AJ883" s="146"/>
      <c r="AK883" s="146"/>
      <c r="AL883" s="146"/>
      <c r="AM883" s="146"/>
      <c r="AN883" s="146"/>
      <c r="AO883" s="146"/>
      <c r="AP883" s="146"/>
      <c r="AQ883" s="146"/>
      <c r="AR883" s="146"/>
      <c r="AS883" s="146"/>
      <c r="AT883" s="146"/>
      <c r="AU883" s="146"/>
      <c r="AV883" s="146"/>
      <c r="AW883" s="146"/>
      <c r="AX883" s="146"/>
      <c r="AY883" s="146"/>
      <c r="AZ883" s="146"/>
      <c r="BA883" s="146"/>
      <c r="BB883" s="146"/>
      <c r="BC883" s="146"/>
      <c r="BD883" s="146"/>
      <c r="BE883" s="146"/>
      <c r="BF883" s="146"/>
      <c r="BG883" s="146"/>
      <c r="BH883" s="146"/>
    </row>
    <row r="884" spans="1:60" outlineLevel="1">
      <c r="A884" s="153"/>
      <c r="B884" s="154"/>
      <c r="C884" s="195" t="s">
        <v>890</v>
      </c>
      <c r="D884" s="185"/>
      <c r="E884" s="186">
        <v>-0.8</v>
      </c>
      <c r="F884" s="155"/>
      <c r="G884" s="155"/>
      <c r="H884" s="155"/>
      <c r="I884" s="155"/>
      <c r="J884" s="155"/>
      <c r="K884" s="155"/>
      <c r="L884" s="155"/>
      <c r="M884" s="155"/>
      <c r="N884" s="155"/>
      <c r="O884" s="155"/>
      <c r="P884" s="155"/>
      <c r="Q884" s="155"/>
      <c r="R884" s="155"/>
      <c r="S884" s="155"/>
      <c r="T884" s="155"/>
      <c r="U884" s="155"/>
      <c r="V884" s="155"/>
      <c r="W884" s="155"/>
      <c r="X884" s="155"/>
      <c r="Y884" s="146"/>
      <c r="Z884" s="146"/>
      <c r="AA884" s="146"/>
      <c r="AB884" s="146"/>
      <c r="AC884" s="146"/>
      <c r="AD884" s="146"/>
      <c r="AE884" s="146"/>
      <c r="AF884" s="146"/>
      <c r="AG884" s="146" t="s">
        <v>228</v>
      </c>
      <c r="AH884" s="146">
        <v>0</v>
      </c>
      <c r="AI884" s="146"/>
      <c r="AJ884" s="146"/>
      <c r="AK884" s="146"/>
      <c r="AL884" s="146"/>
      <c r="AM884" s="146"/>
      <c r="AN884" s="146"/>
      <c r="AO884" s="146"/>
      <c r="AP884" s="146"/>
      <c r="AQ884" s="146"/>
      <c r="AR884" s="146"/>
      <c r="AS884" s="146"/>
      <c r="AT884" s="146"/>
      <c r="AU884" s="146"/>
      <c r="AV884" s="146"/>
      <c r="AW884" s="146"/>
      <c r="AX884" s="146"/>
      <c r="AY884" s="146"/>
      <c r="AZ884" s="146"/>
      <c r="BA884" s="146"/>
      <c r="BB884" s="146"/>
      <c r="BC884" s="146"/>
      <c r="BD884" s="146"/>
      <c r="BE884" s="146"/>
      <c r="BF884" s="146"/>
      <c r="BG884" s="146"/>
      <c r="BH884" s="146"/>
    </row>
    <row r="885" spans="1:60" outlineLevel="1">
      <c r="A885" s="153"/>
      <c r="B885" s="154"/>
      <c r="C885" s="195" t="s">
        <v>891</v>
      </c>
      <c r="D885" s="185"/>
      <c r="E885" s="186">
        <v>11.25</v>
      </c>
      <c r="F885" s="155"/>
      <c r="G885" s="155"/>
      <c r="H885" s="155"/>
      <c r="I885" s="155"/>
      <c r="J885" s="155"/>
      <c r="K885" s="155"/>
      <c r="L885" s="155"/>
      <c r="M885" s="155"/>
      <c r="N885" s="155"/>
      <c r="O885" s="155"/>
      <c r="P885" s="155"/>
      <c r="Q885" s="155"/>
      <c r="R885" s="155"/>
      <c r="S885" s="155"/>
      <c r="T885" s="155"/>
      <c r="U885" s="155"/>
      <c r="V885" s="155"/>
      <c r="W885" s="155"/>
      <c r="X885" s="155"/>
      <c r="Y885" s="146"/>
      <c r="Z885" s="146"/>
      <c r="AA885" s="146"/>
      <c r="AB885" s="146"/>
      <c r="AC885" s="146"/>
      <c r="AD885" s="146"/>
      <c r="AE885" s="146"/>
      <c r="AF885" s="146"/>
      <c r="AG885" s="146" t="s">
        <v>228</v>
      </c>
      <c r="AH885" s="146">
        <v>0</v>
      </c>
      <c r="AI885" s="146"/>
      <c r="AJ885" s="146"/>
      <c r="AK885" s="146"/>
      <c r="AL885" s="146"/>
      <c r="AM885" s="146"/>
      <c r="AN885" s="146"/>
      <c r="AO885" s="146"/>
      <c r="AP885" s="146"/>
      <c r="AQ885" s="146"/>
      <c r="AR885" s="146"/>
      <c r="AS885" s="146"/>
      <c r="AT885" s="146"/>
      <c r="AU885" s="146"/>
      <c r="AV885" s="146"/>
      <c r="AW885" s="146"/>
      <c r="AX885" s="146"/>
      <c r="AY885" s="146"/>
      <c r="AZ885" s="146"/>
      <c r="BA885" s="146"/>
      <c r="BB885" s="146"/>
      <c r="BC885" s="146"/>
      <c r="BD885" s="146"/>
      <c r="BE885" s="146"/>
      <c r="BF885" s="146"/>
      <c r="BG885" s="146"/>
      <c r="BH885" s="146"/>
    </row>
    <row r="886" spans="1:60" outlineLevel="1">
      <c r="A886" s="153"/>
      <c r="B886" s="154"/>
      <c r="C886" s="195" t="s">
        <v>892</v>
      </c>
      <c r="D886" s="185"/>
      <c r="E886" s="186">
        <v>-1.6</v>
      </c>
      <c r="F886" s="155"/>
      <c r="G886" s="155"/>
      <c r="H886" s="155"/>
      <c r="I886" s="155"/>
      <c r="J886" s="155"/>
      <c r="K886" s="155"/>
      <c r="L886" s="155"/>
      <c r="M886" s="155"/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46"/>
      <c r="Z886" s="146"/>
      <c r="AA886" s="146"/>
      <c r="AB886" s="146"/>
      <c r="AC886" s="146"/>
      <c r="AD886" s="146"/>
      <c r="AE886" s="146"/>
      <c r="AF886" s="146"/>
      <c r="AG886" s="146" t="s">
        <v>228</v>
      </c>
      <c r="AH886" s="146">
        <v>0</v>
      </c>
      <c r="AI886" s="146"/>
      <c r="AJ886" s="146"/>
      <c r="AK886" s="146"/>
      <c r="AL886" s="146"/>
      <c r="AM886" s="146"/>
      <c r="AN886" s="146"/>
      <c r="AO886" s="146"/>
      <c r="AP886" s="146"/>
      <c r="AQ886" s="146"/>
      <c r="AR886" s="146"/>
      <c r="AS886" s="146"/>
      <c r="AT886" s="146"/>
      <c r="AU886" s="146"/>
      <c r="AV886" s="146"/>
      <c r="AW886" s="146"/>
      <c r="AX886" s="146"/>
      <c r="AY886" s="146"/>
      <c r="AZ886" s="146"/>
      <c r="BA886" s="146"/>
      <c r="BB886" s="146"/>
      <c r="BC886" s="146"/>
      <c r="BD886" s="146"/>
      <c r="BE886" s="146"/>
      <c r="BF886" s="146"/>
      <c r="BG886" s="146"/>
      <c r="BH886" s="146"/>
    </row>
    <row r="887" spans="1:60" outlineLevel="1">
      <c r="A887" s="153"/>
      <c r="B887" s="154"/>
      <c r="C887" s="195" t="s">
        <v>893</v>
      </c>
      <c r="D887" s="185"/>
      <c r="E887" s="186">
        <v>8.3000000000000007</v>
      </c>
      <c r="F887" s="155"/>
      <c r="G887" s="155"/>
      <c r="H887" s="155"/>
      <c r="I887" s="155"/>
      <c r="J887" s="155"/>
      <c r="K887" s="155"/>
      <c r="L887" s="155"/>
      <c r="M887" s="155"/>
      <c r="N887" s="155"/>
      <c r="O887" s="155"/>
      <c r="P887" s="155"/>
      <c r="Q887" s="155"/>
      <c r="R887" s="155"/>
      <c r="S887" s="155"/>
      <c r="T887" s="155"/>
      <c r="U887" s="155"/>
      <c r="V887" s="155"/>
      <c r="W887" s="155"/>
      <c r="X887" s="155"/>
      <c r="Y887" s="146"/>
      <c r="Z887" s="146"/>
      <c r="AA887" s="146"/>
      <c r="AB887" s="146"/>
      <c r="AC887" s="146"/>
      <c r="AD887" s="146"/>
      <c r="AE887" s="146"/>
      <c r="AF887" s="146"/>
      <c r="AG887" s="146" t="s">
        <v>228</v>
      </c>
      <c r="AH887" s="146">
        <v>0</v>
      </c>
      <c r="AI887" s="146"/>
      <c r="AJ887" s="146"/>
      <c r="AK887" s="146"/>
      <c r="AL887" s="146"/>
      <c r="AM887" s="146"/>
      <c r="AN887" s="146"/>
      <c r="AO887" s="146"/>
      <c r="AP887" s="146"/>
      <c r="AQ887" s="146"/>
      <c r="AR887" s="146"/>
      <c r="AS887" s="146"/>
      <c r="AT887" s="146"/>
      <c r="AU887" s="146"/>
      <c r="AV887" s="146"/>
      <c r="AW887" s="146"/>
      <c r="AX887" s="146"/>
      <c r="AY887" s="146"/>
      <c r="AZ887" s="146"/>
      <c r="BA887" s="146"/>
      <c r="BB887" s="146"/>
      <c r="BC887" s="146"/>
      <c r="BD887" s="146"/>
      <c r="BE887" s="146"/>
      <c r="BF887" s="146"/>
      <c r="BG887" s="146"/>
      <c r="BH887" s="146"/>
    </row>
    <row r="888" spans="1:60" outlineLevel="1">
      <c r="A888" s="153"/>
      <c r="B888" s="154"/>
      <c r="C888" s="195" t="s">
        <v>894</v>
      </c>
      <c r="D888" s="185"/>
      <c r="E888" s="186">
        <v>-2.4</v>
      </c>
      <c r="F888" s="155"/>
      <c r="G888" s="155"/>
      <c r="H888" s="155"/>
      <c r="I888" s="155"/>
      <c r="J888" s="155"/>
      <c r="K888" s="155"/>
      <c r="L888" s="155"/>
      <c r="M888" s="15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46"/>
      <c r="Z888" s="146"/>
      <c r="AA888" s="146"/>
      <c r="AB888" s="146"/>
      <c r="AC888" s="146"/>
      <c r="AD888" s="146"/>
      <c r="AE888" s="146"/>
      <c r="AF888" s="146"/>
      <c r="AG888" s="146" t="s">
        <v>228</v>
      </c>
      <c r="AH888" s="146">
        <v>0</v>
      </c>
      <c r="AI888" s="146"/>
      <c r="AJ888" s="146"/>
      <c r="AK888" s="146"/>
      <c r="AL888" s="146"/>
      <c r="AM888" s="146"/>
      <c r="AN888" s="146"/>
      <c r="AO888" s="146"/>
      <c r="AP888" s="146"/>
      <c r="AQ888" s="146"/>
      <c r="AR888" s="146"/>
      <c r="AS888" s="146"/>
      <c r="AT888" s="146"/>
      <c r="AU888" s="146"/>
      <c r="AV888" s="146"/>
      <c r="AW888" s="146"/>
      <c r="AX888" s="146"/>
      <c r="AY888" s="146"/>
      <c r="AZ888" s="146"/>
      <c r="BA888" s="146"/>
      <c r="BB888" s="146"/>
      <c r="BC888" s="146"/>
      <c r="BD888" s="146"/>
      <c r="BE888" s="146"/>
      <c r="BF888" s="146"/>
      <c r="BG888" s="146"/>
      <c r="BH888" s="146"/>
    </row>
    <row r="889" spans="1:60" outlineLevel="1">
      <c r="A889" s="153"/>
      <c r="B889" s="154"/>
      <c r="C889" s="195" t="s">
        <v>895</v>
      </c>
      <c r="D889" s="185"/>
      <c r="E889" s="186">
        <v>8.6</v>
      </c>
      <c r="F889" s="155"/>
      <c r="G889" s="155"/>
      <c r="H889" s="155"/>
      <c r="I889" s="155"/>
      <c r="J889" s="155"/>
      <c r="K889" s="155"/>
      <c r="L889" s="155"/>
      <c r="M889" s="155"/>
      <c r="N889" s="155"/>
      <c r="O889" s="155"/>
      <c r="P889" s="155"/>
      <c r="Q889" s="155"/>
      <c r="R889" s="155"/>
      <c r="S889" s="155"/>
      <c r="T889" s="155"/>
      <c r="U889" s="155"/>
      <c r="V889" s="155"/>
      <c r="W889" s="155"/>
      <c r="X889" s="155"/>
      <c r="Y889" s="146"/>
      <c r="Z889" s="146"/>
      <c r="AA889" s="146"/>
      <c r="AB889" s="146"/>
      <c r="AC889" s="146"/>
      <c r="AD889" s="146"/>
      <c r="AE889" s="146"/>
      <c r="AF889" s="146"/>
      <c r="AG889" s="146" t="s">
        <v>228</v>
      </c>
      <c r="AH889" s="146">
        <v>0</v>
      </c>
      <c r="AI889" s="146"/>
      <c r="AJ889" s="146"/>
      <c r="AK889" s="146"/>
      <c r="AL889" s="146"/>
      <c r="AM889" s="146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</row>
    <row r="890" spans="1:60" outlineLevel="1">
      <c r="A890" s="153"/>
      <c r="B890" s="154"/>
      <c r="C890" s="195" t="s">
        <v>890</v>
      </c>
      <c r="D890" s="185"/>
      <c r="E890" s="186">
        <v>-0.8</v>
      </c>
      <c r="F890" s="155"/>
      <c r="G890" s="155"/>
      <c r="H890" s="155"/>
      <c r="I890" s="155"/>
      <c r="J890" s="155"/>
      <c r="K890" s="155"/>
      <c r="L890" s="155"/>
      <c r="M890" s="155"/>
      <c r="N890" s="155"/>
      <c r="O890" s="155"/>
      <c r="P890" s="155"/>
      <c r="Q890" s="155"/>
      <c r="R890" s="155"/>
      <c r="S890" s="155"/>
      <c r="T890" s="155"/>
      <c r="U890" s="155"/>
      <c r="V890" s="155"/>
      <c r="W890" s="155"/>
      <c r="X890" s="155"/>
      <c r="Y890" s="146"/>
      <c r="Z890" s="146"/>
      <c r="AA890" s="146"/>
      <c r="AB890" s="146"/>
      <c r="AC890" s="146"/>
      <c r="AD890" s="146"/>
      <c r="AE890" s="146"/>
      <c r="AF890" s="146"/>
      <c r="AG890" s="146" t="s">
        <v>228</v>
      </c>
      <c r="AH890" s="146">
        <v>0</v>
      </c>
      <c r="AI890" s="146"/>
      <c r="AJ890" s="146"/>
      <c r="AK890" s="146"/>
      <c r="AL890" s="146"/>
      <c r="AM890" s="146"/>
      <c r="AN890" s="146"/>
      <c r="AO890" s="146"/>
      <c r="AP890" s="146"/>
      <c r="AQ890" s="146"/>
      <c r="AR890" s="146"/>
      <c r="AS890" s="146"/>
      <c r="AT890" s="146"/>
      <c r="AU890" s="146"/>
      <c r="AV890" s="146"/>
      <c r="AW890" s="146"/>
      <c r="AX890" s="146"/>
      <c r="AY890" s="146"/>
      <c r="AZ890" s="146"/>
      <c r="BA890" s="146"/>
      <c r="BB890" s="146"/>
      <c r="BC890" s="146"/>
      <c r="BD890" s="146"/>
      <c r="BE890" s="146"/>
      <c r="BF890" s="146"/>
      <c r="BG890" s="146"/>
      <c r="BH890" s="146"/>
    </row>
    <row r="891" spans="1:60" outlineLevel="1">
      <c r="A891" s="153"/>
      <c r="B891" s="154"/>
      <c r="C891" s="195" t="s">
        <v>896</v>
      </c>
      <c r="D891" s="185"/>
      <c r="E891" s="186">
        <v>8.6999999999999993</v>
      </c>
      <c r="F891" s="155"/>
      <c r="G891" s="155"/>
      <c r="H891" s="155"/>
      <c r="I891" s="155"/>
      <c r="J891" s="155"/>
      <c r="K891" s="155"/>
      <c r="L891" s="155"/>
      <c r="M891" s="155"/>
      <c r="N891" s="155"/>
      <c r="O891" s="155"/>
      <c r="P891" s="155"/>
      <c r="Q891" s="155"/>
      <c r="R891" s="155"/>
      <c r="S891" s="155"/>
      <c r="T891" s="155"/>
      <c r="U891" s="155"/>
      <c r="V891" s="155"/>
      <c r="W891" s="155"/>
      <c r="X891" s="155"/>
      <c r="Y891" s="146"/>
      <c r="Z891" s="146"/>
      <c r="AA891" s="146"/>
      <c r="AB891" s="146"/>
      <c r="AC891" s="146"/>
      <c r="AD891" s="146"/>
      <c r="AE891" s="146"/>
      <c r="AF891" s="146"/>
      <c r="AG891" s="146" t="s">
        <v>228</v>
      </c>
      <c r="AH891" s="146">
        <v>0</v>
      </c>
      <c r="AI891" s="146"/>
      <c r="AJ891" s="146"/>
      <c r="AK891" s="146"/>
      <c r="AL891" s="146"/>
      <c r="AM891" s="146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</row>
    <row r="892" spans="1:60" outlineLevel="1">
      <c r="A892" s="153"/>
      <c r="B892" s="154"/>
      <c r="C892" s="195" t="s">
        <v>892</v>
      </c>
      <c r="D892" s="185"/>
      <c r="E892" s="186">
        <v>-1.6</v>
      </c>
      <c r="F892" s="155"/>
      <c r="G892" s="155"/>
      <c r="H892" s="155"/>
      <c r="I892" s="155"/>
      <c r="J892" s="155"/>
      <c r="K892" s="155"/>
      <c r="L892" s="155"/>
      <c r="M892" s="155"/>
      <c r="N892" s="155"/>
      <c r="O892" s="155"/>
      <c r="P892" s="155"/>
      <c r="Q892" s="155"/>
      <c r="R892" s="155"/>
      <c r="S892" s="155"/>
      <c r="T892" s="155"/>
      <c r="U892" s="155"/>
      <c r="V892" s="155"/>
      <c r="W892" s="155"/>
      <c r="X892" s="155"/>
      <c r="Y892" s="146"/>
      <c r="Z892" s="146"/>
      <c r="AA892" s="146"/>
      <c r="AB892" s="146"/>
      <c r="AC892" s="146"/>
      <c r="AD892" s="146"/>
      <c r="AE892" s="146"/>
      <c r="AF892" s="146"/>
      <c r="AG892" s="146" t="s">
        <v>228</v>
      </c>
      <c r="AH892" s="146">
        <v>0</v>
      </c>
      <c r="AI892" s="146"/>
      <c r="AJ892" s="146"/>
      <c r="AK892" s="146"/>
      <c r="AL892" s="146"/>
      <c r="AM892" s="146"/>
      <c r="AN892" s="146"/>
      <c r="AO892" s="146"/>
      <c r="AP892" s="146"/>
      <c r="AQ892" s="146"/>
      <c r="AR892" s="146"/>
      <c r="AS892" s="146"/>
      <c r="AT892" s="146"/>
      <c r="AU892" s="146"/>
      <c r="AV892" s="146"/>
      <c r="AW892" s="146"/>
      <c r="AX892" s="146"/>
      <c r="AY892" s="146"/>
      <c r="AZ892" s="146"/>
      <c r="BA892" s="146"/>
      <c r="BB892" s="146"/>
      <c r="BC892" s="146"/>
      <c r="BD892" s="146"/>
      <c r="BE892" s="146"/>
      <c r="BF892" s="146"/>
      <c r="BG892" s="146"/>
      <c r="BH892" s="146"/>
    </row>
    <row r="893" spans="1:60" outlineLevel="1">
      <c r="A893" s="153"/>
      <c r="B893" s="154"/>
      <c r="C893" s="195" t="s">
        <v>897</v>
      </c>
      <c r="D893" s="185"/>
      <c r="E893" s="186">
        <v>6.6</v>
      </c>
      <c r="F893" s="155"/>
      <c r="G893" s="155"/>
      <c r="H893" s="155"/>
      <c r="I893" s="155"/>
      <c r="J893" s="155"/>
      <c r="K893" s="155"/>
      <c r="L893" s="155"/>
      <c r="M893" s="155"/>
      <c r="N893" s="155"/>
      <c r="O893" s="155"/>
      <c r="P893" s="155"/>
      <c r="Q893" s="155"/>
      <c r="R893" s="155"/>
      <c r="S893" s="155"/>
      <c r="T893" s="155"/>
      <c r="U893" s="155"/>
      <c r="V893" s="155"/>
      <c r="W893" s="155"/>
      <c r="X893" s="155"/>
      <c r="Y893" s="146"/>
      <c r="Z893" s="146"/>
      <c r="AA893" s="146"/>
      <c r="AB893" s="146"/>
      <c r="AC893" s="146"/>
      <c r="AD893" s="146"/>
      <c r="AE893" s="146"/>
      <c r="AF893" s="146"/>
      <c r="AG893" s="146" t="s">
        <v>228</v>
      </c>
      <c r="AH893" s="146">
        <v>0</v>
      </c>
      <c r="AI893" s="146"/>
      <c r="AJ893" s="146"/>
      <c r="AK893" s="146"/>
      <c r="AL893" s="146"/>
      <c r="AM893" s="146"/>
      <c r="AN893" s="146"/>
      <c r="AO893" s="146"/>
      <c r="AP893" s="146"/>
      <c r="AQ893" s="146"/>
      <c r="AR893" s="146"/>
      <c r="AS893" s="146"/>
      <c r="AT893" s="146"/>
      <c r="AU893" s="146"/>
      <c r="AV893" s="146"/>
      <c r="AW893" s="146"/>
      <c r="AX893" s="146"/>
      <c r="AY893" s="146"/>
      <c r="AZ893" s="146"/>
      <c r="BA893" s="146"/>
      <c r="BB893" s="146"/>
      <c r="BC893" s="146"/>
      <c r="BD893" s="146"/>
      <c r="BE893" s="146"/>
      <c r="BF893" s="146"/>
      <c r="BG893" s="146"/>
      <c r="BH893" s="146"/>
    </row>
    <row r="894" spans="1:60" outlineLevel="1">
      <c r="A894" s="153"/>
      <c r="B894" s="154"/>
      <c r="C894" s="195" t="s">
        <v>898</v>
      </c>
      <c r="D894" s="185"/>
      <c r="E894" s="186">
        <v>-0.7</v>
      </c>
      <c r="F894" s="155"/>
      <c r="G894" s="155"/>
      <c r="H894" s="155"/>
      <c r="I894" s="155"/>
      <c r="J894" s="155"/>
      <c r="K894" s="155"/>
      <c r="L894" s="155"/>
      <c r="M894" s="155"/>
      <c r="N894" s="155"/>
      <c r="O894" s="155"/>
      <c r="P894" s="155"/>
      <c r="Q894" s="155"/>
      <c r="R894" s="155"/>
      <c r="S894" s="155"/>
      <c r="T894" s="155"/>
      <c r="U894" s="155"/>
      <c r="V894" s="155"/>
      <c r="W894" s="155"/>
      <c r="X894" s="155"/>
      <c r="Y894" s="146"/>
      <c r="Z894" s="146"/>
      <c r="AA894" s="146"/>
      <c r="AB894" s="146"/>
      <c r="AC894" s="146"/>
      <c r="AD894" s="146"/>
      <c r="AE894" s="146"/>
      <c r="AF894" s="146"/>
      <c r="AG894" s="146" t="s">
        <v>228</v>
      </c>
      <c r="AH894" s="146">
        <v>0</v>
      </c>
      <c r="AI894" s="146"/>
      <c r="AJ894" s="146"/>
      <c r="AK894" s="146"/>
      <c r="AL894" s="146"/>
      <c r="AM894" s="146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</row>
    <row r="895" spans="1:60" outlineLevel="1">
      <c r="A895" s="153"/>
      <c r="B895" s="154"/>
      <c r="C895" s="195" t="s">
        <v>894</v>
      </c>
      <c r="D895" s="185"/>
      <c r="E895" s="186">
        <v>-2.4</v>
      </c>
      <c r="F895" s="155"/>
      <c r="G895" s="155"/>
      <c r="H895" s="155"/>
      <c r="I895" s="155"/>
      <c r="J895" s="155"/>
      <c r="K895" s="155"/>
      <c r="L895" s="155"/>
      <c r="M895" s="155"/>
      <c r="N895" s="155"/>
      <c r="O895" s="155"/>
      <c r="P895" s="155"/>
      <c r="Q895" s="155"/>
      <c r="R895" s="155"/>
      <c r="S895" s="155"/>
      <c r="T895" s="155"/>
      <c r="U895" s="155"/>
      <c r="V895" s="155"/>
      <c r="W895" s="155"/>
      <c r="X895" s="155"/>
      <c r="Y895" s="146"/>
      <c r="Z895" s="146"/>
      <c r="AA895" s="146"/>
      <c r="AB895" s="146"/>
      <c r="AC895" s="146"/>
      <c r="AD895" s="146"/>
      <c r="AE895" s="146"/>
      <c r="AF895" s="146"/>
      <c r="AG895" s="146" t="s">
        <v>228</v>
      </c>
      <c r="AH895" s="146">
        <v>0</v>
      </c>
      <c r="AI895" s="146"/>
      <c r="AJ895" s="146"/>
      <c r="AK895" s="146"/>
      <c r="AL895" s="146"/>
      <c r="AM895" s="146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</row>
    <row r="896" spans="1:60" outlineLevel="1">
      <c r="A896" s="153"/>
      <c r="B896" s="154"/>
      <c r="C896" s="195" t="s">
        <v>899</v>
      </c>
      <c r="D896" s="185"/>
      <c r="E896" s="186">
        <v>5.8</v>
      </c>
      <c r="F896" s="155"/>
      <c r="G896" s="155"/>
      <c r="H896" s="155"/>
      <c r="I896" s="155"/>
      <c r="J896" s="155"/>
      <c r="K896" s="155"/>
      <c r="L896" s="155"/>
      <c r="M896" s="155"/>
      <c r="N896" s="155"/>
      <c r="O896" s="155"/>
      <c r="P896" s="155"/>
      <c r="Q896" s="155"/>
      <c r="R896" s="155"/>
      <c r="S896" s="155"/>
      <c r="T896" s="155"/>
      <c r="U896" s="155"/>
      <c r="V896" s="155"/>
      <c r="W896" s="155"/>
      <c r="X896" s="155"/>
      <c r="Y896" s="146"/>
      <c r="Z896" s="146"/>
      <c r="AA896" s="146"/>
      <c r="AB896" s="146"/>
      <c r="AC896" s="146"/>
      <c r="AD896" s="146"/>
      <c r="AE896" s="146"/>
      <c r="AF896" s="146"/>
      <c r="AG896" s="146" t="s">
        <v>228</v>
      </c>
      <c r="AH896" s="146">
        <v>0</v>
      </c>
      <c r="AI896" s="146"/>
      <c r="AJ896" s="146"/>
      <c r="AK896" s="146"/>
      <c r="AL896" s="146"/>
      <c r="AM896" s="146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  <c r="BH896" s="146"/>
    </row>
    <row r="897" spans="1:60" outlineLevel="1">
      <c r="A897" s="153"/>
      <c r="B897" s="154"/>
      <c r="C897" s="195" t="s">
        <v>898</v>
      </c>
      <c r="D897" s="185"/>
      <c r="E897" s="186">
        <v>-0.7</v>
      </c>
      <c r="F897" s="155"/>
      <c r="G897" s="155"/>
      <c r="H897" s="155"/>
      <c r="I897" s="155"/>
      <c r="J897" s="155"/>
      <c r="K897" s="155"/>
      <c r="L897" s="155"/>
      <c r="M897" s="155"/>
      <c r="N897" s="155"/>
      <c r="O897" s="155"/>
      <c r="P897" s="155"/>
      <c r="Q897" s="155"/>
      <c r="R897" s="155"/>
      <c r="S897" s="155"/>
      <c r="T897" s="155"/>
      <c r="U897" s="155"/>
      <c r="V897" s="155"/>
      <c r="W897" s="155"/>
      <c r="X897" s="155"/>
      <c r="Y897" s="146"/>
      <c r="Z897" s="146"/>
      <c r="AA897" s="146"/>
      <c r="AB897" s="146"/>
      <c r="AC897" s="146"/>
      <c r="AD897" s="146"/>
      <c r="AE897" s="146"/>
      <c r="AF897" s="146"/>
      <c r="AG897" s="146" t="s">
        <v>228</v>
      </c>
      <c r="AH897" s="146">
        <v>0</v>
      </c>
      <c r="AI897" s="146"/>
      <c r="AJ897" s="146"/>
      <c r="AK897" s="146"/>
      <c r="AL897" s="146"/>
      <c r="AM897" s="146"/>
      <c r="AN897" s="146"/>
      <c r="AO897" s="146"/>
      <c r="AP897" s="146"/>
      <c r="AQ897" s="146"/>
      <c r="AR897" s="146"/>
      <c r="AS897" s="146"/>
      <c r="AT897" s="146"/>
      <c r="AU897" s="146"/>
      <c r="AV897" s="146"/>
      <c r="AW897" s="146"/>
      <c r="AX897" s="146"/>
      <c r="AY897" s="146"/>
      <c r="AZ897" s="146"/>
      <c r="BA897" s="146"/>
      <c r="BB897" s="146"/>
      <c r="BC897" s="146"/>
      <c r="BD897" s="146"/>
      <c r="BE897" s="146"/>
      <c r="BF897" s="146"/>
      <c r="BG897" s="146"/>
      <c r="BH897" s="146"/>
    </row>
    <row r="898" spans="1:60" outlineLevel="1">
      <c r="A898" s="153"/>
      <c r="B898" s="154"/>
      <c r="C898" s="195" t="s">
        <v>900</v>
      </c>
      <c r="D898" s="185"/>
      <c r="E898" s="186">
        <v>10.3</v>
      </c>
      <c r="F898" s="155"/>
      <c r="G898" s="155"/>
      <c r="H898" s="155"/>
      <c r="I898" s="155"/>
      <c r="J898" s="155"/>
      <c r="K898" s="155"/>
      <c r="L898" s="155"/>
      <c r="M898" s="155"/>
      <c r="N898" s="155"/>
      <c r="O898" s="155"/>
      <c r="P898" s="155"/>
      <c r="Q898" s="155"/>
      <c r="R898" s="155"/>
      <c r="S898" s="155"/>
      <c r="T898" s="155"/>
      <c r="U898" s="155"/>
      <c r="V898" s="155"/>
      <c r="W898" s="155"/>
      <c r="X898" s="155"/>
      <c r="Y898" s="146"/>
      <c r="Z898" s="146"/>
      <c r="AA898" s="146"/>
      <c r="AB898" s="146"/>
      <c r="AC898" s="146"/>
      <c r="AD898" s="146"/>
      <c r="AE898" s="146"/>
      <c r="AF898" s="146"/>
      <c r="AG898" s="146" t="s">
        <v>228</v>
      </c>
      <c r="AH898" s="146">
        <v>0</v>
      </c>
      <c r="AI898" s="146"/>
      <c r="AJ898" s="146"/>
      <c r="AK898" s="146"/>
      <c r="AL898" s="146"/>
      <c r="AM898" s="146"/>
      <c r="AN898" s="146"/>
      <c r="AO898" s="146"/>
      <c r="AP898" s="146"/>
      <c r="AQ898" s="146"/>
      <c r="AR898" s="146"/>
      <c r="AS898" s="146"/>
      <c r="AT898" s="146"/>
      <c r="AU898" s="146"/>
      <c r="AV898" s="146"/>
      <c r="AW898" s="146"/>
      <c r="AX898" s="146"/>
      <c r="AY898" s="146"/>
      <c r="AZ898" s="146"/>
      <c r="BA898" s="146"/>
      <c r="BB898" s="146"/>
      <c r="BC898" s="146"/>
      <c r="BD898" s="146"/>
      <c r="BE898" s="146"/>
      <c r="BF898" s="146"/>
      <c r="BG898" s="146"/>
      <c r="BH898" s="146"/>
    </row>
    <row r="899" spans="1:60" outlineLevel="1">
      <c r="A899" s="153"/>
      <c r="B899" s="154"/>
      <c r="C899" s="195" t="s">
        <v>890</v>
      </c>
      <c r="D899" s="185"/>
      <c r="E899" s="186">
        <v>-0.8</v>
      </c>
      <c r="F899" s="155"/>
      <c r="G899" s="155"/>
      <c r="H899" s="155"/>
      <c r="I899" s="155"/>
      <c r="J899" s="155"/>
      <c r="K899" s="155"/>
      <c r="L899" s="155"/>
      <c r="M899" s="155"/>
      <c r="N899" s="155"/>
      <c r="O899" s="155"/>
      <c r="P899" s="155"/>
      <c r="Q899" s="155"/>
      <c r="R899" s="155"/>
      <c r="S899" s="155"/>
      <c r="T899" s="155"/>
      <c r="U899" s="155"/>
      <c r="V899" s="155"/>
      <c r="W899" s="155"/>
      <c r="X899" s="155"/>
      <c r="Y899" s="146"/>
      <c r="Z899" s="146"/>
      <c r="AA899" s="146"/>
      <c r="AB899" s="146"/>
      <c r="AC899" s="146"/>
      <c r="AD899" s="146"/>
      <c r="AE899" s="146"/>
      <c r="AF899" s="146"/>
      <c r="AG899" s="146" t="s">
        <v>228</v>
      </c>
      <c r="AH899" s="146">
        <v>0</v>
      </c>
      <c r="AI899" s="146"/>
      <c r="AJ899" s="146"/>
      <c r="AK899" s="146"/>
      <c r="AL899" s="146"/>
      <c r="AM899" s="146"/>
      <c r="AN899" s="146"/>
      <c r="AO899" s="146"/>
      <c r="AP899" s="146"/>
      <c r="AQ899" s="146"/>
      <c r="AR899" s="146"/>
      <c r="AS899" s="146"/>
      <c r="AT899" s="146"/>
      <c r="AU899" s="146"/>
      <c r="AV899" s="146"/>
      <c r="AW899" s="146"/>
      <c r="AX899" s="146"/>
      <c r="AY899" s="146"/>
      <c r="AZ899" s="146"/>
      <c r="BA899" s="146"/>
      <c r="BB899" s="146"/>
      <c r="BC899" s="146"/>
      <c r="BD899" s="146"/>
      <c r="BE899" s="146"/>
      <c r="BF899" s="146"/>
      <c r="BG899" s="146"/>
      <c r="BH899" s="146"/>
    </row>
    <row r="900" spans="1:60" outlineLevel="1">
      <c r="A900" s="153"/>
      <c r="B900" s="154"/>
      <c r="C900" s="195" t="s">
        <v>901</v>
      </c>
      <c r="D900" s="185"/>
      <c r="E900" s="186">
        <v>7</v>
      </c>
      <c r="F900" s="155"/>
      <c r="G900" s="155"/>
      <c r="H900" s="155"/>
      <c r="I900" s="155"/>
      <c r="J900" s="155"/>
      <c r="K900" s="155"/>
      <c r="L900" s="155"/>
      <c r="M900" s="155"/>
      <c r="N900" s="155"/>
      <c r="O900" s="155"/>
      <c r="P900" s="155"/>
      <c r="Q900" s="155"/>
      <c r="R900" s="155"/>
      <c r="S900" s="155"/>
      <c r="T900" s="155"/>
      <c r="U900" s="155"/>
      <c r="V900" s="155"/>
      <c r="W900" s="155"/>
      <c r="X900" s="155"/>
      <c r="Y900" s="146"/>
      <c r="Z900" s="146"/>
      <c r="AA900" s="146"/>
      <c r="AB900" s="146"/>
      <c r="AC900" s="146"/>
      <c r="AD900" s="146"/>
      <c r="AE900" s="146"/>
      <c r="AF900" s="146"/>
      <c r="AG900" s="146" t="s">
        <v>228</v>
      </c>
      <c r="AH900" s="146">
        <v>0</v>
      </c>
      <c r="AI900" s="146"/>
      <c r="AJ900" s="146"/>
      <c r="AK900" s="146"/>
      <c r="AL900" s="146"/>
      <c r="AM900" s="146"/>
      <c r="AN900" s="146"/>
      <c r="AO900" s="146"/>
      <c r="AP900" s="146"/>
      <c r="AQ900" s="146"/>
      <c r="AR900" s="146"/>
      <c r="AS900" s="146"/>
      <c r="AT900" s="146"/>
      <c r="AU900" s="146"/>
      <c r="AV900" s="146"/>
      <c r="AW900" s="146"/>
      <c r="AX900" s="146"/>
      <c r="AY900" s="146"/>
      <c r="AZ900" s="146"/>
      <c r="BA900" s="146"/>
      <c r="BB900" s="146"/>
      <c r="BC900" s="146"/>
      <c r="BD900" s="146"/>
      <c r="BE900" s="146"/>
      <c r="BF900" s="146"/>
      <c r="BG900" s="146"/>
      <c r="BH900" s="146"/>
    </row>
    <row r="901" spans="1:60" outlineLevel="1">
      <c r="A901" s="153"/>
      <c r="B901" s="154"/>
      <c r="C901" s="195" t="s">
        <v>892</v>
      </c>
      <c r="D901" s="185"/>
      <c r="E901" s="186">
        <v>-1.6</v>
      </c>
      <c r="F901" s="155"/>
      <c r="G901" s="155"/>
      <c r="H901" s="155"/>
      <c r="I901" s="155"/>
      <c r="J901" s="155"/>
      <c r="K901" s="155"/>
      <c r="L901" s="155"/>
      <c r="M901" s="155"/>
      <c r="N901" s="155"/>
      <c r="O901" s="155"/>
      <c r="P901" s="155"/>
      <c r="Q901" s="155"/>
      <c r="R901" s="155"/>
      <c r="S901" s="155"/>
      <c r="T901" s="155"/>
      <c r="U901" s="155"/>
      <c r="V901" s="155"/>
      <c r="W901" s="155"/>
      <c r="X901" s="155"/>
      <c r="Y901" s="146"/>
      <c r="Z901" s="146"/>
      <c r="AA901" s="146"/>
      <c r="AB901" s="146"/>
      <c r="AC901" s="146"/>
      <c r="AD901" s="146"/>
      <c r="AE901" s="146"/>
      <c r="AF901" s="146"/>
      <c r="AG901" s="146" t="s">
        <v>228</v>
      </c>
      <c r="AH901" s="146">
        <v>0</v>
      </c>
      <c r="AI901" s="146"/>
      <c r="AJ901" s="146"/>
      <c r="AK901" s="146"/>
      <c r="AL901" s="146"/>
      <c r="AM901" s="146"/>
      <c r="AN901" s="146"/>
      <c r="AO901" s="146"/>
      <c r="AP901" s="146"/>
      <c r="AQ901" s="146"/>
      <c r="AR901" s="146"/>
      <c r="AS901" s="146"/>
      <c r="AT901" s="146"/>
      <c r="AU901" s="146"/>
      <c r="AV901" s="146"/>
      <c r="AW901" s="146"/>
      <c r="AX901" s="146"/>
      <c r="AY901" s="146"/>
      <c r="AZ901" s="146"/>
      <c r="BA901" s="146"/>
      <c r="BB901" s="146"/>
      <c r="BC901" s="146"/>
      <c r="BD901" s="146"/>
      <c r="BE901" s="146"/>
      <c r="BF901" s="146"/>
      <c r="BG901" s="146"/>
      <c r="BH901" s="146"/>
    </row>
    <row r="902" spans="1:60" ht="22.5" outlineLevel="1">
      <c r="A902" s="163">
        <v>137</v>
      </c>
      <c r="B902" s="164" t="s">
        <v>902</v>
      </c>
      <c r="C902" s="180" t="s">
        <v>888</v>
      </c>
      <c r="D902" s="165" t="s">
        <v>345</v>
      </c>
      <c r="E902" s="166">
        <v>59.79</v>
      </c>
      <c r="F902" s="167"/>
      <c r="G902" s="168">
        <f>ROUND(E902*F902,2)</f>
        <v>0</v>
      </c>
      <c r="H902" s="167">
        <v>83.85</v>
      </c>
      <c r="I902" s="168">
        <f>ROUND(E902*H902,2)</f>
        <v>5013.3900000000003</v>
      </c>
      <c r="J902" s="167">
        <v>52.65</v>
      </c>
      <c r="K902" s="168">
        <f>ROUND(E902*J902,2)</f>
        <v>3147.94</v>
      </c>
      <c r="L902" s="168">
        <v>21</v>
      </c>
      <c r="M902" s="168">
        <f>G902*(1+L902/100)</f>
        <v>0</v>
      </c>
      <c r="N902" s="168">
        <v>3.2000000000000003E-4</v>
      </c>
      <c r="O902" s="168">
        <f>ROUND(E902*N902,2)</f>
        <v>0.02</v>
      </c>
      <c r="P902" s="168">
        <v>0</v>
      </c>
      <c r="Q902" s="168">
        <f>ROUND(E902*P902,2)</f>
        <v>0</v>
      </c>
      <c r="R902" s="168" t="s">
        <v>850</v>
      </c>
      <c r="S902" s="168" t="s">
        <v>171</v>
      </c>
      <c r="T902" s="169" t="s">
        <v>171</v>
      </c>
      <c r="U902" s="155">
        <v>0.11</v>
      </c>
      <c r="V902" s="155">
        <f>ROUND(E902*U902,2)</f>
        <v>6.58</v>
      </c>
      <c r="W902" s="155"/>
      <c r="X902" s="155" t="s">
        <v>223</v>
      </c>
      <c r="Y902" s="146"/>
      <c r="Z902" s="146"/>
      <c r="AA902" s="146"/>
      <c r="AB902" s="146"/>
      <c r="AC902" s="146"/>
      <c r="AD902" s="146"/>
      <c r="AE902" s="146"/>
      <c r="AF902" s="146"/>
      <c r="AG902" s="146" t="s">
        <v>224</v>
      </c>
      <c r="AH902" s="146"/>
      <c r="AI902" s="146"/>
      <c r="AJ902" s="146"/>
      <c r="AK902" s="146"/>
      <c r="AL902" s="146"/>
      <c r="AM902" s="146"/>
      <c r="AN902" s="146"/>
      <c r="AO902" s="146"/>
      <c r="AP902" s="146"/>
      <c r="AQ902" s="146"/>
      <c r="AR902" s="146"/>
      <c r="AS902" s="146"/>
      <c r="AT902" s="146"/>
      <c r="AU902" s="146"/>
      <c r="AV902" s="146"/>
      <c r="AW902" s="146"/>
      <c r="AX902" s="146"/>
      <c r="AY902" s="146"/>
      <c r="AZ902" s="146"/>
      <c r="BA902" s="146"/>
      <c r="BB902" s="146"/>
      <c r="BC902" s="146"/>
      <c r="BD902" s="146"/>
      <c r="BE902" s="146"/>
      <c r="BF902" s="146"/>
      <c r="BG902" s="146"/>
      <c r="BH902" s="146"/>
    </row>
    <row r="903" spans="1:60" outlineLevel="1">
      <c r="A903" s="153"/>
      <c r="B903" s="154"/>
      <c r="C903" s="195" t="s">
        <v>396</v>
      </c>
      <c r="D903" s="185"/>
      <c r="E903" s="186"/>
      <c r="F903" s="155"/>
      <c r="G903" s="155"/>
      <c r="H903" s="155"/>
      <c r="I903" s="155"/>
      <c r="J903" s="155"/>
      <c r="K903" s="155"/>
      <c r="L903" s="155"/>
      <c r="M903" s="155"/>
      <c r="N903" s="155"/>
      <c r="O903" s="155"/>
      <c r="P903" s="155"/>
      <c r="Q903" s="155"/>
      <c r="R903" s="155"/>
      <c r="S903" s="155"/>
      <c r="T903" s="155"/>
      <c r="U903" s="155"/>
      <c r="V903" s="155"/>
      <c r="W903" s="155"/>
      <c r="X903" s="155"/>
      <c r="Y903" s="146"/>
      <c r="Z903" s="146"/>
      <c r="AA903" s="146"/>
      <c r="AB903" s="146"/>
      <c r="AC903" s="146"/>
      <c r="AD903" s="146"/>
      <c r="AE903" s="146"/>
      <c r="AF903" s="146"/>
      <c r="AG903" s="146" t="s">
        <v>228</v>
      </c>
      <c r="AH903" s="146">
        <v>0</v>
      </c>
      <c r="AI903" s="146"/>
      <c r="AJ903" s="146"/>
      <c r="AK903" s="146"/>
      <c r="AL903" s="146"/>
      <c r="AM903" s="146"/>
      <c r="AN903" s="146"/>
      <c r="AO903" s="146"/>
      <c r="AP903" s="146"/>
      <c r="AQ903" s="146"/>
      <c r="AR903" s="146"/>
      <c r="AS903" s="146"/>
      <c r="AT903" s="146"/>
      <c r="AU903" s="146"/>
      <c r="AV903" s="146"/>
      <c r="AW903" s="146"/>
      <c r="AX903" s="146"/>
      <c r="AY903" s="146"/>
      <c r="AZ903" s="146"/>
      <c r="BA903" s="146"/>
      <c r="BB903" s="146"/>
      <c r="BC903" s="146"/>
      <c r="BD903" s="146"/>
      <c r="BE903" s="146"/>
      <c r="BF903" s="146"/>
      <c r="BG903" s="146"/>
      <c r="BH903" s="146"/>
    </row>
    <row r="904" spans="1:60" outlineLevel="1">
      <c r="A904" s="153"/>
      <c r="B904" s="154"/>
      <c r="C904" s="195" t="s">
        <v>889</v>
      </c>
      <c r="D904" s="185"/>
      <c r="E904" s="186">
        <v>6.64</v>
      </c>
      <c r="F904" s="155"/>
      <c r="G904" s="155"/>
      <c r="H904" s="155"/>
      <c r="I904" s="155"/>
      <c r="J904" s="155"/>
      <c r="K904" s="155"/>
      <c r="L904" s="155"/>
      <c r="M904" s="155"/>
      <c r="N904" s="155"/>
      <c r="O904" s="155"/>
      <c r="P904" s="155"/>
      <c r="Q904" s="155"/>
      <c r="R904" s="155"/>
      <c r="S904" s="155"/>
      <c r="T904" s="155"/>
      <c r="U904" s="155"/>
      <c r="V904" s="155"/>
      <c r="W904" s="155"/>
      <c r="X904" s="155"/>
      <c r="Y904" s="146"/>
      <c r="Z904" s="146"/>
      <c r="AA904" s="146"/>
      <c r="AB904" s="146"/>
      <c r="AC904" s="146"/>
      <c r="AD904" s="146"/>
      <c r="AE904" s="146"/>
      <c r="AF904" s="146"/>
      <c r="AG904" s="146" t="s">
        <v>228</v>
      </c>
      <c r="AH904" s="146">
        <v>0</v>
      </c>
      <c r="AI904" s="146"/>
      <c r="AJ904" s="146"/>
      <c r="AK904" s="146"/>
      <c r="AL904" s="146"/>
      <c r="AM904" s="146"/>
      <c r="AN904" s="146"/>
      <c r="AO904" s="146"/>
      <c r="AP904" s="146"/>
      <c r="AQ904" s="146"/>
      <c r="AR904" s="146"/>
      <c r="AS904" s="146"/>
      <c r="AT904" s="146"/>
      <c r="AU904" s="146"/>
      <c r="AV904" s="146"/>
      <c r="AW904" s="146"/>
      <c r="AX904" s="146"/>
      <c r="AY904" s="146"/>
      <c r="AZ904" s="146"/>
      <c r="BA904" s="146"/>
      <c r="BB904" s="146"/>
      <c r="BC904" s="146"/>
      <c r="BD904" s="146"/>
      <c r="BE904" s="146"/>
      <c r="BF904" s="146"/>
      <c r="BG904" s="146"/>
      <c r="BH904" s="146"/>
    </row>
    <row r="905" spans="1:60" outlineLevel="1">
      <c r="A905" s="153"/>
      <c r="B905" s="154"/>
      <c r="C905" s="195" t="s">
        <v>890</v>
      </c>
      <c r="D905" s="185"/>
      <c r="E905" s="186">
        <v>-0.8</v>
      </c>
      <c r="F905" s="155"/>
      <c r="G905" s="155"/>
      <c r="H905" s="155"/>
      <c r="I905" s="155"/>
      <c r="J905" s="155"/>
      <c r="K905" s="155"/>
      <c r="L905" s="155"/>
      <c r="M905" s="155"/>
      <c r="N905" s="155"/>
      <c r="O905" s="155"/>
      <c r="P905" s="155"/>
      <c r="Q905" s="155"/>
      <c r="R905" s="155"/>
      <c r="S905" s="155"/>
      <c r="T905" s="155"/>
      <c r="U905" s="155"/>
      <c r="V905" s="155"/>
      <c r="W905" s="155"/>
      <c r="X905" s="155"/>
      <c r="Y905" s="146"/>
      <c r="Z905" s="146"/>
      <c r="AA905" s="146"/>
      <c r="AB905" s="146"/>
      <c r="AC905" s="146"/>
      <c r="AD905" s="146"/>
      <c r="AE905" s="146"/>
      <c r="AF905" s="146"/>
      <c r="AG905" s="146" t="s">
        <v>228</v>
      </c>
      <c r="AH905" s="146">
        <v>0</v>
      </c>
      <c r="AI905" s="146"/>
      <c r="AJ905" s="146"/>
      <c r="AK905" s="146"/>
      <c r="AL905" s="146"/>
      <c r="AM905" s="146"/>
      <c r="AN905" s="146"/>
      <c r="AO905" s="146"/>
      <c r="AP905" s="146"/>
      <c r="AQ905" s="146"/>
      <c r="AR905" s="146"/>
      <c r="AS905" s="146"/>
      <c r="AT905" s="146"/>
      <c r="AU905" s="146"/>
      <c r="AV905" s="146"/>
      <c r="AW905" s="146"/>
      <c r="AX905" s="146"/>
      <c r="AY905" s="146"/>
      <c r="AZ905" s="146"/>
      <c r="BA905" s="146"/>
      <c r="BB905" s="146"/>
      <c r="BC905" s="146"/>
      <c r="BD905" s="146"/>
      <c r="BE905" s="146"/>
      <c r="BF905" s="146"/>
      <c r="BG905" s="146"/>
      <c r="BH905" s="146"/>
    </row>
    <row r="906" spans="1:60" outlineLevel="1">
      <c r="A906" s="153"/>
      <c r="B906" s="154"/>
      <c r="C906" s="195" t="s">
        <v>891</v>
      </c>
      <c r="D906" s="185"/>
      <c r="E906" s="186">
        <v>11.25</v>
      </c>
      <c r="F906" s="155"/>
      <c r="G906" s="155"/>
      <c r="H906" s="155"/>
      <c r="I906" s="155"/>
      <c r="J906" s="155"/>
      <c r="K906" s="155"/>
      <c r="L906" s="155"/>
      <c r="M906" s="155"/>
      <c r="N906" s="155"/>
      <c r="O906" s="155"/>
      <c r="P906" s="155"/>
      <c r="Q906" s="155"/>
      <c r="R906" s="155"/>
      <c r="S906" s="155"/>
      <c r="T906" s="155"/>
      <c r="U906" s="155"/>
      <c r="V906" s="155"/>
      <c r="W906" s="155"/>
      <c r="X906" s="155"/>
      <c r="Y906" s="146"/>
      <c r="Z906" s="146"/>
      <c r="AA906" s="146"/>
      <c r="AB906" s="146"/>
      <c r="AC906" s="146"/>
      <c r="AD906" s="146"/>
      <c r="AE906" s="146"/>
      <c r="AF906" s="146"/>
      <c r="AG906" s="146" t="s">
        <v>228</v>
      </c>
      <c r="AH906" s="146">
        <v>0</v>
      </c>
      <c r="AI906" s="146"/>
      <c r="AJ906" s="146"/>
      <c r="AK906" s="146"/>
      <c r="AL906" s="146"/>
      <c r="AM906" s="146"/>
      <c r="AN906" s="146"/>
      <c r="AO906" s="146"/>
      <c r="AP906" s="146"/>
      <c r="AQ906" s="146"/>
      <c r="AR906" s="146"/>
      <c r="AS906" s="146"/>
      <c r="AT906" s="146"/>
      <c r="AU906" s="146"/>
      <c r="AV906" s="146"/>
      <c r="AW906" s="146"/>
      <c r="AX906" s="146"/>
      <c r="AY906" s="146"/>
      <c r="AZ906" s="146"/>
      <c r="BA906" s="146"/>
      <c r="BB906" s="146"/>
      <c r="BC906" s="146"/>
      <c r="BD906" s="146"/>
      <c r="BE906" s="146"/>
      <c r="BF906" s="146"/>
      <c r="BG906" s="146"/>
      <c r="BH906" s="146"/>
    </row>
    <row r="907" spans="1:60" outlineLevel="1">
      <c r="A907" s="153"/>
      <c r="B907" s="154"/>
      <c r="C907" s="195" t="s">
        <v>892</v>
      </c>
      <c r="D907" s="185"/>
      <c r="E907" s="186">
        <v>-1.6</v>
      </c>
      <c r="F907" s="155"/>
      <c r="G907" s="155"/>
      <c r="H907" s="155"/>
      <c r="I907" s="155"/>
      <c r="J907" s="155"/>
      <c r="K907" s="155"/>
      <c r="L907" s="155"/>
      <c r="M907" s="155"/>
      <c r="N907" s="155"/>
      <c r="O907" s="155"/>
      <c r="P907" s="155"/>
      <c r="Q907" s="155"/>
      <c r="R907" s="155"/>
      <c r="S907" s="155"/>
      <c r="T907" s="155"/>
      <c r="U907" s="155"/>
      <c r="V907" s="155"/>
      <c r="W907" s="155"/>
      <c r="X907" s="155"/>
      <c r="Y907" s="146"/>
      <c r="Z907" s="146"/>
      <c r="AA907" s="146"/>
      <c r="AB907" s="146"/>
      <c r="AC907" s="146"/>
      <c r="AD907" s="146"/>
      <c r="AE907" s="146"/>
      <c r="AF907" s="146"/>
      <c r="AG907" s="146" t="s">
        <v>228</v>
      </c>
      <c r="AH907" s="146">
        <v>0</v>
      </c>
      <c r="AI907" s="146"/>
      <c r="AJ907" s="146"/>
      <c r="AK907" s="146"/>
      <c r="AL907" s="146"/>
      <c r="AM907" s="146"/>
      <c r="AN907" s="146"/>
      <c r="AO907" s="146"/>
      <c r="AP907" s="146"/>
      <c r="AQ907" s="146"/>
      <c r="AR907" s="146"/>
      <c r="AS907" s="146"/>
      <c r="AT907" s="146"/>
      <c r="AU907" s="146"/>
      <c r="AV907" s="146"/>
      <c r="AW907" s="146"/>
      <c r="AX907" s="146"/>
      <c r="AY907" s="146"/>
      <c r="AZ907" s="146"/>
      <c r="BA907" s="146"/>
      <c r="BB907" s="146"/>
      <c r="BC907" s="146"/>
      <c r="BD907" s="146"/>
      <c r="BE907" s="146"/>
      <c r="BF907" s="146"/>
      <c r="BG907" s="146"/>
      <c r="BH907" s="146"/>
    </row>
    <row r="908" spans="1:60" outlineLevel="1">
      <c r="A908" s="153"/>
      <c r="B908" s="154"/>
      <c r="C908" s="195" t="s">
        <v>893</v>
      </c>
      <c r="D908" s="185"/>
      <c r="E908" s="186">
        <v>8.3000000000000007</v>
      </c>
      <c r="F908" s="155"/>
      <c r="G908" s="155"/>
      <c r="H908" s="155"/>
      <c r="I908" s="155"/>
      <c r="J908" s="155"/>
      <c r="K908" s="155"/>
      <c r="L908" s="155"/>
      <c r="M908" s="155"/>
      <c r="N908" s="155"/>
      <c r="O908" s="155"/>
      <c r="P908" s="155"/>
      <c r="Q908" s="155"/>
      <c r="R908" s="155"/>
      <c r="S908" s="155"/>
      <c r="T908" s="155"/>
      <c r="U908" s="155"/>
      <c r="V908" s="155"/>
      <c r="W908" s="155"/>
      <c r="X908" s="155"/>
      <c r="Y908" s="146"/>
      <c r="Z908" s="146"/>
      <c r="AA908" s="146"/>
      <c r="AB908" s="146"/>
      <c r="AC908" s="146"/>
      <c r="AD908" s="146"/>
      <c r="AE908" s="146"/>
      <c r="AF908" s="146"/>
      <c r="AG908" s="146" t="s">
        <v>228</v>
      </c>
      <c r="AH908" s="146">
        <v>0</v>
      </c>
      <c r="AI908" s="146"/>
      <c r="AJ908" s="146"/>
      <c r="AK908" s="146"/>
      <c r="AL908" s="146"/>
      <c r="AM908" s="146"/>
      <c r="AN908" s="146"/>
      <c r="AO908" s="146"/>
      <c r="AP908" s="146"/>
      <c r="AQ908" s="146"/>
      <c r="AR908" s="146"/>
      <c r="AS908" s="146"/>
      <c r="AT908" s="146"/>
      <c r="AU908" s="146"/>
      <c r="AV908" s="146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  <c r="BH908" s="146"/>
    </row>
    <row r="909" spans="1:60" outlineLevel="1">
      <c r="A909" s="153"/>
      <c r="B909" s="154"/>
      <c r="C909" s="195" t="s">
        <v>894</v>
      </c>
      <c r="D909" s="185"/>
      <c r="E909" s="186">
        <v>-2.4</v>
      </c>
      <c r="F909" s="155"/>
      <c r="G909" s="155"/>
      <c r="H909" s="155"/>
      <c r="I909" s="155"/>
      <c r="J909" s="155"/>
      <c r="K909" s="155"/>
      <c r="L909" s="155"/>
      <c r="M909" s="155"/>
      <c r="N909" s="155"/>
      <c r="O909" s="155"/>
      <c r="P909" s="155"/>
      <c r="Q909" s="155"/>
      <c r="R909" s="155"/>
      <c r="S909" s="155"/>
      <c r="T909" s="155"/>
      <c r="U909" s="155"/>
      <c r="V909" s="155"/>
      <c r="W909" s="155"/>
      <c r="X909" s="155"/>
      <c r="Y909" s="146"/>
      <c r="Z909" s="146"/>
      <c r="AA909" s="146"/>
      <c r="AB909" s="146"/>
      <c r="AC909" s="146"/>
      <c r="AD909" s="146"/>
      <c r="AE909" s="146"/>
      <c r="AF909" s="146"/>
      <c r="AG909" s="146" t="s">
        <v>228</v>
      </c>
      <c r="AH909" s="146">
        <v>0</v>
      </c>
      <c r="AI909" s="146"/>
      <c r="AJ909" s="146"/>
      <c r="AK909" s="146"/>
      <c r="AL909" s="146"/>
      <c r="AM909" s="146"/>
      <c r="AN909" s="146"/>
      <c r="AO909" s="146"/>
      <c r="AP909" s="146"/>
      <c r="AQ909" s="146"/>
      <c r="AR909" s="146"/>
      <c r="AS909" s="146"/>
      <c r="AT909" s="146"/>
      <c r="AU909" s="146"/>
      <c r="AV909" s="146"/>
      <c r="AW909" s="146"/>
      <c r="AX909" s="146"/>
      <c r="AY909" s="146"/>
      <c r="AZ909" s="146"/>
      <c r="BA909" s="146"/>
      <c r="BB909" s="146"/>
      <c r="BC909" s="146"/>
      <c r="BD909" s="146"/>
      <c r="BE909" s="146"/>
      <c r="BF909" s="146"/>
      <c r="BG909" s="146"/>
      <c r="BH909" s="146"/>
    </row>
    <row r="910" spans="1:60" outlineLevel="1">
      <c r="A910" s="153"/>
      <c r="B910" s="154"/>
      <c r="C910" s="195" t="s">
        <v>895</v>
      </c>
      <c r="D910" s="185"/>
      <c r="E910" s="186">
        <v>8.6</v>
      </c>
      <c r="F910" s="155"/>
      <c r="G910" s="155"/>
      <c r="H910" s="155"/>
      <c r="I910" s="155"/>
      <c r="J910" s="155"/>
      <c r="K910" s="155"/>
      <c r="L910" s="155"/>
      <c r="M910" s="155"/>
      <c r="N910" s="155"/>
      <c r="O910" s="155"/>
      <c r="P910" s="155"/>
      <c r="Q910" s="155"/>
      <c r="R910" s="155"/>
      <c r="S910" s="155"/>
      <c r="T910" s="155"/>
      <c r="U910" s="155"/>
      <c r="V910" s="155"/>
      <c r="W910" s="155"/>
      <c r="X910" s="155"/>
      <c r="Y910" s="146"/>
      <c r="Z910" s="146"/>
      <c r="AA910" s="146"/>
      <c r="AB910" s="146"/>
      <c r="AC910" s="146"/>
      <c r="AD910" s="146"/>
      <c r="AE910" s="146"/>
      <c r="AF910" s="146"/>
      <c r="AG910" s="146" t="s">
        <v>228</v>
      </c>
      <c r="AH910" s="146">
        <v>0</v>
      </c>
      <c r="AI910" s="146"/>
      <c r="AJ910" s="146"/>
      <c r="AK910" s="146"/>
      <c r="AL910" s="146"/>
      <c r="AM910" s="146"/>
      <c r="AN910" s="146"/>
      <c r="AO910" s="146"/>
      <c r="AP910" s="146"/>
      <c r="AQ910" s="146"/>
      <c r="AR910" s="146"/>
      <c r="AS910" s="146"/>
      <c r="AT910" s="146"/>
      <c r="AU910" s="146"/>
      <c r="AV910" s="146"/>
      <c r="AW910" s="146"/>
      <c r="AX910" s="146"/>
      <c r="AY910" s="146"/>
      <c r="AZ910" s="146"/>
      <c r="BA910" s="146"/>
      <c r="BB910" s="146"/>
      <c r="BC910" s="146"/>
      <c r="BD910" s="146"/>
      <c r="BE910" s="146"/>
      <c r="BF910" s="146"/>
      <c r="BG910" s="146"/>
      <c r="BH910" s="146"/>
    </row>
    <row r="911" spans="1:60" outlineLevel="1">
      <c r="A911" s="153"/>
      <c r="B911" s="154"/>
      <c r="C911" s="195" t="s">
        <v>890</v>
      </c>
      <c r="D911" s="185"/>
      <c r="E911" s="186">
        <v>-0.8</v>
      </c>
      <c r="F911" s="155"/>
      <c r="G911" s="155"/>
      <c r="H911" s="155"/>
      <c r="I911" s="155"/>
      <c r="J911" s="155"/>
      <c r="K911" s="155"/>
      <c r="L911" s="155"/>
      <c r="M911" s="155"/>
      <c r="N911" s="155"/>
      <c r="O911" s="155"/>
      <c r="P911" s="155"/>
      <c r="Q911" s="155"/>
      <c r="R911" s="155"/>
      <c r="S911" s="155"/>
      <c r="T911" s="155"/>
      <c r="U911" s="155"/>
      <c r="V911" s="155"/>
      <c r="W911" s="155"/>
      <c r="X911" s="155"/>
      <c r="Y911" s="146"/>
      <c r="Z911" s="146"/>
      <c r="AA911" s="146"/>
      <c r="AB911" s="146"/>
      <c r="AC911" s="146"/>
      <c r="AD911" s="146"/>
      <c r="AE911" s="146"/>
      <c r="AF911" s="146"/>
      <c r="AG911" s="146" t="s">
        <v>228</v>
      </c>
      <c r="AH911" s="146">
        <v>0</v>
      </c>
      <c r="AI911" s="146"/>
      <c r="AJ911" s="146"/>
      <c r="AK911" s="146"/>
      <c r="AL911" s="146"/>
      <c r="AM911" s="146"/>
      <c r="AN911" s="146"/>
      <c r="AO911" s="146"/>
      <c r="AP911" s="146"/>
      <c r="AQ911" s="146"/>
      <c r="AR911" s="146"/>
      <c r="AS911" s="146"/>
      <c r="AT911" s="146"/>
      <c r="AU911" s="146"/>
      <c r="AV911" s="146"/>
      <c r="AW911" s="146"/>
      <c r="AX911" s="146"/>
      <c r="AY911" s="146"/>
      <c r="AZ911" s="146"/>
      <c r="BA911" s="146"/>
      <c r="BB911" s="146"/>
      <c r="BC911" s="146"/>
      <c r="BD911" s="146"/>
      <c r="BE911" s="146"/>
      <c r="BF911" s="146"/>
      <c r="BG911" s="146"/>
      <c r="BH911" s="146"/>
    </row>
    <row r="912" spans="1:60" outlineLevel="1">
      <c r="A912" s="153"/>
      <c r="B912" s="154"/>
      <c r="C912" s="195" t="s">
        <v>896</v>
      </c>
      <c r="D912" s="185"/>
      <c r="E912" s="186">
        <v>8.6999999999999993</v>
      </c>
      <c r="F912" s="155"/>
      <c r="G912" s="155"/>
      <c r="H912" s="155"/>
      <c r="I912" s="155"/>
      <c r="J912" s="155"/>
      <c r="K912" s="155"/>
      <c r="L912" s="155"/>
      <c r="M912" s="155"/>
      <c r="N912" s="155"/>
      <c r="O912" s="155"/>
      <c r="P912" s="155"/>
      <c r="Q912" s="155"/>
      <c r="R912" s="155"/>
      <c r="S912" s="155"/>
      <c r="T912" s="155"/>
      <c r="U912" s="155"/>
      <c r="V912" s="155"/>
      <c r="W912" s="155"/>
      <c r="X912" s="155"/>
      <c r="Y912" s="146"/>
      <c r="Z912" s="146"/>
      <c r="AA912" s="146"/>
      <c r="AB912" s="146"/>
      <c r="AC912" s="146"/>
      <c r="AD912" s="146"/>
      <c r="AE912" s="146"/>
      <c r="AF912" s="146"/>
      <c r="AG912" s="146" t="s">
        <v>228</v>
      </c>
      <c r="AH912" s="146">
        <v>0</v>
      </c>
      <c r="AI912" s="146"/>
      <c r="AJ912" s="146"/>
      <c r="AK912" s="146"/>
      <c r="AL912" s="146"/>
      <c r="AM912" s="146"/>
      <c r="AN912" s="146"/>
      <c r="AO912" s="146"/>
      <c r="AP912" s="146"/>
      <c r="AQ912" s="146"/>
      <c r="AR912" s="146"/>
      <c r="AS912" s="146"/>
      <c r="AT912" s="146"/>
      <c r="AU912" s="146"/>
      <c r="AV912" s="146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  <c r="BH912" s="146"/>
    </row>
    <row r="913" spans="1:60" outlineLevel="1">
      <c r="A913" s="153"/>
      <c r="B913" s="154"/>
      <c r="C913" s="195" t="s">
        <v>892</v>
      </c>
      <c r="D913" s="185"/>
      <c r="E913" s="186">
        <v>-1.6</v>
      </c>
      <c r="F913" s="155"/>
      <c r="G913" s="155"/>
      <c r="H913" s="155"/>
      <c r="I913" s="155"/>
      <c r="J913" s="155"/>
      <c r="K913" s="155"/>
      <c r="L913" s="155"/>
      <c r="M913" s="155"/>
      <c r="N913" s="155"/>
      <c r="O913" s="155"/>
      <c r="P913" s="155"/>
      <c r="Q913" s="155"/>
      <c r="R913" s="155"/>
      <c r="S913" s="155"/>
      <c r="T913" s="155"/>
      <c r="U913" s="155"/>
      <c r="V913" s="155"/>
      <c r="W913" s="155"/>
      <c r="X913" s="155"/>
      <c r="Y913" s="146"/>
      <c r="Z913" s="146"/>
      <c r="AA913" s="146"/>
      <c r="AB913" s="146"/>
      <c r="AC913" s="146"/>
      <c r="AD913" s="146"/>
      <c r="AE913" s="146"/>
      <c r="AF913" s="146"/>
      <c r="AG913" s="146" t="s">
        <v>228</v>
      </c>
      <c r="AH913" s="146">
        <v>0</v>
      </c>
      <c r="AI913" s="146"/>
      <c r="AJ913" s="146"/>
      <c r="AK913" s="146"/>
      <c r="AL913" s="146"/>
      <c r="AM913" s="146"/>
      <c r="AN913" s="146"/>
      <c r="AO913" s="146"/>
      <c r="AP913" s="146"/>
      <c r="AQ913" s="146"/>
      <c r="AR913" s="146"/>
      <c r="AS913" s="146"/>
      <c r="AT913" s="146"/>
      <c r="AU913" s="146"/>
      <c r="AV913" s="146"/>
      <c r="AW913" s="146"/>
      <c r="AX913" s="146"/>
      <c r="AY913" s="146"/>
      <c r="AZ913" s="146"/>
      <c r="BA913" s="146"/>
      <c r="BB913" s="146"/>
      <c r="BC913" s="146"/>
      <c r="BD913" s="146"/>
      <c r="BE913" s="146"/>
      <c r="BF913" s="146"/>
      <c r="BG913" s="146"/>
      <c r="BH913" s="146"/>
    </row>
    <row r="914" spans="1:60" outlineLevel="1">
      <c r="A914" s="153"/>
      <c r="B914" s="154"/>
      <c r="C914" s="195" t="s">
        <v>897</v>
      </c>
      <c r="D914" s="185"/>
      <c r="E914" s="186">
        <v>6.6</v>
      </c>
      <c r="F914" s="155"/>
      <c r="G914" s="155"/>
      <c r="H914" s="155"/>
      <c r="I914" s="155"/>
      <c r="J914" s="155"/>
      <c r="K914" s="155"/>
      <c r="L914" s="155"/>
      <c r="M914" s="155"/>
      <c r="N914" s="155"/>
      <c r="O914" s="155"/>
      <c r="P914" s="155"/>
      <c r="Q914" s="155"/>
      <c r="R914" s="155"/>
      <c r="S914" s="155"/>
      <c r="T914" s="155"/>
      <c r="U914" s="155"/>
      <c r="V914" s="155"/>
      <c r="W914" s="155"/>
      <c r="X914" s="155"/>
      <c r="Y914" s="146"/>
      <c r="Z914" s="146"/>
      <c r="AA914" s="146"/>
      <c r="AB914" s="146"/>
      <c r="AC914" s="146"/>
      <c r="AD914" s="146"/>
      <c r="AE914" s="146"/>
      <c r="AF914" s="146"/>
      <c r="AG914" s="146" t="s">
        <v>228</v>
      </c>
      <c r="AH914" s="146">
        <v>0</v>
      </c>
      <c r="AI914" s="146"/>
      <c r="AJ914" s="146"/>
      <c r="AK914" s="146"/>
      <c r="AL914" s="146"/>
      <c r="AM914" s="146"/>
      <c r="AN914" s="146"/>
      <c r="AO914" s="146"/>
      <c r="AP914" s="146"/>
      <c r="AQ914" s="146"/>
      <c r="AR914" s="146"/>
      <c r="AS914" s="146"/>
      <c r="AT914" s="146"/>
      <c r="AU914" s="146"/>
      <c r="AV914" s="146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  <c r="BH914" s="146"/>
    </row>
    <row r="915" spans="1:60" outlineLevel="1">
      <c r="A915" s="153"/>
      <c r="B915" s="154"/>
      <c r="C915" s="195" t="s">
        <v>898</v>
      </c>
      <c r="D915" s="185"/>
      <c r="E915" s="186">
        <v>-0.7</v>
      </c>
      <c r="F915" s="155"/>
      <c r="G915" s="155"/>
      <c r="H915" s="155"/>
      <c r="I915" s="155"/>
      <c r="J915" s="155"/>
      <c r="K915" s="155"/>
      <c r="L915" s="155"/>
      <c r="M915" s="155"/>
      <c r="N915" s="155"/>
      <c r="O915" s="155"/>
      <c r="P915" s="155"/>
      <c r="Q915" s="155"/>
      <c r="R915" s="155"/>
      <c r="S915" s="155"/>
      <c r="T915" s="155"/>
      <c r="U915" s="155"/>
      <c r="V915" s="155"/>
      <c r="W915" s="155"/>
      <c r="X915" s="155"/>
      <c r="Y915" s="146"/>
      <c r="Z915" s="146"/>
      <c r="AA915" s="146"/>
      <c r="AB915" s="146"/>
      <c r="AC915" s="146"/>
      <c r="AD915" s="146"/>
      <c r="AE915" s="146"/>
      <c r="AF915" s="146"/>
      <c r="AG915" s="146" t="s">
        <v>228</v>
      </c>
      <c r="AH915" s="146">
        <v>0</v>
      </c>
      <c r="AI915" s="146"/>
      <c r="AJ915" s="146"/>
      <c r="AK915" s="146"/>
      <c r="AL915" s="146"/>
      <c r="AM915" s="146"/>
      <c r="AN915" s="146"/>
      <c r="AO915" s="146"/>
      <c r="AP915" s="146"/>
      <c r="AQ915" s="146"/>
      <c r="AR915" s="146"/>
      <c r="AS915" s="146"/>
      <c r="AT915" s="146"/>
      <c r="AU915" s="146"/>
      <c r="AV915" s="146"/>
      <c r="AW915" s="146"/>
      <c r="AX915" s="146"/>
      <c r="AY915" s="146"/>
      <c r="AZ915" s="146"/>
      <c r="BA915" s="146"/>
      <c r="BB915" s="146"/>
      <c r="BC915" s="146"/>
      <c r="BD915" s="146"/>
      <c r="BE915" s="146"/>
      <c r="BF915" s="146"/>
      <c r="BG915" s="146"/>
      <c r="BH915" s="146"/>
    </row>
    <row r="916" spans="1:60" outlineLevel="1">
      <c r="A916" s="153"/>
      <c r="B916" s="154"/>
      <c r="C916" s="195" t="s">
        <v>894</v>
      </c>
      <c r="D916" s="185"/>
      <c r="E916" s="186">
        <v>-2.4</v>
      </c>
      <c r="F916" s="155"/>
      <c r="G916" s="155"/>
      <c r="H916" s="155"/>
      <c r="I916" s="155"/>
      <c r="J916" s="155"/>
      <c r="K916" s="155"/>
      <c r="L916" s="155"/>
      <c r="M916" s="155"/>
      <c r="N916" s="155"/>
      <c r="O916" s="155"/>
      <c r="P916" s="155"/>
      <c r="Q916" s="155"/>
      <c r="R916" s="155"/>
      <c r="S916" s="155"/>
      <c r="T916" s="155"/>
      <c r="U916" s="155"/>
      <c r="V916" s="155"/>
      <c r="W916" s="155"/>
      <c r="X916" s="155"/>
      <c r="Y916" s="146"/>
      <c r="Z916" s="146"/>
      <c r="AA916" s="146"/>
      <c r="AB916" s="146"/>
      <c r="AC916" s="146"/>
      <c r="AD916" s="146"/>
      <c r="AE916" s="146"/>
      <c r="AF916" s="146"/>
      <c r="AG916" s="146" t="s">
        <v>228</v>
      </c>
      <c r="AH916" s="146">
        <v>0</v>
      </c>
      <c r="AI916" s="146"/>
      <c r="AJ916" s="146"/>
      <c r="AK916" s="146"/>
      <c r="AL916" s="146"/>
      <c r="AM916" s="146"/>
      <c r="AN916" s="146"/>
      <c r="AO916" s="146"/>
      <c r="AP916" s="146"/>
      <c r="AQ916" s="146"/>
      <c r="AR916" s="146"/>
      <c r="AS916" s="146"/>
      <c r="AT916" s="146"/>
      <c r="AU916" s="146"/>
      <c r="AV916" s="146"/>
      <c r="AW916" s="146"/>
      <c r="AX916" s="146"/>
      <c r="AY916" s="146"/>
      <c r="AZ916" s="146"/>
      <c r="BA916" s="146"/>
      <c r="BB916" s="146"/>
      <c r="BC916" s="146"/>
      <c r="BD916" s="146"/>
      <c r="BE916" s="146"/>
      <c r="BF916" s="146"/>
      <c r="BG916" s="146"/>
      <c r="BH916" s="146"/>
    </row>
    <row r="917" spans="1:60" outlineLevel="1">
      <c r="A917" s="153"/>
      <c r="B917" s="154"/>
      <c r="C917" s="195" t="s">
        <v>899</v>
      </c>
      <c r="D917" s="185"/>
      <c r="E917" s="186">
        <v>5.8</v>
      </c>
      <c r="F917" s="155"/>
      <c r="G917" s="155"/>
      <c r="H917" s="155"/>
      <c r="I917" s="155"/>
      <c r="J917" s="155"/>
      <c r="K917" s="155"/>
      <c r="L917" s="155"/>
      <c r="M917" s="155"/>
      <c r="N917" s="155"/>
      <c r="O917" s="155"/>
      <c r="P917" s="155"/>
      <c r="Q917" s="155"/>
      <c r="R917" s="155"/>
      <c r="S917" s="155"/>
      <c r="T917" s="155"/>
      <c r="U917" s="155"/>
      <c r="V917" s="155"/>
      <c r="W917" s="155"/>
      <c r="X917" s="155"/>
      <c r="Y917" s="146"/>
      <c r="Z917" s="146"/>
      <c r="AA917" s="146"/>
      <c r="AB917" s="146"/>
      <c r="AC917" s="146"/>
      <c r="AD917" s="146"/>
      <c r="AE917" s="146"/>
      <c r="AF917" s="146"/>
      <c r="AG917" s="146" t="s">
        <v>228</v>
      </c>
      <c r="AH917" s="146">
        <v>0</v>
      </c>
      <c r="AI917" s="146"/>
      <c r="AJ917" s="146"/>
      <c r="AK917" s="146"/>
      <c r="AL917" s="146"/>
      <c r="AM917" s="146"/>
      <c r="AN917" s="146"/>
      <c r="AO917" s="146"/>
      <c r="AP917" s="146"/>
      <c r="AQ917" s="146"/>
      <c r="AR917" s="146"/>
      <c r="AS917" s="146"/>
      <c r="AT917" s="146"/>
      <c r="AU917" s="146"/>
      <c r="AV917" s="146"/>
      <c r="AW917" s="146"/>
      <c r="AX917" s="146"/>
      <c r="AY917" s="146"/>
      <c r="AZ917" s="146"/>
      <c r="BA917" s="146"/>
      <c r="BB917" s="146"/>
      <c r="BC917" s="146"/>
      <c r="BD917" s="146"/>
      <c r="BE917" s="146"/>
      <c r="BF917" s="146"/>
      <c r="BG917" s="146"/>
      <c r="BH917" s="146"/>
    </row>
    <row r="918" spans="1:60" outlineLevel="1">
      <c r="A918" s="153"/>
      <c r="B918" s="154"/>
      <c r="C918" s="195" t="s">
        <v>898</v>
      </c>
      <c r="D918" s="185"/>
      <c r="E918" s="186">
        <v>-0.7</v>
      </c>
      <c r="F918" s="155"/>
      <c r="G918" s="155"/>
      <c r="H918" s="155"/>
      <c r="I918" s="155"/>
      <c r="J918" s="155"/>
      <c r="K918" s="155"/>
      <c r="L918" s="155"/>
      <c r="M918" s="155"/>
      <c r="N918" s="155"/>
      <c r="O918" s="155"/>
      <c r="P918" s="155"/>
      <c r="Q918" s="155"/>
      <c r="R918" s="155"/>
      <c r="S918" s="155"/>
      <c r="T918" s="155"/>
      <c r="U918" s="155"/>
      <c r="V918" s="155"/>
      <c r="W918" s="155"/>
      <c r="X918" s="155"/>
      <c r="Y918" s="146"/>
      <c r="Z918" s="146"/>
      <c r="AA918" s="146"/>
      <c r="AB918" s="146"/>
      <c r="AC918" s="146"/>
      <c r="AD918" s="146"/>
      <c r="AE918" s="146"/>
      <c r="AF918" s="146"/>
      <c r="AG918" s="146" t="s">
        <v>228</v>
      </c>
      <c r="AH918" s="146">
        <v>0</v>
      </c>
      <c r="AI918" s="146"/>
      <c r="AJ918" s="146"/>
      <c r="AK918" s="146"/>
      <c r="AL918" s="146"/>
      <c r="AM918" s="146"/>
      <c r="AN918" s="146"/>
      <c r="AO918" s="146"/>
      <c r="AP918" s="146"/>
      <c r="AQ918" s="146"/>
      <c r="AR918" s="146"/>
      <c r="AS918" s="146"/>
      <c r="AT918" s="146"/>
      <c r="AU918" s="146"/>
      <c r="AV918" s="146"/>
      <c r="AW918" s="146"/>
      <c r="AX918" s="146"/>
      <c r="AY918" s="146"/>
      <c r="AZ918" s="146"/>
      <c r="BA918" s="146"/>
      <c r="BB918" s="146"/>
      <c r="BC918" s="146"/>
      <c r="BD918" s="146"/>
      <c r="BE918" s="146"/>
      <c r="BF918" s="146"/>
      <c r="BG918" s="146"/>
      <c r="BH918" s="146"/>
    </row>
    <row r="919" spans="1:60" outlineLevel="1">
      <c r="A919" s="153"/>
      <c r="B919" s="154"/>
      <c r="C919" s="195" t="s">
        <v>900</v>
      </c>
      <c r="D919" s="185"/>
      <c r="E919" s="186">
        <v>10.3</v>
      </c>
      <c r="F919" s="155"/>
      <c r="G919" s="155"/>
      <c r="H919" s="155"/>
      <c r="I919" s="155"/>
      <c r="J919" s="155"/>
      <c r="K919" s="155"/>
      <c r="L919" s="155"/>
      <c r="M919" s="155"/>
      <c r="N919" s="155"/>
      <c r="O919" s="155"/>
      <c r="P919" s="155"/>
      <c r="Q919" s="155"/>
      <c r="R919" s="155"/>
      <c r="S919" s="155"/>
      <c r="T919" s="155"/>
      <c r="U919" s="155"/>
      <c r="V919" s="155"/>
      <c r="W919" s="155"/>
      <c r="X919" s="155"/>
      <c r="Y919" s="146"/>
      <c r="Z919" s="146"/>
      <c r="AA919" s="146"/>
      <c r="AB919" s="146"/>
      <c r="AC919" s="146"/>
      <c r="AD919" s="146"/>
      <c r="AE919" s="146"/>
      <c r="AF919" s="146"/>
      <c r="AG919" s="146" t="s">
        <v>228</v>
      </c>
      <c r="AH919" s="146">
        <v>0</v>
      </c>
      <c r="AI919" s="146"/>
      <c r="AJ919" s="146"/>
      <c r="AK919" s="146"/>
      <c r="AL919" s="146"/>
      <c r="AM919" s="146"/>
      <c r="AN919" s="146"/>
      <c r="AO919" s="146"/>
      <c r="AP919" s="146"/>
      <c r="AQ919" s="146"/>
      <c r="AR919" s="146"/>
      <c r="AS919" s="146"/>
      <c r="AT919" s="146"/>
      <c r="AU919" s="146"/>
      <c r="AV919" s="146"/>
      <c r="AW919" s="146"/>
      <c r="AX919" s="146"/>
      <c r="AY919" s="146"/>
      <c r="AZ919" s="146"/>
      <c r="BA919" s="146"/>
      <c r="BB919" s="146"/>
      <c r="BC919" s="146"/>
      <c r="BD919" s="146"/>
      <c r="BE919" s="146"/>
      <c r="BF919" s="146"/>
      <c r="BG919" s="146"/>
      <c r="BH919" s="146"/>
    </row>
    <row r="920" spans="1:60" outlineLevel="1">
      <c r="A920" s="153"/>
      <c r="B920" s="154"/>
      <c r="C920" s="195" t="s">
        <v>890</v>
      </c>
      <c r="D920" s="185"/>
      <c r="E920" s="186">
        <v>-0.8</v>
      </c>
      <c r="F920" s="155"/>
      <c r="G920" s="155"/>
      <c r="H920" s="155"/>
      <c r="I920" s="155"/>
      <c r="J920" s="155"/>
      <c r="K920" s="155"/>
      <c r="L920" s="155"/>
      <c r="M920" s="155"/>
      <c r="N920" s="155"/>
      <c r="O920" s="155"/>
      <c r="P920" s="155"/>
      <c r="Q920" s="155"/>
      <c r="R920" s="155"/>
      <c r="S920" s="155"/>
      <c r="T920" s="155"/>
      <c r="U920" s="155"/>
      <c r="V920" s="155"/>
      <c r="W920" s="155"/>
      <c r="X920" s="155"/>
      <c r="Y920" s="146"/>
      <c r="Z920" s="146"/>
      <c r="AA920" s="146"/>
      <c r="AB920" s="146"/>
      <c r="AC920" s="146"/>
      <c r="AD920" s="146"/>
      <c r="AE920" s="146"/>
      <c r="AF920" s="146"/>
      <c r="AG920" s="146" t="s">
        <v>228</v>
      </c>
      <c r="AH920" s="146">
        <v>0</v>
      </c>
      <c r="AI920" s="146"/>
      <c r="AJ920" s="146"/>
      <c r="AK920" s="146"/>
      <c r="AL920" s="146"/>
      <c r="AM920" s="146"/>
      <c r="AN920" s="146"/>
      <c r="AO920" s="146"/>
      <c r="AP920" s="146"/>
      <c r="AQ920" s="146"/>
      <c r="AR920" s="146"/>
      <c r="AS920" s="146"/>
      <c r="AT920" s="146"/>
      <c r="AU920" s="146"/>
      <c r="AV920" s="146"/>
      <c r="AW920" s="146"/>
      <c r="AX920" s="146"/>
      <c r="AY920" s="146"/>
      <c r="AZ920" s="146"/>
      <c r="BA920" s="146"/>
      <c r="BB920" s="146"/>
      <c r="BC920" s="146"/>
      <c r="BD920" s="146"/>
      <c r="BE920" s="146"/>
      <c r="BF920" s="146"/>
      <c r="BG920" s="146"/>
      <c r="BH920" s="146"/>
    </row>
    <row r="921" spans="1:60" outlineLevel="1">
      <c r="A921" s="153"/>
      <c r="B921" s="154"/>
      <c r="C921" s="195" t="s">
        <v>901</v>
      </c>
      <c r="D921" s="185"/>
      <c r="E921" s="186">
        <v>7</v>
      </c>
      <c r="F921" s="155"/>
      <c r="G921" s="155"/>
      <c r="H921" s="155"/>
      <c r="I921" s="155"/>
      <c r="J921" s="155"/>
      <c r="K921" s="155"/>
      <c r="L921" s="155"/>
      <c r="M921" s="155"/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46"/>
      <c r="Z921" s="146"/>
      <c r="AA921" s="146"/>
      <c r="AB921" s="146"/>
      <c r="AC921" s="146"/>
      <c r="AD921" s="146"/>
      <c r="AE921" s="146"/>
      <c r="AF921" s="146"/>
      <c r="AG921" s="146" t="s">
        <v>228</v>
      </c>
      <c r="AH921" s="146">
        <v>0</v>
      </c>
      <c r="AI921" s="146"/>
      <c r="AJ921" s="146"/>
      <c r="AK921" s="146"/>
      <c r="AL921" s="146"/>
      <c r="AM921" s="146"/>
      <c r="AN921" s="146"/>
      <c r="AO921" s="146"/>
      <c r="AP921" s="146"/>
      <c r="AQ921" s="146"/>
      <c r="AR921" s="146"/>
      <c r="AS921" s="146"/>
      <c r="AT921" s="146"/>
      <c r="AU921" s="146"/>
      <c r="AV921" s="146"/>
      <c r="AW921" s="146"/>
      <c r="AX921" s="146"/>
      <c r="AY921" s="146"/>
      <c r="AZ921" s="146"/>
      <c r="BA921" s="146"/>
      <c r="BB921" s="146"/>
      <c r="BC921" s="146"/>
      <c r="BD921" s="146"/>
      <c r="BE921" s="146"/>
      <c r="BF921" s="146"/>
      <c r="BG921" s="146"/>
      <c r="BH921" s="146"/>
    </row>
    <row r="922" spans="1:60" outlineLevel="1">
      <c r="A922" s="153"/>
      <c r="B922" s="154"/>
      <c r="C922" s="195" t="s">
        <v>892</v>
      </c>
      <c r="D922" s="185"/>
      <c r="E922" s="186">
        <v>-1.6</v>
      </c>
      <c r="F922" s="155"/>
      <c r="G922" s="155"/>
      <c r="H922" s="155"/>
      <c r="I922" s="155"/>
      <c r="J922" s="155"/>
      <c r="K922" s="155"/>
      <c r="L922" s="155"/>
      <c r="M922" s="15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46"/>
      <c r="Z922" s="146"/>
      <c r="AA922" s="146"/>
      <c r="AB922" s="146"/>
      <c r="AC922" s="146"/>
      <c r="AD922" s="146"/>
      <c r="AE922" s="146"/>
      <c r="AF922" s="146"/>
      <c r="AG922" s="146" t="s">
        <v>228</v>
      </c>
      <c r="AH922" s="146">
        <v>0</v>
      </c>
      <c r="AI922" s="146"/>
      <c r="AJ922" s="146"/>
      <c r="AK922" s="146"/>
      <c r="AL922" s="146"/>
      <c r="AM922" s="146"/>
      <c r="AN922" s="146"/>
      <c r="AO922" s="146"/>
      <c r="AP922" s="146"/>
      <c r="AQ922" s="146"/>
      <c r="AR922" s="146"/>
      <c r="AS922" s="146"/>
      <c r="AT922" s="146"/>
      <c r="AU922" s="146"/>
      <c r="AV922" s="146"/>
      <c r="AW922" s="146"/>
      <c r="AX922" s="146"/>
      <c r="AY922" s="146"/>
      <c r="AZ922" s="146"/>
      <c r="BA922" s="146"/>
      <c r="BB922" s="146"/>
      <c r="BC922" s="146"/>
      <c r="BD922" s="146"/>
      <c r="BE922" s="146"/>
      <c r="BF922" s="146"/>
      <c r="BG922" s="146"/>
      <c r="BH922" s="146"/>
    </row>
    <row r="923" spans="1:60" ht="22.5" outlineLevel="1">
      <c r="A923" s="163">
        <v>138</v>
      </c>
      <c r="B923" s="164" t="s">
        <v>903</v>
      </c>
      <c r="C923" s="180" t="s">
        <v>904</v>
      </c>
      <c r="D923" s="165" t="s">
        <v>646</v>
      </c>
      <c r="E923" s="166">
        <v>36</v>
      </c>
      <c r="F923" s="167"/>
      <c r="G923" s="168">
        <f>ROUND(E923*F923,2)</f>
        <v>0</v>
      </c>
      <c r="H923" s="167">
        <v>138.93</v>
      </c>
      <c r="I923" s="168">
        <f>ROUND(E923*H923,2)</f>
        <v>5001.4799999999996</v>
      </c>
      <c r="J923" s="167">
        <v>32.07</v>
      </c>
      <c r="K923" s="168">
        <f>ROUND(E923*J923,2)</f>
        <v>1154.52</v>
      </c>
      <c r="L923" s="168">
        <v>21</v>
      </c>
      <c r="M923" s="168">
        <f>G923*(1+L923/100)</f>
        <v>0</v>
      </c>
      <c r="N923" s="168">
        <v>4.2999999999999999E-4</v>
      </c>
      <c r="O923" s="168">
        <f>ROUND(E923*N923,2)</f>
        <v>0.02</v>
      </c>
      <c r="P923" s="168">
        <v>0</v>
      </c>
      <c r="Q923" s="168">
        <f>ROUND(E923*P923,2)</f>
        <v>0</v>
      </c>
      <c r="R923" s="168" t="s">
        <v>850</v>
      </c>
      <c r="S923" s="168" t="s">
        <v>171</v>
      </c>
      <c r="T923" s="169" t="s">
        <v>171</v>
      </c>
      <c r="U923" s="155">
        <v>6.7000000000000004E-2</v>
      </c>
      <c r="V923" s="155">
        <f>ROUND(E923*U923,2)</f>
        <v>2.41</v>
      </c>
      <c r="W923" s="155"/>
      <c r="X923" s="155" t="s">
        <v>223</v>
      </c>
      <c r="Y923" s="146"/>
      <c r="Z923" s="146"/>
      <c r="AA923" s="146"/>
      <c r="AB923" s="146"/>
      <c r="AC923" s="146"/>
      <c r="AD923" s="146"/>
      <c r="AE923" s="146"/>
      <c r="AF923" s="146"/>
      <c r="AG923" s="146" t="s">
        <v>224</v>
      </c>
      <c r="AH923" s="146"/>
      <c r="AI923" s="146"/>
      <c r="AJ923" s="146"/>
      <c r="AK923" s="146"/>
      <c r="AL923" s="146"/>
      <c r="AM923" s="146"/>
      <c r="AN923" s="146"/>
      <c r="AO923" s="146"/>
      <c r="AP923" s="146"/>
      <c r="AQ923" s="146"/>
      <c r="AR923" s="146"/>
      <c r="AS923" s="146"/>
      <c r="AT923" s="146"/>
      <c r="AU923" s="146"/>
      <c r="AV923" s="146"/>
      <c r="AW923" s="146"/>
      <c r="AX923" s="146"/>
      <c r="AY923" s="146"/>
      <c r="AZ923" s="146"/>
      <c r="BA923" s="146"/>
      <c r="BB923" s="146"/>
      <c r="BC923" s="146"/>
      <c r="BD923" s="146"/>
      <c r="BE923" s="146"/>
      <c r="BF923" s="146"/>
      <c r="BG923" s="146"/>
      <c r="BH923" s="146"/>
    </row>
    <row r="924" spans="1:60" outlineLevel="1">
      <c r="A924" s="153"/>
      <c r="B924" s="154"/>
      <c r="C924" s="195" t="s">
        <v>396</v>
      </c>
      <c r="D924" s="185"/>
      <c r="E924" s="186"/>
      <c r="F924" s="155"/>
      <c r="G924" s="155"/>
      <c r="H924" s="155"/>
      <c r="I924" s="155"/>
      <c r="J924" s="155"/>
      <c r="K924" s="155"/>
      <c r="L924" s="155"/>
      <c r="M924" s="155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46"/>
      <c r="Z924" s="146"/>
      <c r="AA924" s="146"/>
      <c r="AB924" s="146"/>
      <c r="AC924" s="146"/>
      <c r="AD924" s="146"/>
      <c r="AE924" s="146"/>
      <c r="AF924" s="146"/>
      <c r="AG924" s="146" t="s">
        <v>228</v>
      </c>
      <c r="AH924" s="146">
        <v>0</v>
      </c>
      <c r="AI924" s="146"/>
      <c r="AJ924" s="146"/>
      <c r="AK924" s="146"/>
      <c r="AL924" s="146"/>
      <c r="AM924" s="146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  <c r="BH924" s="146"/>
    </row>
    <row r="925" spans="1:60" outlineLevel="1">
      <c r="A925" s="153"/>
      <c r="B925" s="154"/>
      <c r="C925" s="195" t="s">
        <v>905</v>
      </c>
      <c r="D925" s="185"/>
      <c r="E925" s="186">
        <v>3</v>
      </c>
      <c r="F925" s="155"/>
      <c r="G925" s="155"/>
      <c r="H925" s="155"/>
      <c r="I925" s="155"/>
      <c r="J925" s="155"/>
      <c r="K925" s="155"/>
      <c r="L925" s="155"/>
      <c r="M925" s="155"/>
      <c r="N925" s="155"/>
      <c r="O925" s="155"/>
      <c r="P925" s="155"/>
      <c r="Q925" s="155"/>
      <c r="R925" s="155"/>
      <c r="S925" s="155"/>
      <c r="T925" s="155"/>
      <c r="U925" s="155"/>
      <c r="V925" s="155"/>
      <c r="W925" s="155"/>
      <c r="X925" s="155"/>
      <c r="Y925" s="146"/>
      <c r="Z925" s="146"/>
      <c r="AA925" s="146"/>
      <c r="AB925" s="146"/>
      <c r="AC925" s="146"/>
      <c r="AD925" s="146"/>
      <c r="AE925" s="146"/>
      <c r="AF925" s="146"/>
      <c r="AG925" s="146" t="s">
        <v>228</v>
      </c>
      <c r="AH925" s="146">
        <v>0</v>
      </c>
      <c r="AI925" s="146"/>
      <c r="AJ925" s="146"/>
      <c r="AK925" s="146"/>
      <c r="AL925" s="146"/>
      <c r="AM925" s="146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</row>
    <row r="926" spans="1:60" outlineLevel="1">
      <c r="A926" s="153"/>
      <c r="B926" s="154"/>
      <c r="C926" s="195" t="s">
        <v>906</v>
      </c>
      <c r="D926" s="185"/>
      <c r="E926" s="186">
        <v>6</v>
      </c>
      <c r="F926" s="155"/>
      <c r="G926" s="155"/>
      <c r="H926" s="155"/>
      <c r="I926" s="155"/>
      <c r="J926" s="155"/>
      <c r="K926" s="155"/>
      <c r="L926" s="155"/>
      <c r="M926" s="155"/>
      <c r="N926" s="155"/>
      <c r="O926" s="155"/>
      <c r="P926" s="155"/>
      <c r="Q926" s="155"/>
      <c r="R926" s="155"/>
      <c r="S926" s="155"/>
      <c r="T926" s="155"/>
      <c r="U926" s="155"/>
      <c r="V926" s="155"/>
      <c r="W926" s="155"/>
      <c r="X926" s="155"/>
      <c r="Y926" s="146"/>
      <c r="Z926" s="146"/>
      <c r="AA926" s="146"/>
      <c r="AB926" s="146"/>
      <c r="AC926" s="146"/>
      <c r="AD926" s="146"/>
      <c r="AE926" s="146"/>
      <c r="AF926" s="146"/>
      <c r="AG926" s="146" t="s">
        <v>228</v>
      </c>
      <c r="AH926" s="146">
        <v>0</v>
      </c>
      <c r="AI926" s="146"/>
      <c r="AJ926" s="146"/>
      <c r="AK926" s="146"/>
      <c r="AL926" s="146"/>
      <c r="AM926" s="146"/>
      <c r="AN926" s="146"/>
      <c r="AO926" s="146"/>
      <c r="AP926" s="146"/>
      <c r="AQ926" s="146"/>
      <c r="AR926" s="146"/>
      <c r="AS926" s="146"/>
      <c r="AT926" s="146"/>
      <c r="AU926" s="146"/>
      <c r="AV926" s="146"/>
      <c r="AW926" s="146"/>
      <c r="AX926" s="146"/>
      <c r="AY926" s="146"/>
      <c r="AZ926" s="146"/>
      <c r="BA926" s="146"/>
      <c r="BB926" s="146"/>
      <c r="BC926" s="146"/>
      <c r="BD926" s="146"/>
      <c r="BE926" s="146"/>
      <c r="BF926" s="146"/>
      <c r="BG926" s="146"/>
      <c r="BH926" s="146"/>
    </row>
    <row r="927" spans="1:60" outlineLevel="1">
      <c r="A927" s="153"/>
      <c r="B927" s="154"/>
      <c r="C927" s="195" t="s">
        <v>907</v>
      </c>
      <c r="D927" s="185"/>
      <c r="E927" s="186">
        <v>5</v>
      </c>
      <c r="F927" s="155"/>
      <c r="G927" s="155"/>
      <c r="H927" s="155"/>
      <c r="I927" s="155"/>
      <c r="J927" s="155"/>
      <c r="K927" s="155"/>
      <c r="L927" s="155"/>
      <c r="M927" s="155"/>
      <c r="N927" s="155"/>
      <c r="O927" s="155"/>
      <c r="P927" s="155"/>
      <c r="Q927" s="155"/>
      <c r="R927" s="155"/>
      <c r="S927" s="155"/>
      <c r="T927" s="155"/>
      <c r="U927" s="155"/>
      <c r="V927" s="155"/>
      <c r="W927" s="155"/>
      <c r="X927" s="155"/>
      <c r="Y927" s="146"/>
      <c r="Z927" s="146"/>
      <c r="AA927" s="146"/>
      <c r="AB927" s="146"/>
      <c r="AC927" s="146"/>
      <c r="AD927" s="146"/>
      <c r="AE927" s="146"/>
      <c r="AF927" s="146"/>
      <c r="AG927" s="146" t="s">
        <v>228</v>
      </c>
      <c r="AH927" s="146">
        <v>0</v>
      </c>
      <c r="AI927" s="146"/>
      <c r="AJ927" s="146"/>
      <c r="AK927" s="146"/>
      <c r="AL927" s="146"/>
      <c r="AM927" s="146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</row>
    <row r="928" spans="1:60" outlineLevel="1">
      <c r="A928" s="153"/>
      <c r="B928" s="154"/>
      <c r="C928" s="195" t="s">
        <v>908</v>
      </c>
      <c r="D928" s="185"/>
      <c r="E928" s="186">
        <v>3</v>
      </c>
      <c r="F928" s="155"/>
      <c r="G928" s="155"/>
      <c r="H928" s="155"/>
      <c r="I928" s="155"/>
      <c r="J928" s="155"/>
      <c r="K928" s="155"/>
      <c r="L928" s="155"/>
      <c r="M928" s="155"/>
      <c r="N928" s="155"/>
      <c r="O928" s="155"/>
      <c r="P928" s="155"/>
      <c r="Q928" s="155"/>
      <c r="R928" s="155"/>
      <c r="S928" s="155"/>
      <c r="T928" s="155"/>
      <c r="U928" s="155"/>
      <c r="V928" s="155"/>
      <c r="W928" s="155"/>
      <c r="X928" s="155"/>
      <c r="Y928" s="146"/>
      <c r="Z928" s="146"/>
      <c r="AA928" s="146"/>
      <c r="AB928" s="146"/>
      <c r="AC928" s="146"/>
      <c r="AD928" s="146"/>
      <c r="AE928" s="146"/>
      <c r="AF928" s="146"/>
      <c r="AG928" s="146" t="s">
        <v>228</v>
      </c>
      <c r="AH928" s="146">
        <v>0</v>
      </c>
      <c r="AI928" s="146"/>
      <c r="AJ928" s="146"/>
      <c r="AK928" s="146"/>
      <c r="AL928" s="146"/>
      <c r="AM928" s="146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</row>
    <row r="929" spans="1:60" outlineLevel="1">
      <c r="A929" s="153"/>
      <c r="B929" s="154"/>
      <c r="C929" s="195" t="s">
        <v>909</v>
      </c>
      <c r="D929" s="185"/>
      <c r="E929" s="186">
        <v>4</v>
      </c>
      <c r="F929" s="155"/>
      <c r="G929" s="155"/>
      <c r="H929" s="155"/>
      <c r="I929" s="155"/>
      <c r="J929" s="155"/>
      <c r="K929" s="155"/>
      <c r="L929" s="155"/>
      <c r="M929" s="155"/>
      <c r="N929" s="155"/>
      <c r="O929" s="155"/>
      <c r="P929" s="155"/>
      <c r="Q929" s="155"/>
      <c r="R929" s="155"/>
      <c r="S929" s="155"/>
      <c r="T929" s="155"/>
      <c r="U929" s="155"/>
      <c r="V929" s="155"/>
      <c r="W929" s="155"/>
      <c r="X929" s="155"/>
      <c r="Y929" s="146"/>
      <c r="Z929" s="146"/>
      <c r="AA929" s="146"/>
      <c r="AB929" s="146"/>
      <c r="AC929" s="146"/>
      <c r="AD929" s="146"/>
      <c r="AE929" s="146"/>
      <c r="AF929" s="146"/>
      <c r="AG929" s="146" t="s">
        <v>228</v>
      </c>
      <c r="AH929" s="146">
        <v>0</v>
      </c>
      <c r="AI929" s="146"/>
      <c r="AJ929" s="146"/>
      <c r="AK929" s="146"/>
      <c r="AL929" s="146"/>
      <c r="AM929" s="146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</row>
    <row r="930" spans="1:60" outlineLevel="1">
      <c r="A930" s="153"/>
      <c r="B930" s="154"/>
      <c r="C930" s="195" t="s">
        <v>910</v>
      </c>
      <c r="D930" s="185"/>
      <c r="E930" s="186">
        <v>4</v>
      </c>
      <c r="F930" s="155"/>
      <c r="G930" s="155"/>
      <c r="H930" s="155"/>
      <c r="I930" s="155"/>
      <c r="J930" s="155"/>
      <c r="K930" s="155"/>
      <c r="L930" s="155"/>
      <c r="M930" s="155"/>
      <c r="N930" s="155"/>
      <c r="O930" s="155"/>
      <c r="P930" s="155"/>
      <c r="Q930" s="155"/>
      <c r="R930" s="155"/>
      <c r="S930" s="155"/>
      <c r="T930" s="155"/>
      <c r="U930" s="155"/>
      <c r="V930" s="155"/>
      <c r="W930" s="155"/>
      <c r="X930" s="155"/>
      <c r="Y930" s="146"/>
      <c r="Z930" s="146"/>
      <c r="AA930" s="146"/>
      <c r="AB930" s="146"/>
      <c r="AC930" s="146"/>
      <c r="AD930" s="146"/>
      <c r="AE930" s="146"/>
      <c r="AF930" s="146"/>
      <c r="AG930" s="146" t="s">
        <v>228</v>
      </c>
      <c r="AH930" s="146">
        <v>0</v>
      </c>
      <c r="AI930" s="146"/>
      <c r="AJ930" s="146"/>
      <c r="AK930" s="146"/>
      <c r="AL930" s="146"/>
      <c r="AM930" s="146"/>
      <c r="AN930" s="146"/>
      <c r="AO930" s="146"/>
      <c r="AP930" s="146"/>
      <c r="AQ930" s="146"/>
      <c r="AR930" s="146"/>
      <c r="AS930" s="146"/>
      <c r="AT930" s="146"/>
      <c r="AU930" s="146"/>
      <c r="AV930" s="146"/>
      <c r="AW930" s="146"/>
      <c r="AX930" s="146"/>
      <c r="AY930" s="146"/>
      <c r="AZ930" s="146"/>
      <c r="BA930" s="146"/>
      <c r="BB930" s="146"/>
      <c r="BC930" s="146"/>
      <c r="BD930" s="146"/>
      <c r="BE930" s="146"/>
      <c r="BF930" s="146"/>
      <c r="BG930" s="146"/>
      <c r="BH930" s="146"/>
    </row>
    <row r="931" spans="1:60" outlineLevel="1">
      <c r="A931" s="153"/>
      <c r="B931" s="154"/>
      <c r="C931" s="195" t="s">
        <v>911</v>
      </c>
      <c r="D931" s="185"/>
      <c r="E931" s="186">
        <v>4</v>
      </c>
      <c r="F931" s="155"/>
      <c r="G931" s="155"/>
      <c r="H931" s="155"/>
      <c r="I931" s="155"/>
      <c r="J931" s="155"/>
      <c r="K931" s="155"/>
      <c r="L931" s="155"/>
      <c r="M931" s="155"/>
      <c r="N931" s="155"/>
      <c r="O931" s="155"/>
      <c r="P931" s="155"/>
      <c r="Q931" s="155"/>
      <c r="R931" s="155"/>
      <c r="S931" s="155"/>
      <c r="T931" s="155"/>
      <c r="U931" s="155"/>
      <c r="V931" s="155"/>
      <c r="W931" s="155"/>
      <c r="X931" s="155"/>
      <c r="Y931" s="146"/>
      <c r="Z931" s="146"/>
      <c r="AA931" s="146"/>
      <c r="AB931" s="146"/>
      <c r="AC931" s="146"/>
      <c r="AD931" s="146"/>
      <c r="AE931" s="146"/>
      <c r="AF931" s="146"/>
      <c r="AG931" s="146" t="s">
        <v>228</v>
      </c>
      <c r="AH931" s="146">
        <v>0</v>
      </c>
      <c r="AI931" s="146"/>
      <c r="AJ931" s="146"/>
      <c r="AK931" s="146"/>
      <c r="AL931" s="146"/>
      <c r="AM931" s="146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</row>
    <row r="932" spans="1:60" outlineLevel="1">
      <c r="A932" s="153"/>
      <c r="B932" s="154"/>
      <c r="C932" s="195" t="s">
        <v>912</v>
      </c>
      <c r="D932" s="185"/>
      <c r="E932" s="186">
        <v>4</v>
      </c>
      <c r="F932" s="155"/>
      <c r="G932" s="155"/>
      <c r="H932" s="155"/>
      <c r="I932" s="155"/>
      <c r="J932" s="155"/>
      <c r="K932" s="155"/>
      <c r="L932" s="155"/>
      <c r="M932" s="155"/>
      <c r="N932" s="155"/>
      <c r="O932" s="155"/>
      <c r="P932" s="155"/>
      <c r="Q932" s="155"/>
      <c r="R932" s="155"/>
      <c r="S932" s="155"/>
      <c r="T932" s="155"/>
      <c r="U932" s="155"/>
      <c r="V932" s="155"/>
      <c r="W932" s="155"/>
      <c r="X932" s="155"/>
      <c r="Y932" s="146"/>
      <c r="Z932" s="146"/>
      <c r="AA932" s="146"/>
      <c r="AB932" s="146"/>
      <c r="AC932" s="146"/>
      <c r="AD932" s="146"/>
      <c r="AE932" s="146"/>
      <c r="AF932" s="146"/>
      <c r="AG932" s="146" t="s">
        <v>228</v>
      </c>
      <c r="AH932" s="146">
        <v>0</v>
      </c>
      <c r="AI932" s="146"/>
      <c r="AJ932" s="146"/>
      <c r="AK932" s="146"/>
      <c r="AL932" s="146"/>
      <c r="AM932" s="146"/>
      <c r="AN932" s="146"/>
      <c r="AO932" s="146"/>
      <c r="AP932" s="146"/>
      <c r="AQ932" s="146"/>
      <c r="AR932" s="146"/>
      <c r="AS932" s="146"/>
      <c r="AT932" s="146"/>
      <c r="AU932" s="146"/>
      <c r="AV932" s="146"/>
      <c r="AW932" s="146"/>
      <c r="AX932" s="146"/>
      <c r="AY932" s="146"/>
      <c r="AZ932" s="146"/>
      <c r="BA932" s="146"/>
      <c r="BB932" s="146"/>
      <c r="BC932" s="146"/>
      <c r="BD932" s="146"/>
      <c r="BE932" s="146"/>
      <c r="BF932" s="146"/>
      <c r="BG932" s="146"/>
      <c r="BH932" s="146"/>
    </row>
    <row r="933" spans="1:60" outlineLevel="1">
      <c r="A933" s="153"/>
      <c r="B933" s="154"/>
      <c r="C933" s="195" t="s">
        <v>913</v>
      </c>
      <c r="D933" s="185"/>
      <c r="E933" s="186">
        <v>3</v>
      </c>
      <c r="F933" s="155"/>
      <c r="G933" s="155"/>
      <c r="H933" s="155"/>
      <c r="I933" s="155"/>
      <c r="J933" s="155"/>
      <c r="K933" s="155"/>
      <c r="L933" s="155"/>
      <c r="M933" s="155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46"/>
      <c r="Z933" s="146"/>
      <c r="AA933" s="146"/>
      <c r="AB933" s="146"/>
      <c r="AC933" s="146"/>
      <c r="AD933" s="146"/>
      <c r="AE933" s="146"/>
      <c r="AF933" s="146"/>
      <c r="AG933" s="146" t="s">
        <v>228</v>
      </c>
      <c r="AH933" s="146">
        <v>0</v>
      </c>
      <c r="AI933" s="146"/>
      <c r="AJ933" s="146"/>
      <c r="AK933" s="146"/>
      <c r="AL933" s="146"/>
      <c r="AM933" s="146"/>
      <c r="AN933" s="146"/>
      <c r="AO933" s="146"/>
      <c r="AP933" s="146"/>
      <c r="AQ933" s="146"/>
      <c r="AR933" s="146"/>
      <c r="AS933" s="146"/>
      <c r="AT933" s="146"/>
      <c r="AU933" s="146"/>
      <c r="AV933" s="146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  <c r="BH933" s="146"/>
    </row>
    <row r="934" spans="1:60" outlineLevel="1">
      <c r="A934" s="163">
        <v>139</v>
      </c>
      <c r="B934" s="164" t="s">
        <v>914</v>
      </c>
      <c r="C934" s="180" t="s">
        <v>915</v>
      </c>
      <c r="D934" s="165" t="s">
        <v>254</v>
      </c>
      <c r="E934" s="166">
        <v>27.4</v>
      </c>
      <c r="F934" s="167"/>
      <c r="G934" s="168">
        <f>ROUND(E934*F934,2)</f>
        <v>0</v>
      </c>
      <c r="H934" s="167">
        <v>0</v>
      </c>
      <c r="I934" s="168">
        <f>ROUND(E934*H934,2)</f>
        <v>0</v>
      </c>
      <c r="J934" s="167">
        <v>606.5</v>
      </c>
      <c r="K934" s="168">
        <f>ROUND(E934*J934,2)</f>
        <v>16618.099999999999</v>
      </c>
      <c r="L934" s="168">
        <v>21</v>
      </c>
      <c r="M934" s="168">
        <f>G934*(1+L934/100)</f>
        <v>0</v>
      </c>
      <c r="N934" s="168">
        <v>0</v>
      </c>
      <c r="O934" s="168">
        <f>ROUND(E934*N934,2)</f>
        <v>0</v>
      </c>
      <c r="P934" s="168">
        <v>0</v>
      </c>
      <c r="Q934" s="168">
        <f>ROUND(E934*P934,2)</f>
        <v>0</v>
      </c>
      <c r="R934" s="168"/>
      <c r="S934" s="168" t="s">
        <v>386</v>
      </c>
      <c r="T934" s="169" t="s">
        <v>172</v>
      </c>
      <c r="U934" s="155">
        <v>0</v>
      </c>
      <c r="V934" s="155">
        <f>ROUND(E934*U934,2)</f>
        <v>0</v>
      </c>
      <c r="W934" s="155"/>
      <c r="X934" s="155" t="s">
        <v>223</v>
      </c>
      <c r="Y934" s="146"/>
      <c r="Z934" s="146"/>
      <c r="AA934" s="146"/>
      <c r="AB934" s="146"/>
      <c r="AC934" s="146"/>
      <c r="AD934" s="146"/>
      <c r="AE934" s="146"/>
      <c r="AF934" s="146"/>
      <c r="AG934" s="146" t="s">
        <v>224</v>
      </c>
      <c r="AH934" s="146"/>
      <c r="AI934" s="146"/>
      <c r="AJ934" s="146"/>
      <c r="AK934" s="146"/>
      <c r="AL934" s="146"/>
      <c r="AM934" s="146"/>
      <c r="AN934" s="146"/>
      <c r="AO934" s="146"/>
      <c r="AP934" s="146"/>
      <c r="AQ934" s="146"/>
      <c r="AR934" s="146"/>
      <c r="AS934" s="146"/>
      <c r="AT934" s="146"/>
      <c r="AU934" s="146"/>
      <c r="AV934" s="146"/>
      <c r="AW934" s="146"/>
      <c r="AX934" s="146"/>
      <c r="AY934" s="146"/>
      <c r="AZ934" s="146"/>
      <c r="BA934" s="146"/>
      <c r="BB934" s="146"/>
      <c r="BC934" s="146"/>
      <c r="BD934" s="146"/>
      <c r="BE934" s="146"/>
      <c r="BF934" s="146"/>
      <c r="BG934" s="146"/>
      <c r="BH934" s="146"/>
    </row>
    <row r="935" spans="1:60" outlineLevel="1">
      <c r="A935" s="153"/>
      <c r="B935" s="154"/>
      <c r="C935" s="195" t="s">
        <v>396</v>
      </c>
      <c r="D935" s="185"/>
      <c r="E935" s="186"/>
      <c r="F935" s="155"/>
      <c r="G935" s="155"/>
      <c r="H935" s="155"/>
      <c r="I935" s="155"/>
      <c r="J935" s="155"/>
      <c r="K935" s="155"/>
      <c r="L935" s="155"/>
      <c r="M935" s="155"/>
      <c r="N935" s="155"/>
      <c r="O935" s="155"/>
      <c r="P935" s="155"/>
      <c r="Q935" s="155"/>
      <c r="R935" s="155"/>
      <c r="S935" s="155"/>
      <c r="T935" s="155"/>
      <c r="U935" s="155"/>
      <c r="V935" s="155"/>
      <c r="W935" s="155"/>
      <c r="X935" s="155"/>
      <c r="Y935" s="146"/>
      <c r="Z935" s="146"/>
      <c r="AA935" s="146"/>
      <c r="AB935" s="146"/>
      <c r="AC935" s="146"/>
      <c r="AD935" s="146"/>
      <c r="AE935" s="146"/>
      <c r="AF935" s="146"/>
      <c r="AG935" s="146" t="s">
        <v>228</v>
      </c>
      <c r="AH935" s="146">
        <v>0</v>
      </c>
      <c r="AI935" s="146"/>
      <c r="AJ935" s="146"/>
      <c r="AK935" s="146"/>
      <c r="AL935" s="146"/>
      <c r="AM935" s="146"/>
      <c r="AN935" s="146"/>
      <c r="AO935" s="146"/>
      <c r="AP935" s="146"/>
      <c r="AQ935" s="146"/>
      <c r="AR935" s="146"/>
      <c r="AS935" s="146"/>
      <c r="AT935" s="146"/>
      <c r="AU935" s="146"/>
      <c r="AV935" s="146"/>
      <c r="AW935" s="146"/>
      <c r="AX935" s="146"/>
      <c r="AY935" s="146"/>
      <c r="AZ935" s="146"/>
      <c r="BA935" s="146"/>
      <c r="BB935" s="146"/>
      <c r="BC935" s="146"/>
      <c r="BD935" s="146"/>
      <c r="BE935" s="146"/>
      <c r="BF935" s="146"/>
      <c r="BG935" s="146"/>
      <c r="BH935" s="146"/>
    </row>
    <row r="936" spans="1:60" outlineLevel="1">
      <c r="A936" s="153"/>
      <c r="B936" s="154"/>
      <c r="C936" s="195" t="s">
        <v>881</v>
      </c>
      <c r="D936" s="185"/>
      <c r="E936" s="186">
        <v>16.600000000000001</v>
      </c>
      <c r="F936" s="155"/>
      <c r="G936" s="155"/>
      <c r="H936" s="155"/>
      <c r="I936" s="155"/>
      <c r="J936" s="155"/>
      <c r="K936" s="155"/>
      <c r="L936" s="155"/>
      <c r="M936" s="155"/>
      <c r="N936" s="155"/>
      <c r="O936" s="155"/>
      <c r="P936" s="155"/>
      <c r="Q936" s="155"/>
      <c r="R936" s="155"/>
      <c r="S936" s="155"/>
      <c r="T936" s="155"/>
      <c r="U936" s="155"/>
      <c r="V936" s="155"/>
      <c r="W936" s="155"/>
      <c r="X936" s="155"/>
      <c r="Y936" s="146"/>
      <c r="Z936" s="146"/>
      <c r="AA936" s="146"/>
      <c r="AB936" s="146"/>
      <c r="AC936" s="146"/>
      <c r="AD936" s="146"/>
      <c r="AE936" s="146"/>
      <c r="AF936" s="146"/>
      <c r="AG936" s="146" t="s">
        <v>228</v>
      </c>
      <c r="AH936" s="146">
        <v>0</v>
      </c>
      <c r="AI936" s="146"/>
      <c r="AJ936" s="146"/>
      <c r="AK936" s="146"/>
      <c r="AL936" s="146"/>
      <c r="AM936" s="146"/>
      <c r="AN936" s="146"/>
      <c r="AO936" s="146"/>
      <c r="AP936" s="146"/>
      <c r="AQ936" s="146"/>
      <c r="AR936" s="146"/>
      <c r="AS936" s="146"/>
      <c r="AT936" s="146"/>
      <c r="AU936" s="146"/>
      <c r="AV936" s="146"/>
      <c r="AW936" s="146"/>
      <c r="AX936" s="146"/>
      <c r="AY936" s="146"/>
      <c r="AZ936" s="146"/>
      <c r="BA936" s="146"/>
      <c r="BB936" s="146"/>
      <c r="BC936" s="146"/>
      <c r="BD936" s="146"/>
      <c r="BE936" s="146"/>
      <c r="BF936" s="146"/>
      <c r="BG936" s="146"/>
      <c r="BH936" s="146"/>
    </row>
    <row r="937" spans="1:60" outlineLevel="1">
      <c r="A937" s="153"/>
      <c r="B937" s="154"/>
      <c r="C937" s="195" t="s">
        <v>882</v>
      </c>
      <c r="D937" s="185"/>
      <c r="E937" s="186">
        <v>-4.8</v>
      </c>
      <c r="F937" s="155"/>
      <c r="G937" s="155"/>
      <c r="H937" s="155"/>
      <c r="I937" s="155"/>
      <c r="J937" s="155"/>
      <c r="K937" s="155"/>
      <c r="L937" s="155"/>
      <c r="M937" s="155"/>
      <c r="N937" s="155"/>
      <c r="O937" s="155"/>
      <c r="P937" s="155"/>
      <c r="Q937" s="155"/>
      <c r="R937" s="155"/>
      <c r="S937" s="155"/>
      <c r="T937" s="155"/>
      <c r="U937" s="155"/>
      <c r="V937" s="155"/>
      <c r="W937" s="155"/>
      <c r="X937" s="155"/>
      <c r="Y937" s="146"/>
      <c r="Z937" s="146"/>
      <c r="AA937" s="146"/>
      <c r="AB937" s="146"/>
      <c r="AC937" s="146"/>
      <c r="AD937" s="146"/>
      <c r="AE937" s="146"/>
      <c r="AF937" s="146"/>
      <c r="AG937" s="146" t="s">
        <v>228</v>
      </c>
      <c r="AH937" s="146">
        <v>0</v>
      </c>
      <c r="AI937" s="146"/>
      <c r="AJ937" s="146"/>
      <c r="AK937" s="146"/>
      <c r="AL937" s="146"/>
      <c r="AM937" s="146"/>
      <c r="AN937" s="146"/>
      <c r="AO937" s="146"/>
      <c r="AP937" s="146"/>
      <c r="AQ937" s="146"/>
      <c r="AR937" s="146"/>
      <c r="AS937" s="146"/>
      <c r="AT937" s="146"/>
      <c r="AU937" s="146"/>
      <c r="AV937" s="146"/>
      <c r="AW937" s="146"/>
      <c r="AX937" s="146"/>
      <c r="AY937" s="146"/>
      <c r="AZ937" s="146"/>
      <c r="BA937" s="146"/>
      <c r="BB937" s="146"/>
      <c r="BC937" s="146"/>
      <c r="BD937" s="146"/>
      <c r="BE937" s="146"/>
      <c r="BF937" s="146"/>
      <c r="BG937" s="146"/>
      <c r="BH937" s="146"/>
    </row>
    <row r="938" spans="1:60" outlineLevel="1">
      <c r="A938" s="153"/>
      <c r="B938" s="154"/>
      <c r="C938" s="195" t="s">
        <v>883</v>
      </c>
      <c r="D938" s="185"/>
      <c r="E938" s="186">
        <v>17.2</v>
      </c>
      <c r="F938" s="155"/>
      <c r="G938" s="155"/>
      <c r="H938" s="155"/>
      <c r="I938" s="155"/>
      <c r="J938" s="155"/>
      <c r="K938" s="155"/>
      <c r="L938" s="155"/>
      <c r="M938" s="155"/>
      <c r="N938" s="155"/>
      <c r="O938" s="155"/>
      <c r="P938" s="155"/>
      <c r="Q938" s="155"/>
      <c r="R938" s="155"/>
      <c r="S938" s="155"/>
      <c r="T938" s="155"/>
      <c r="U938" s="155"/>
      <c r="V938" s="155"/>
      <c r="W938" s="155"/>
      <c r="X938" s="155"/>
      <c r="Y938" s="146"/>
      <c r="Z938" s="146"/>
      <c r="AA938" s="146"/>
      <c r="AB938" s="146"/>
      <c r="AC938" s="146"/>
      <c r="AD938" s="146"/>
      <c r="AE938" s="146"/>
      <c r="AF938" s="146"/>
      <c r="AG938" s="146" t="s">
        <v>228</v>
      </c>
      <c r="AH938" s="146">
        <v>0</v>
      </c>
      <c r="AI938" s="146"/>
      <c r="AJ938" s="146"/>
      <c r="AK938" s="146"/>
      <c r="AL938" s="146"/>
      <c r="AM938" s="146"/>
      <c r="AN938" s="146"/>
      <c r="AO938" s="146"/>
      <c r="AP938" s="146"/>
      <c r="AQ938" s="146"/>
      <c r="AR938" s="146"/>
      <c r="AS938" s="146"/>
      <c r="AT938" s="146"/>
      <c r="AU938" s="146"/>
      <c r="AV938" s="146"/>
      <c r="AW938" s="146"/>
      <c r="AX938" s="146"/>
      <c r="AY938" s="146"/>
      <c r="AZ938" s="146"/>
      <c r="BA938" s="146"/>
      <c r="BB938" s="146"/>
      <c r="BC938" s="146"/>
      <c r="BD938" s="146"/>
      <c r="BE938" s="146"/>
      <c r="BF938" s="146"/>
      <c r="BG938" s="146"/>
      <c r="BH938" s="146"/>
    </row>
    <row r="939" spans="1:60" outlineLevel="1">
      <c r="A939" s="153"/>
      <c r="B939" s="154"/>
      <c r="C939" s="195" t="s">
        <v>884</v>
      </c>
      <c r="D939" s="185"/>
      <c r="E939" s="186">
        <v>-1.6</v>
      </c>
      <c r="F939" s="155"/>
      <c r="G939" s="155"/>
      <c r="H939" s="155"/>
      <c r="I939" s="155"/>
      <c r="J939" s="155"/>
      <c r="K939" s="155"/>
      <c r="L939" s="155"/>
      <c r="M939" s="155"/>
      <c r="N939" s="155"/>
      <c r="O939" s="155"/>
      <c r="P939" s="155"/>
      <c r="Q939" s="155"/>
      <c r="R939" s="155"/>
      <c r="S939" s="155"/>
      <c r="T939" s="155"/>
      <c r="U939" s="155"/>
      <c r="V939" s="155"/>
      <c r="W939" s="155"/>
      <c r="X939" s="155"/>
      <c r="Y939" s="146"/>
      <c r="Z939" s="146"/>
      <c r="AA939" s="146"/>
      <c r="AB939" s="146"/>
      <c r="AC939" s="146"/>
      <c r="AD939" s="146"/>
      <c r="AE939" s="146"/>
      <c r="AF939" s="146"/>
      <c r="AG939" s="146" t="s">
        <v>228</v>
      </c>
      <c r="AH939" s="146">
        <v>0</v>
      </c>
      <c r="AI939" s="146"/>
      <c r="AJ939" s="146"/>
      <c r="AK939" s="146"/>
      <c r="AL939" s="146"/>
      <c r="AM939" s="146"/>
      <c r="AN939" s="146"/>
      <c r="AO939" s="146"/>
      <c r="AP939" s="146"/>
      <c r="AQ939" s="146"/>
      <c r="AR939" s="146"/>
      <c r="AS939" s="146"/>
      <c r="AT939" s="146"/>
      <c r="AU939" s="146"/>
      <c r="AV939" s="146"/>
      <c r="AW939" s="146"/>
      <c r="AX939" s="146"/>
      <c r="AY939" s="146"/>
      <c r="AZ939" s="146"/>
      <c r="BA939" s="146"/>
      <c r="BB939" s="146"/>
      <c r="BC939" s="146"/>
      <c r="BD939" s="146"/>
      <c r="BE939" s="146"/>
      <c r="BF939" s="146"/>
      <c r="BG939" s="146"/>
      <c r="BH939" s="146"/>
    </row>
    <row r="940" spans="1:60" ht="22.5" outlineLevel="1">
      <c r="A940" s="163">
        <v>140</v>
      </c>
      <c r="B940" s="164" t="s">
        <v>916</v>
      </c>
      <c r="C940" s="180" t="s">
        <v>917</v>
      </c>
      <c r="D940" s="165" t="s">
        <v>254</v>
      </c>
      <c r="E940" s="166">
        <v>75.481399999999994</v>
      </c>
      <c r="F940" s="167"/>
      <c r="G940" s="168">
        <f>ROUND(E940*F940,2)</f>
        <v>0</v>
      </c>
      <c r="H940" s="167">
        <v>180.5</v>
      </c>
      <c r="I940" s="168">
        <f>ROUND(E940*H940,2)</f>
        <v>13624.39</v>
      </c>
      <c r="J940" s="167">
        <v>0</v>
      </c>
      <c r="K940" s="168">
        <f>ROUND(E940*J940,2)</f>
        <v>0</v>
      </c>
      <c r="L940" s="168">
        <v>21</v>
      </c>
      <c r="M940" s="168">
        <f>G940*(1+L940/100)</f>
        <v>0</v>
      </c>
      <c r="N940" s="168">
        <v>4.5999999999999999E-3</v>
      </c>
      <c r="O940" s="168">
        <f>ROUND(E940*N940,2)</f>
        <v>0.35</v>
      </c>
      <c r="P940" s="168">
        <v>0</v>
      </c>
      <c r="Q940" s="168">
        <f>ROUND(E940*P940,2)</f>
        <v>0</v>
      </c>
      <c r="R940" s="168" t="s">
        <v>429</v>
      </c>
      <c r="S940" s="168" t="s">
        <v>171</v>
      </c>
      <c r="T940" s="169" t="s">
        <v>171</v>
      </c>
      <c r="U940" s="155">
        <v>0</v>
      </c>
      <c r="V940" s="155">
        <f>ROUND(E940*U940,2)</f>
        <v>0</v>
      </c>
      <c r="W940" s="155"/>
      <c r="X940" s="155" t="s">
        <v>430</v>
      </c>
      <c r="Y940" s="146"/>
      <c r="Z940" s="146"/>
      <c r="AA940" s="146"/>
      <c r="AB940" s="146"/>
      <c r="AC940" s="146"/>
      <c r="AD940" s="146"/>
      <c r="AE940" s="146"/>
      <c r="AF940" s="146"/>
      <c r="AG940" s="146" t="s">
        <v>431</v>
      </c>
      <c r="AH940" s="146"/>
      <c r="AI940" s="146"/>
      <c r="AJ940" s="146"/>
      <c r="AK940" s="146"/>
      <c r="AL940" s="146"/>
      <c r="AM940" s="146"/>
      <c r="AN940" s="146"/>
      <c r="AO940" s="146"/>
      <c r="AP940" s="146"/>
      <c r="AQ940" s="146"/>
      <c r="AR940" s="146"/>
      <c r="AS940" s="146"/>
      <c r="AT940" s="146"/>
      <c r="AU940" s="146"/>
      <c r="AV940" s="146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  <c r="BH940" s="146"/>
    </row>
    <row r="941" spans="1:60" outlineLevel="1">
      <c r="A941" s="153"/>
      <c r="B941" s="154"/>
      <c r="C941" s="195" t="s">
        <v>239</v>
      </c>
      <c r="D941" s="185"/>
      <c r="E941" s="186"/>
      <c r="F941" s="155"/>
      <c r="G941" s="155"/>
      <c r="H941" s="155"/>
      <c r="I941" s="155"/>
      <c r="J941" s="155"/>
      <c r="K941" s="155"/>
      <c r="L941" s="155"/>
      <c r="M941" s="155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46"/>
      <c r="Z941" s="146"/>
      <c r="AA941" s="146"/>
      <c r="AB941" s="146"/>
      <c r="AC941" s="146"/>
      <c r="AD941" s="146"/>
      <c r="AE941" s="146"/>
      <c r="AF941" s="146"/>
      <c r="AG941" s="146" t="s">
        <v>228</v>
      </c>
      <c r="AH941" s="146">
        <v>0</v>
      </c>
      <c r="AI941" s="146"/>
      <c r="AJ941" s="146"/>
      <c r="AK941" s="146"/>
      <c r="AL941" s="146"/>
      <c r="AM941" s="146"/>
      <c r="AN941" s="146"/>
      <c r="AO941" s="146"/>
      <c r="AP941" s="146"/>
      <c r="AQ941" s="146"/>
      <c r="AR941" s="146"/>
      <c r="AS941" s="146"/>
      <c r="AT941" s="146"/>
      <c r="AU941" s="146"/>
      <c r="AV941" s="146"/>
      <c r="AW941" s="146"/>
      <c r="AX941" s="146"/>
      <c r="AY941" s="146"/>
      <c r="AZ941" s="146"/>
      <c r="BA941" s="146"/>
      <c r="BB941" s="146"/>
      <c r="BC941" s="146"/>
      <c r="BD941" s="146"/>
      <c r="BE941" s="146"/>
      <c r="BF941" s="146"/>
      <c r="BG941" s="146"/>
      <c r="BH941" s="146"/>
    </row>
    <row r="942" spans="1:60" outlineLevel="1">
      <c r="A942" s="153"/>
      <c r="B942" s="154"/>
      <c r="C942" s="195" t="s">
        <v>852</v>
      </c>
      <c r="D942" s="185"/>
      <c r="E942" s="186">
        <v>65.635999999999996</v>
      </c>
      <c r="F942" s="155"/>
      <c r="G942" s="155"/>
      <c r="H942" s="155"/>
      <c r="I942" s="155"/>
      <c r="J942" s="155"/>
      <c r="K942" s="155"/>
      <c r="L942" s="155"/>
      <c r="M942" s="155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46"/>
      <c r="Z942" s="146"/>
      <c r="AA942" s="146"/>
      <c r="AB942" s="146"/>
      <c r="AC942" s="146"/>
      <c r="AD942" s="146"/>
      <c r="AE942" s="146"/>
      <c r="AF942" s="146"/>
      <c r="AG942" s="146" t="s">
        <v>228</v>
      </c>
      <c r="AH942" s="146">
        <v>0</v>
      </c>
      <c r="AI942" s="146"/>
      <c r="AJ942" s="146"/>
      <c r="AK942" s="146"/>
      <c r="AL942" s="146"/>
      <c r="AM942" s="146"/>
      <c r="AN942" s="146"/>
      <c r="AO942" s="146"/>
      <c r="AP942" s="146"/>
      <c r="AQ942" s="146"/>
      <c r="AR942" s="146"/>
      <c r="AS942" s="146"/>
      <c r="AT942" s="146"/>
      <c r="AU942" s="146"/>
      <c r="AV942" s="146"/>
      <c r="AW942" s="146"/>
      <c r="AX942" s="146"/>
      <c r="AY942" s="146"/>
      <c r="AZ942" s="146"/>
      <c r="BA942" s="146"/>
      <c r="BB942" s="146"/>
      <c r="BC942" s="146"/>
      <c r="BD942" s="146"/>
      <c r="BE942" s="146"/>
      <c r="BF942" s="146"/>
      <c r="BG942" s="146"/>
      <c r="BH942" s="146"/>
    </row>
    <row r="943" spans="1:60" outlineLevel="1">
      <c r="A943" s="153"/>
      <c r="B943" s="154"/>
      <c r="C943" s="196" t="s">
        <v>918</v>
      </c>
      <c r="D943" s="187"/>
      <c r="E943" s="188">
        <v>9.8453999999999997</v>
      </c>
      <c r="F943" s="155"/>
      <c r="G943" s="155"/>
      <c r="H943" s="155"/>
      <c r="I943" s="155"/>
      <c r="J943" s="155"/>
      <c r="K943" s="155"/>
      <c r="L943" s="155"/>
      <c r="M943" s="155"/>
      <c r="N943" s="155"/>
      <c r="O943" s="155"/>
      <c r="P943" s="155"/>
      <c r="Q943" s="155"/>
      <c r="R943" s="155"/>
      <c r="S943" s="155"/>
      <c r="T943" s="155"/>
      <c r="U943" s="155"/>
      <c r="V943" s="155"/>
      <c r="W943" s="155"/>
      <c r="X943" s="155"/>
      <c r="Y943" s="146"/>
      <c r="Z943" s="146"/>
      <c r="AA943" s="146"/>
      <c r="AB943" s="146"/>
      <c r="AC943" s="146"/>
      <c r="AD943" s="146"/>
      <c r="AE943" s="146"/>
      <c r="AF943" s="146"/>
      <c r="AG943" s="146" t="s">
        <v>228</v>
      </c>
      <c r="AH943" s="146">
        <v>4</v>
      </c>
      <c r="AI943" s="146"/>
      <c r="AJ943" s="146"/>
      <c r="AK943" s="146"/>
      <c r="AL943" s="146"/>
      <c r="AM943" s="146"/>
      <c r="AN943" s="146"/>
      <c r="AO943" s="146"/>
      <c r="AP943" s="146"/>
      <c r="AQ943" s="146"/>
      <c r="AR943" s="146"/>
      <c r="AS943" s="146"/>
      <c r="AT943" s="146"/>
      <c r="AU943" s="146"/>
      <c r="AV943" s="146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  <c r="BH943" s="146"/>
    </row>
    <row r="944" spans="1:60" outlineLevel="1">
      <c r="A944" s="163">
        <v>141</v>
      </c>
      <c r="B944" s="164" t="s">
        <v>919</v>
      </c>
      <c r="C944" s="180" t="s">
        <v>920</v>
      </c>
      <c r="D944" s="165" t="s">
        <v>296</v>
      </c>
      <c r="E944" s="166">
        <v>0.87907000000000002</v>
      </c>
      <c r="F944" s="167"/>
      <c r="G944" s="168">
        <f>ROUND(E944*F944,2)</f>
        <v>0</v>
      </c>
      <c r="H944" s="167">
        <v>0</v>
      </c>
      <c r="I944" s="168">
        <f>ROUND(E944*H944,2)</f>
        <v>0</v>
      </c>
      <c r="J944" s="167">
        <v>998</v>
      </c>
      <c r="K944" s="168">
        <f>ROUND(E944*J944,2)</f>
        <v>877.31</v>
      </c>
      <c r="L944" s="168">
        <v>21</v>
      </c>
      <c r="M944" s="168">
        <f>G944*(1+L944/100)</f>
        <v>0</v>
      </c>
      <c r="N944" s="168">
        <v>0</v>
      </c>
      <c r="O944" s="168">
        <f>ROUND(E944*N944,2)</f>
        <v>0</v>
      </c>
      <c r="P944" s="168">
        <v>0</v>
      </c>
      <c r="Q944" s="168">
        <f>ROUND(E944*P944,2)</f>
        <v>0</v>
      </c>
      <c r="R944" s="168" t="s">
        <v>850</v>
      </c>
      <c r="S944" s="168" t="s">
        <v>171</v>
      </c>
      <c r="T944" s="169" t="s">
        <v>171</v>
      </c>
      <c r="U944" s="155">
        <v>1.5980000000000001</v>
      </c>
      <c r="V944" s="155">
        <f>ROUND(E944*U944,2)</f>
        <v>1.4</v>
      </c>
      <c r="W944" s="155"/>
      <c r="X944" s="155" t="s">
        <v>840</v>
      </c>
      <c r="Y944" s="146"/>
      <c r="Z944" s="146"/>
      <c r="AA944" s="146"/>
      <c r="AB944" s="146"/>
      <c r="AC944" s="146"/>
      <c r="AD944" s="146"/>
      <c r="AE944" s="146"/>
      <c r="AF944" s="146"/>
      <c r="AG944" s="146" t="s">
        <v>841</v>
      </c>
      <c r="AH944" s="146"/>
      <c r="AI944" s="146"/>
      <c r="AJ944" s="146"/>
      <c r="AK944" s="146"/>
      <c r="AL944" s="146"/>
      <c r="AM944" s="146"/>
      <c r="AN944" s="146"/>
      <c r="AO944" s="146"/>
      <c r="AP944" s="146"/>
      <c r="AQ944" s="146"/>
      <c r="AR944" s="146"/>
      <c r="AS944" s="146"/>
      <c r="AT944" s="146"/>
      <c r="AU944" s="146"/>
      <c r="AV944" s="146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  <c r="BH944" s="146"/>
    </row>
    <row r="945" spans="1:60" outlineLevel="1">
      <c r="A945" s="153"/>
      <c r="B945" s="154"/>
      <c r="C945" s="801" t="s">
        <v>921</v>
      </c>
      <c r="D945" s="802"/>
      <c r="E945" s="802"/>
      <c r="F945" s="802"/>
      <c r="G945" s="802"/>
      <c r="H945" s="155"/>
      <c r="I945" s="155"/>
      <c r="J945" s="155"/>
      <c r="K945" s="155"/>
      <c r="L945" s="155"/>
      <c r="M945" s="155"/>
      <c r="N945" s="155"/>
      <c r="O945" s="155"/>
      <c r="P945" s="155"/>
      <c r="Q945" s="155"/>
      <c r="R945" s="155"/>
      <c r="S945" s="155"/>
      <c r="T945" s="155"/>
      <c r="U945" s="155"/>
      <c r="V945" s="155"/>
      <c r="W945" s="155"/>
      <c r="X945" s="155"/>
      <c r="Y945" s="146"/>
      <c r="Z945" s="146"/>
      <c r="AA945" s="146"/>
      <c r="AB945" s="146"/>
      <c r="AC945" s="146"/>
      <c r="AD945" s="146"/>
      <c r="AE945" s="146"/>
      <c r="AF945" s="146"/>
      <c r="AG945" s="146" t="s">
        <v>226</v>
      </c>
      <c r="AH945" s="146"/>
      <c r="AI945" s="146"/>
      <c r="AJ945" s="146"/>
      <c r="AK945" s="146"/>
      <c r="AL945" s="146"/>
      <c r="AM945" s="146"/>
      <c r="AN945" s="146"/>
      <c r="AO945" s="146"/>
      <c r="AP945" s="146"/>
      <c r="AQ945" s="146"/>
      <c r="AR945" s="146"/>
      <c r="AS945" s="146"/>
      <c r="AT945" s="146"/>
      <c r="AU945" s="146"/>
      <c r="AV945" s="146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  <c r="BH945" s="146"/>
    </row>
    <row r="946" spans="1:60" outlineLevel="1">
      <c r="A946" s="153"/>
      <c r="B946" s="154"/>
      <c r="C946" s="195" t="s">
        <v>843</v>
      </c>
      <c r="D946" s="185"/>
      <c r="E946" s="186"/>
      <c r="F946" s="155"/>
      <c r="G946" s="155"/>
      <c r="H946" s="155"/>
      <c r="I946" s="155"/>
      <c r="J946" s="155"/>
      <c r="K946" s="155"/>
      <c r="L946" s="155"/>
      <c r="M946" s="155"/>
      <c r="N946" s="155"/>
      <c r="O946" s="155"/>
      <c r="P946" s="155"/>
      <c r="Q946" s="155"/>
      <c r="R946" s="155"/>
      <c r="S946" s="155"/>
      <c r="T946" s="155"/>
      <c r="U946" s="155"/>
      <c r="V946" s="155"/>
      <c r="W946" s="155"/>
      <c r="X946" s="155"/>
      <c r="Y946" s="146"/>
      <c r="Z946" s="146"/>
      <c r="AA946" s="146"/>
      <c r="AB946" s="146"/>
      <c r="AC946" s="146"/>
      <c r="AD946" s="146"/>
      <c r="AE946" s="146"/>
      <c r="AF946" s="146"/>
      <c r="AG946" s="146" t="s">
        <v>228</v>
      </c>
      <c r="AH946" s="146">
        <v>0</v>
      </c>
      <c r="AI946" s="146"/>
      <c r="AJ946" s="146"/>
      <c r="AK946" s="146"/>
      <c r="AL946" s="146"/>
      <c r="AM946" s="146"/>
      <c r="AN946" s="146"/>
      <c r="AO946" s="146"/>
      <c r="AP946" s="146"/>
      <c r="AQ946" s="146"/>
      <c r="AR946" s="146"/>
      <c r="AS946" s="146"/>
      <c r="AT946" s="146"/>
      <c r="AU946" s="146"/>
      <c r="AV946" s="146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  <c r="BH946" s="146"/>
    </row>
    <row r="947" spans="1:60" outlineLevel="1">
      <c r="A947" s="153"/>
      <c r="B947" s="154"/>
      <c r="C947" s="195" t="s">
        <v>922</v>
      </c>
      <c r="D947" s="185"/>
      <c r="E947" s="186"/>
      <c r="F947" s="155"/>
      <c r="G947" s="155"/>
      <c r="H947" s="155"/>
      <c r="I947" s="155"/>
      <c r="J947" s="155"/>
      <c r="K947" s="155"/>
      <c r="L947" s="155"/>
      <c r="M947" s="155"/>
      <c r="N947" s="155"/>
      <c r="O947" s="155"/>
      <c r="P947" s="155"/>
      <c r="Q947" s="155"/>
      <c r="R947" s="155"/>
      <c r="S947" s="155"/>
      <c r="T947" s="155"/>
      <c r="U947" s="155"/>
      <c r="V947" s="155"/>
      <c r="W947" s="155"/>
      <c r="X947" s="155"/>
      <c r="Y947" s="146"/>
      <c r="Z947" s="146"/>
      <c r="AA947" s="146"/>
      <c r="AB947" s="146"/>
      <c r="AC947" s="146"/>
      <c r="AD947" s="146"/>
      <c r="AE947" s="146"/>
      <c r="AF947" s="146"/>
      <c r="AG947" s="146" t="s">
        <v>228</v>
      </c>
      <c r="AH947" s="146">
        <v>0</v>
      </c>
      <c r="AI947" s="146"/>
      <c r="AJ947" s="146"/>
      <c r="AK947" s="146"/>
      <c r="AL947" s="146"/>
      <c r="AM947" s="146"/>
      <c r="AN947" s="146"/>
      <c r="AO947" s="146"/>
      <c r="AP947" s="146"/>
      <c r="AQ947" s="146"/>
      <c r="AR947" s="146"/>
      <c r="AS947" s="146"/>
      <c r="AT947" s="146"/>
      <c r="AU947" s="146"/>
      <c r="AV947" s="146"/>
      <c r="AW947" s="146"/>
      <c r="AX947" s="146"/>
      <c r="AY947" s="146"/>
      <c r="AZ947" s="146"/>
      <c r="BA947" s="146"/>
      <c r="BB947" s="146"/>
      <c r="BC947" s="146"/>
      <c r="BD947" s="146"/>
      <c r="BE947" s="146"/>
      <c r="BF947" s="146"/>
      <c r="BG947" s="146"/>
      <c r="BH947" s="146"/>
    </row>
    <row r="948" spans="1:60" outlineLevel="1">
      <c r="A948" s="153"/>
      <c r="B948" s="154"/>
      <c r="C948" s="195" t="s">
        <v>923</v>
      </c>
      <c r="D948" s="185"/>
      <c r="E948" s="186">
        <v>0.87907000000000002</v>
      </c>
      <c r="F948" s="155"/>
      <c r="G948" s="155"/>
      <c r="H948" s="155"/>
      <c r="I948" s="155"/>
      <c r="J948" s="155"/>
      <c r="K948" s="155"/>
      <c r="L948" s="155"/>
      <c r="M948" s="155"/>
      <c r="N948" s="155"/>
      <c r="O948" s="155"/>
      <c r="P948" s="155"/>
      <c r="Q948" s="155"/>
      <c r="R948" s="155"/>
      <c r="S948" s="155"/>
      <c r="T948" s="155"/>
      <c r="U948" s="155"/>
      <c r="V948" s="155"/>
      <c r="W948" s="155"/>
      <c r="X948" s="155"/>
      <c r="Y948" s="146"/>
      <c r="Z948" s="146"/>
      <c r="AA948" s="146"/>
      <c r="AB948" s="146"/>
      <c r="AC948" s="146"/>
      <c r="AD948" s="146"/>
      <c r="AE948" s="146"/>
      <c r="AF948" s="146"/>
      <c r="AG948" s="146" t="s">
        <v>228</v>
      </c>
      <c r="AH948" s="146">
        <v>0</v>
      </c>
      <c r="AI948" s="146"/>
      <c r="AJ948" s="146"/>
      <c r="AK948" s="146"/>
      <c r="AL948" s="146"/>
      <c r="AM948" s="146"/>
      <c r="AN948" s="146"/>
      <c r="AO948" s="146"/>
      <c r="AP948" s="146"/>
      <c r="AQ948" s="146"/>
      <c r="AR948" s="146"/>
      <c r="AS948" s="146"/>
      <c r="AT948" s="146"/>
      <c r="AU948" s="146"/>
      <c r="AV948" s="146"/>
      <c r="AW948" s="146"/>
      <c r="AX948" s="146"/>
      <c r="AY948" s="146"/>
      <c r="AZ948" s="146"/>
      <c r="BA948" s="146"/>
      <c r="BB948" s="146"/>
      <c r="BC948" s="146"/>
      <c r="BD948" s="146"/>
      <c r="BE948" s="146"/>
      <c r="BF948" s="146"/>
      <c r="BG948" s="146"/>
      <c r="BH948" s="146"/>
    </row>
    <row r="949" spans="1:60">
      <c r="A949" s="157" t="s">
        <v>166</v>
      </c>
      <c r="B949" s="158" t="s">
        <v>101</v>
      </c>
      <c r="C949" s="179" t="s">
        <v>102</v>
      </c>
      <c r="D949" s="159"/>
      <c r="E949" s="160"/>
      <c r="F949" s="161"/>
      <c r="G949" s="161">
        <f>SUMIF(AG950:AG995,"&lt;&gt;NOR",G950:G995)</f>
        <v>0</v>
      </c>
      <c r="H949" s="161"/>
      <c r="I949" s="161">
        <f>SUM(I950:I995)</f>
        <v>2298.86</v>
      </c>
      <c r="J949" s="161"/>
      <c r="K949" s="161">
        <f>SUM(K950:K995)</f>
        <v>2917.07</v>
      </c>
      <c r="L949" s="161"/>
      <c r="M949" s="161">
        <f>SUM(M950:M995)</f>
        <v>0</v>
      </c>
      <c r="N949" s="161"/>
      <c r="O949" s="161">
        <f>SUM(O950:O995)</f>
        <v>0.02</v>
      </c>
      <c r="P949" s="161"/>
      <c r="Q949" s="161">
        <f>SUM(Q950:Q995)</f>
        <v>0</v>
      </c>
      <c r="R949" s="161"/>
      <c r="S949" s="161"/>
      <c r="T949" s="162"/>
      <c r="U949" s="156"/>
      <c r="V949" s="156">
        <f>SUM(V950:V995)</f>
        <v>5.91</v>
      </c>
      <c r="W949" s="156"/>
      <c r="X949" s="156"/>
      <c r="AG949" t="s">
        <v>167</v>
      </c>
    </row>
    <row r="950" spans="1:60" outlineLevel="1">
      <c r="A950" s="163">
        <v>142</v>
      </c>
      <c r="B950" s="164" t="s">
        <v>924</v>
      </c>
      <c r="C950" s="180" t="s">
        <v>925</v>
      </c>
      <c r="D950" s="165" t="s">
        <v>254</v>
      </c>
      <c r="E950" s="166">
        <v>35.67</v>
      </c>
      <c r="F950" s="167"/>
      <c r="G950" s="168">
        <f>ROUND(E950*F950,2)</f>
        <v>0</v>
      </c>
      <c r="H950" s="167">
        <v>0</v>
      </c>
      <c r="I950" s="168">
        <f>ROUND(E950*H950,2)</f>
        <v>0</v>
      </c>
      <c r="J950" s="167">
        <v>38.299999999999997</v>
      </c>
      <c r="K950" s="168">
        <f>ROUND(E950*J950,2)</f>
        <v>1366.16</v>
      </c>
      <c r="L950" s="168">
        <v>21</v>
      </c>
      <c r="M950" s="168">
        <f>G950*(1+L950/100)</f>
        <v>0</v>
      </c>
      <c r="N950" s="168">
        <v>0</v>
      </c>
      <c r="O950" s="168">
        <f>ROUND(E950*N950,2)</f>
        <v>0</v>
      </c>
      <c r="P950" s="168">
        <v>0</v>
      </c>
      <c r="Q950" s="168">
        <f>ROUND(E950*P950,2)</f>
        <v>0</v>
      </c>
      <c r="R950" s="168" t="s">
        <v>926</v>
      </c>
      <c r="S950" s="168" t="s">
        <v>171</v>
      </c>
      <c r="T950" s="169" t="s">
        <v>171</v>
      </c>
      <c r="U950" s="155">
        <v>0.08</v>
      </c>
      <c r="V950" s="155">
        <f>ROUND(E950*U950,2)</f>
        <v>2.85</v>
      </c>
      <c r="W950" s="155"/>
      <c r="X950" s="155" t="s">
        <v>223</v>
      </c>
      <c r="Y950" s="146"/>
      <c r="Z950" s="146"/>
      <c r="AA950" s="146"/>
      <c r="AB950" s="146"/>
      <c r="AC950" s="146"/>
      <c r="AD950" s="146"/>
      <c r="AE950" s="146"/>
      <c r="AF950" s="146"/>
      <c r="AG950" s="146" t="s">
        <v>224</v>
      </c>
      <c r="AH950" s="146"/>
      <c r="AI950" s="146"/>
      <c r="AJ950" s="146"/>
      <c r="AK950" s="146"/>
      <c r="AL950" s="146"/>
      <c r="AM950" s="146"/>
      <c r="AN950" s="146"/>
      <c r="AO950" s="146"/>
      <c r="AP950" s="146"/>
      <c r="AQ950" s="146"/>
      <c r="AR950" s="146"/>
      <c r="AS950" s="146"/>
      <c r="AT950" s="146"/>
      <c r="AU950" s="146"/>
      <c r="AV950" s="146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  <c r="BH950" s="146"/>
    </row>
    <row r="951" spans="1:60" outlineLevel="1">
      <c r="A951" s="153"/>
      <c r="B951" s="154"/>
      <c r="C951" s="195" t="s">
        <v>396</v>
      </c>
      <c r="D951" s="185"/>
      <c r="E951" s="186"/>
      <c r="F951" s="155"/>
      <c r="G951" s="155"/>
      <c r="H951" s="155"/>
      <c r="I951" s="155"/>
      <c r="J951" s="155"/>
      <c r="K951" s="155"/>
      <c r="L951" s="155"/>
      <c r="M951" s="155"/>
      <c r="N951" s="155"/>
      <c r="O951" s="155"/>
      <c r="P951" s="155"/>
      <c r="Q951" s="155"/>
      <c r="R951" s="155"/>
      <c r="S951" s="155"/>
      <c r="T951" s="155"/>
      <c r="U951" s="155"/>
      <c r="V951" s="155"/>
      <c r="W951" s="155"/>
      <c r="X951" s="155"/>
      <c r="Y951" s="146"/>
      <c r="Z951" s="146"/>
      <c r="AA951" s="146"/>
      <c r="AB951" s="146"/>
      <c r="AC951" s="146"/>
      <c r="AD951" s="146"/>
      <c r="AE951" s="146"/>
      <c r="AF951" s="146"/>
      <c r="AG951" s="146" t="s">
        <v>228</v>
      </c>
      <c r="AH951" s="146">
        <v>0</v>
      </c>
      <c r="AI951" s="146"/>
      <c r="AJ951" s="146"/>
      <c r="AK951" s="146"/>
      <c r="AL951" s="146"/>
      <c r="AM951" s="146"/>
      <c r="AN951" s="146"/>
      <c r="AO951" s="146"/>
      <c r="AP951" s="146"/>
      <c r="AQ951" s="146"/>
      <c r="AR951" s="146"/>
      <c r="AS951" s="146"/>
      <c r="AT951" s="146"/>
      <c r="AU951" s="146"/>
      <c r="AV951" s="146"/>
      <c r="AW951" s="146"/>
      <c r="AX951" s="146"/>
      <c r="AY951" s="146"/>
      <c r="AZ951" s="146"/>
      <c r="BA951" s="146"/>
      <c r="BB951" s="146"/>
      <c r="BC951" s="146"/>
      <c r="BD951" s="146"/>
      <c r="BE951" s="146"/>
      <c r="BF951" s="146"/>
      <c r="BG951" s="146"/>
      <c r="BH951" s="146"/>
    </row>
    <row r="952" spans="1:60" outlineLevel="1">
      <c r="A952" s="153"/>
      <c r="B952" s="154"/>
      <c r="C952" s="195" t="s">
        <v>574</v>
      </c>
      <c r="D952" s="185"/>
      <c r="E952" s="186">
        <v>3.09</v>
      </c>
      <c r="F952" s="155"/>
      <c r="G952" s="155"/>
      <c r="H952" s="155"/>
      <c r="I952" s="155"/>
      <c r="J952" s="155"/>
      <c r="K952" s="155"/>
      <c r="L952" s="155"/>
      <c r="M952" s="155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46"/>
      <c r="Z952" s="146"/>
      <c r="AA952" s="146"/>
      <c r="AB952" s="146"/>
      <c r="AC952" s="146"/>
      <c r="AD952" s="146"/>
      <c r="AE952" s="146"/>
      <c r="AF952" s="146"/>
      <c r="AG952" s="146" t="s">
        <v>228</v>
      </c>
      <c r="AH952" s="146">
        <v>0</v>
      </c>
      <c r="AI952" s="146"/>
      <c r="AJ952" s="146"/>
      <c r="AK952" s="146"/>
      <c r="AL952" s="146"/>
      <c r="AM952" s="146"/>
      <c r="AN952" s="146"/>
      <c r="AO952" s="146"/>
      <c r="AP952" s="146"/>
      <c r="AQ952" s="146"/>
      <c r="AR952" s="146"/>
      <c r="AS952" s="146"/>
      <c r="AT952" s="146"/>
      <c r="AU952" s="146"/>
      <c r="AV952" s="146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  <c r="BH952" s="146"/>
    </row>
    <row r="953" spans="1:60" outlineLevel="1">
      <c r="A953" s="153"/>
      <c r="B953" s="154"/>
      <c r="C953" s="195" t="s">
        <v>575</v>
      </c>
      <c r="D953" s="185"/>
      <c r="E953" s="186">
        <v>6.3</v>
      </c>
      <c r="F953" s="155"/>
      <c r="G953" s="155"/>
      <c r="H953" s="155"/>
      <c r="I953" s="155"/>
      <c r="J953" s="155"/>
      <c r="K953" s="155"/>
      <c r="L953" s="155"/>
      <c r="M953" s="155"/>
      <c r="N953" s="155"/>
      <c r="O953" s="155"/>
      <c r="P953" s="155"/>
      <c r="Q953" s="155"/>
      <c r="R953" s="155"/>
      <c r="S953" s="155"/>
      <c r="T953" s="155"/>
      <c r="U953" s="155"/>
      <c r="V953" s="155"/>
      <c r="W953" s="155"/>
      <c r="X953" s="155"/>
      <c r="Y953" s="146"/>
      <c r="Z953" s="146"/>
      <c r="AA953" s="146"/>
      <c r="AB953" s="146"/>
      <c r="AC953" s="146"/>
      <c r="AD953" s="146"/>
      <c r="AE953" s="146"/>
      <c r="AF953" s="146"/>
      <c r="AG953" s="146" t="s">
        <v>228</v>
      </c>
      <c r="AH953" s="146">
        <v>0</v>
      </c>
      <c r="AI953" s="146"/>
      <c r="AJ953" s="146"/>
      <c r="AK953" s="146"/>
      <c r="AL953" s="146"/>
      <c r="AM953" s="146"/>
      <c r="AN953" s="146"/>
      <c r="AO953" s="146"/>
      <c r="AP953" s="146"/>
      <c r="AQ953" s="146"/>
      <c r="AR953" s="146"/>
      <c r="AS953" s="146"/>
      <c r="AT953" s="146"/>
      <c r="AU953" s="146"/>
      <c r="AV953" s="146"/>
      <c r="AW953" s="146"/>
      <c r="AX953" s="146"/>
      <c r="AY953" s="146"/>
      <c r="AZ953" s="146"/>
      <c r="BA953" s="146"/>
      <c r="BB953" s="146"/>
      <c r="BC953" s="146"/>
      <c r="BD953" s="146"/>
      <c r="BE953" s="146"/>
      <c r="BF953" s="146"/>
      <c r="BG953" s="146"/>
      <c r="BH953" s="146"/>
    </row>
    <row r="954" spans="1:60" outlineLevel="1">
      <c r="A954" s="153"/>
      <c r="B954" s="154"/>
      <c r="C954" s="195" t="s">
        <v>576</v>
      </c>
      <c r="D954" s="185"/>
      <c r="E954" s="186">
        <v>3.22</v>
      </c>
      <c r="F954" s="155"/>
      <c r="G954" s="155"/>
      <c r="H954" s="155"/>
      <c r="I954" s="155"/>
      <c r="J954" s="155"/>
      <c r="K954" s="155"/>
      <c r="L954" s="155"/>
      <c r="M954" s="155"/>
      <c r="N954" s="155"/>
      <c r="O954" s="155"/>
      <c r="P954" s="155"/>
      <c r="Q954" s="155"/>
      <c r="R954" s="155"/>
      <c r="S954" s="155"/>
      <c r="T954" s="155"/>
      <c r="U954" s="155"/>
      <c r="V954" s="155"/>
      <c r="W954" s="155"/>
      <c r="X954" s="155"/>
      <c r="Y954" s="146"/>
      <c r="Z954" s="146"/>
      <c r="AA954" s="146"/>
      <c r="AB954" s="146"/>
      <c r="AC954" s="146"/>
      <c r="AD954" s="146"/>
      <c r="AE954" s="146"/>
      <c r="AF954" s="146"/>
      <c r="AG954" s="146" t="s">
        <v>228</v>
      </c>
      <c r="AH954" s="146">
        <v>0</v>
      </c>
      <c r="AI954" s="146"/>
      <c r="AJ954" s="146"/>
      <c r="AK954" s="146"/>
      <c r="AL954" s="146"/>
      <c r="AM954" s="146"/>
      <c r="AN954" s="146"/>
      <c r="AO954" s="146"/>
      <c r="AP954" s="146"/>
      <c r="AQ954" s="146"/>
      <c r="AR954" s="146"/>
      <c r="AS954" s="146"/>
      <c r="AT954" s="146"/>
      <c r="AU954" s="146"/>
      <c r="AV954" s="146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  <c r="BH954" s="146"/>
    </row>
    <row r="955" spans="1:60" outlineLevel="1">
      <c r="A955" s="153"/>
      <c r="B955" s="154"/>
      <c r="C955" s="195" t="s">
        <v>577</v>
      </c>
      <c r="D955" s="185"/>
      <c r="E955" s="186">
        <v>4.18</v>
      </c>
      <c r="F955" s="155"/>
      <c r="G955" s="155"/>
      <c r="H955" s="155"/>
      <c r="I955" s="155"/>
      <c r="J955" s="155"/>
      <c r="K955" s="155"/>
      <c r="L955" s="155"/>
      <c r="M955" s="155"/>
      <c r="N955" s="155"/>
      <c r="O955" s="155"/>
      <c r="P955" s="155"/>
      <c r="Q955" s="155"/>
      <c r="R955" s="155"/>
      <c r="S955" s="155"/>
      <c r="T955" s="155"/>
      <c r="U955" s="155"/>
      <c r="V955" s="155"/>
      <c r="W955" s="155"/>
      <c r="X955" s="155"/>
      <c r="Y955" s="146"/>
      <c r="Z955" s="146"/>
      <c r="AA955" s="146"/>
      <c r="AB955" s="146"/>
      <c r="AC955" s="146"/>
      <c r="AD955" s="146"/>
      <c r="AE955" s="146"/>
      <c r="AF955" s="146"/>
      <c r="AG955" s="146" t="s">
        <v>228</v>
      </c>
      <c r="AH955" s="146">
        <v>0</v>
      </c>
      <c r="AI955" s="146"/>
      <c r="AJ955" s="146"/>
      <c r="AK955" s="146"/>
      <c r="AL955" s="146"/>
      <c r="AM955" s="146"/>
      <c r="AN955" s="146"/>
      <c r="AO955" s="146"/>
      <c r="AP955" s="146"/>
      <c r="AQ955" s="146"/>
      <c r="AR955" s="146"/>
      <c r="AS955" s="146"/>
      <c r="AT955" s="146"/>
      <c r="AU955" s="146"/>
      <c r="AV955" s="146"/>
      <c r="AW955" s="146"/>
      <c r="AX955" s="146"/>
      <c r="AY955" s="146"/>
      <c r="AZ955" s="146"/>
      <c r="BA955" s="146"/>
      <c r="BB955" s="146"/>
      <c r="BC955" s="146"/>
      <c r="BD955" s="146"/>
      <c r="BE955" s="146"/>
      <c r="BF955" s="146"/>
      <c r="BG955" s="146"/>
      <c r="BH955" s="146"/>
    </row>
    <row r="956" spans="1:60" outlineLevel="1">
      <c r="A956" s="153"/>
      <c r="B956" s="154"/>
      <c r="C956" s="195" t="s">
        <v>578</v>
      </c>
      <c r="D956" s="185"/>
      <c r="E956" s="186">
        <v>4.7300000000000004</v>
      </c>
      <c r="F956" s="155"/>
      <c r="G956" s="155"/>
      <c r="H956" s="155"/>
      <c r="I956" s="155"/>
      <c r="J956" s="155"/>
      <c r="K956" s="155"/>
      <c r="L956" s="155"/>
      <c r="M956" s="155"/>
      <c r="N956" s="155"/>
      <c r="O956" s="155"/>
      <c r="P956" s="155"/>
      <c r="Q956" s="155"/>
      <c r="R956" s="155"/>
      <c r="S956" s="155"/>
      <c r="T956" s="155"/>
      <c r="U956" s="155"/>
      <c r="V956" s="155"/>
      <c r="W956" s="155"/>
      <c r="X956" s="155"/>
      <c r="Y956" s="146"/>
      <c r="Z956" s="146"/>
      <c r="AA956" s="146"/>
      <c r="AB956" s="146"/>
      <c r="AC956" s="146"/>
      <c r="AD956" s="146"/>
      <c r="AE956" s="146"/>
      <c r="AF956" s="146"/>
      <c r="AG956" s="146" t="s">
        <v>228</v>
      </c>
      <c r="AH956" s="146">
        <v>0</v>
      </c>
      <c r="AI956" s="146"/>
      <c r="AJ956" s="146"/>
      <c r="AK956" s="146"/>
      <c r="AL956" s="146"/>
      <c r="AM956" s="146"/>
      <c r="AN956" s="146"/>
      <c r="AO956" s="146"/>
      <c r="AP956" s="146"/>
      <c r="AQ956" s="146"/>
      <c r="AR956" s="146"/>
      <c r="AS956" s="146"/>
      <c r="AT956" s="146"/>
      <c r="AU956" s="146"/>
      <c r="AV956" s="146"/>
      <c r="AW956" s="146"/>
      <c r="AX956" s="146"/>
      <c r="AY956" s="146"/>
      <c r="AZ956" s="146"/>
      <c r="BA956" s="146"/>
      <c r="BB956" s="146"/>
      <c r="BC956" s="146"/>
      <c r="BD956" s="146"/>
      <c r="BE956" s="146"/>
      <c r="BF956" s="146"/>
      <c r="BG956" s="146"/>
      <c r="BH956" s="146"/>
    </row>
    <row r="957" spans="1:60" outlineLevel="1">
      <c r="A957" s="153"/>
      <c r="B957" s="154"/>
      <c r="C957" s="195" t="s">
        <v>579</v>
      </c>
      <c r="D957" s="185"/>
      <c r="E957" s="186">
        <v>2.69</v>
      </c>
      <c r="F957" s="155"/>
      <c r="G957" s="155"/>
      <c r="H957" s="155"/>
      <c r="I957" s="155"/>
      <c r="J957" s="155"/>
      <c r="K957" s="155"/>
      <c r="L957" s="155"/>
      <c r="M957" s="155"/>
      <c r="N957" s="155"/>
      <c r="O957" s="155"/>
      <c r="P957" s="155"/>
      <c r="Q957" s="155"/>
      <c r="R957" s="155"/>
      <c r="S957" s="155"/>
      <c r="T957" s="155"/>
      <c r="U957" s="155"/>
      <c r="V957" s="155"/>
      <c r="W957" s="155"/>
      <c r="X957" s="155"/>
      <c r="Y957" s="146"/>
      <c r="Z957" s="146"/>
      <c r="AA957" s="146"/>
      <c r="AB957" s="146"/>
      <c r="AC957" s="146"/>
      <c r="AD957" s="146"/>
      <c r="AE957" s="146"/>
      <c r="AF957" s="146"/>
      <c r="AG957" s="146" t="s">
        <v>228</v>
      </c>
      <c r="AH957" s="146">
        <v>0</v>
      </c>
      <c r="AI957" s="146"/>
      <c r="AJ957" s="146"/>
      <c r="AK957" s="146"/>
      <c r="AL957" s="146"/>
      <c r="AM957" s="146"/>
      <c r="AN957" s="146"/>
      <c r="AO957" s="146"/>
      <c r="AP957" s="146"/>
      <c r="AQ957" s="146"/>
      <c r="AR957" s="146"/>
      <c r="AS957" s="146"/>
      <c r="AT957" s="146"/>
      <c r="AU957" s="146"/>
      <c r="AV957" s="146"/>
      <c r="AW957" s="146"/>
      <c r="AX957" s="146"/>
      <c r="AY957" s="146"/>
      <c r="AZ957" s="146"/>
      <c r="BA957" s="146"/>
      <c r="BB957" s="146"/>
      <c r="BC957" s="146"/>
      <c r="BD957" s="146"/>
      <c r="BE957" s="146"/>
      <c r="BF957" s="146"/>
      <c r="BG957" s="146"/>
      <c r="BH957" s="146"/>
    </row>
    <row r="958" spans="1:60" outlineLevel="1">
      <c r="A958" s="153"/>
      <c r="B958" s="154"/>
      <c r="C958" s="195" t="s">
        <v>580</v>
      </c>
      <c r="D958" s="185"/>
      <c r="E958" s="186">
        <v>2.1</v>
      </c>
      <c r="F958" s="155"/>
      <c r="G958" s="155"/>
      <c r="H958" s="155"/>
      <c r="I958" s="155"/>
      <c r="J958" s="155"/>
      <c r="K958" s="155"/>
      <c r="L958" s="155"/>
      <c r="M958" s="155"/>
      <c r="N958" s="155"/>
      <c r="O958" s="155"/>
      <c r="P958" s="155"/>
      <c r="Q958" s="155"/>
      <c r="R958" s="155"/>
      <c r="S958" s="155"/>
      <c r="T958" s="155"/>
      <c r="U958" s="155"/>
      <c r="V958" s="155"/>
      <c r="W958" s="155"/>
      <c r="X958" s="155"/>
      <c r="Y958" s="146"/>
      <c r="Z958" s="146"/>
      <c r="AA958" s="146"/>
      <c r="AB958" s="146"/>
      <c r="AC958" s="146"/>
      <c r="AD958" s="146"/>
      <c r="AE958" s="146"/>
      <c r="AF958" s="146"/>
      <c r="AG958" s="146" t="s">
        <v>228</v>
      </c>
      <c r="AH958" s="146">
        <v>0</v>
      </c>
      <c r="AI958" s="146"/>
      <c r="AJ958" s="146"/>
      <c r="AK958" s="146"/>
      <c r="AL958" s="146"/>
      <c r="AM958" s="146"/>
      <c r="AN958" s="146"/>
      <c r="AO958" s="146"/>
      <c r="AP958" s="146"/>
      <c r="AQ958" s="146"/>
      <c r="AR958" s="146"/>
      <c r="AS958" s="146"/>
      <c r="AT958" s="146"/>
      <c r="AU958" s="146"/>
      <c r="AV958" s="146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  <c r="BH958" s="146"/>
    </row>
    <row r="959" spans="1:60" outlineLevel="1">
      <c r="A959" s="153"/>
      <c r="B959" s="154"/>
      <c r="C959" s="195" t="s">
        <v>581</v>
      </c>
      <c r="D959" s="185"/>
      <c r="E959" s="186">
        <v>6.62</v>
      </c>
      <c r="F959" s="155"/>
      <c r="G959" s="155"/>
      <c r="H959" s="155"/>
      <c r="I959" s="155"/>
      <c r="J959" s="155"/>
      <c r="K959" s="155"/>
      <c r="L959" s="155"/>
      <c r="M959" s="155"/>
      <c r="N959" s="155"/>
      <c r="O959" s="155"/>
      <c r="P959" s="155"/>
      <c r="Q959" s="155"/>
      <c r="R959" s="155"/>
      <c r="S959" s="155"/>
      <c r="T959" s="155"/>
      <c r="U959" s="155"/>
      <c r="V959" s="155"/>
      <c r="W959" s="155"/>
      <c r="X959" s="155"/>
      <c r="Y959" s="146"/>
      <c r="Z959" s="146"/>
      <c r="AA959" s="146"/>
      <c r="AB959" s="146"/>
      <c r="AC959" s="146"/>
      <c r="AD959" s="146"/>
      <c r="AE959" s="146"/>
      <c r="AF959" s="146"/>
      <c r="AG959" s="146" t="s">
        <v>228</v>
      </c>
      <c r="AH959" s="146">
        <v>0</v>
      </c>
      <c r="AI959" s="146"/>
      <c r="AJ959" s="146"/>
      <c r="AK959" s="146"/>
      <c r="AL959" s="146"/>
      <c r="AM959" s="146"/>
      <c r="AN959" s="146"/>
      <c r="AO959" s="146"/>
      <c r="AP959" s="146"/>
      <c r="AQ959" s="146"/>
      <c r="AR959" s="146"/>
      <c r="AS959" s="146"/>
      <c r="AT959" s="146"/>
      <c r="AU959" s="146"/>
      <c r="AV959" s="146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  <c r="BH959" s="146"/>
    </row>
    <row r="960" spans="1:60" outlineLevel="1">
      <c r="A960" s="153"/>
      <c r="B960" s="154"/>
      <c r="C960" s="195" t="s">
        <v>582</v>
      </c>
      <c r="D960" s="185"/>
      <c r="E960" s="186">
        <v>2.74</v>
      </c>
      <c r="F960" s="155"/>
      <c r="G960" s="155"/>
      <c r="H960" s="155"/>
      <c r="I960" s="155"/>
      <c r="J960" s="155"/>
      <c r="K960" s="155"/>
      <c r="L960" s="155"/>
      <c r="M960" s="155"/>
      <c r="N960" s="155"/>
      <c r="O960" s="155"/>
      <c r="P960" s="155"/>
      <c r="Q960" s="155"/>
      <c r="R960" s="155"/>
      <c r="S960" s="155"/>
      <c r="T960" s="155"/>
      <c r="U960" s="155"/>
      <c r="V960" s="155"/>
      <c r="W960" s="155"/>
      <c r="X960" s="155"/>
      <c r="Y960" s="146"/>
      <c r="Z960" s="146"/>
      <c r="AA960" s="146"/>
      <c r="AB960" s="146"/>
      <c r="AC960" s="146"/>
      <c r="AD960" s="146"/>
      <c r="AE960" s="146"/>
      <c r="AF960" s="146"/>
      <c r="AG960" s="146" t="s">
        <v>228</v>
      </c>
      <c r="AH960" s="146">
        <v>0</v>
      </c>
      <c r="AI960" s="146"/>
      <c r="AJ960" s="146"/>
      <c r="AK960" s="146"/>
      <c r="AL960" s="146"/>
      <c r="AM960" s="146"/>
      <c r="AN960" s="146"/>
      <c r="AO960" s="146"/>
      <c r="AP960" s="146"/>
      <c r="AQ960" s="146"/>
      <c r="AR960" s="146"/>
      <c r="AS960" s="146"/>
      <c r="AT960" s="146"/>
      <c r="AU960" s="146"/>
      <c r="AV960" s="146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  <c r="BH960" s="146"/>
    </row>
    <row r="961" spans="1:60" outlineLevel="1">
      <c r="A961" s="163">
        <v>143</v>
      </c>
      <c r="B961" s="164" t="s">
        <v>927</v>
      </c>
      <c r="C961" s="180" t="s">
        <v>928</v>
      </c>
      <c r="D961" s="165" t="s">
        <v>254</v>
      </c>
      <c r="E961" s="166">
        <v>2.52</v>
      </c>
      <c r="F961" s="167"/>
      <c r="G961" s="168">
        <f>ROUND(E961*F961,2)</f>
        <v>0</v>
      </c>
      <c r="H961" s="167">
        <v>32.549999999999997</v>
      </c>
      <c r="I961" s="168">
        <f>ROUND(E961*H961,2)</f>
        <v>82.03</v>
      </c>
      <c r="J961" s="167">
        <v>133.94999999999999</v>
      </c>
      <c r="K961" s="168">
        <f>ROUND(E961*J961,2)</f>
        <v>337.55</v>
      </c>
      <c r="L961" s="168">
        <v>21</v>
      </c>
      <c r="M961" s="168">
        <f>G961*(1+L961/100)</f>
        <v>0</v>
      </c>
      <c r="N961" s="168">
        <v>3.0000000000000001E-3</v>
      </c>
      <c r="O961" s="168">
        <f>ROUND(E961*N961,2)</f>
        <v>0.01</v>
      </c>
      <c r="P961" s="168">
        <v>0</v>
      </c>
      <c r="Q961" s="168">
        <f>ROUND(E961*P961,2)</f>
        <v>0</v>
      </c>
      <c r="R961" s="168" t="s">
        <v>926</v>
      </c>
      <c r="S961" s="168" t="s">
        <v>171</v>
      </c>
      <c r="T961" s="169" t="s">
        <v>171</v>
      </c>
      <c r="U961" s="155">
        <v>0.21199999999999999</v>
      </c>
      <c r="V961" s="155">
        <f>ROUND(E961*U961,2)</f>
        <v>0.53</v>
      </c>
      <c r="W961" s="155"/>
      <c r="X961" s="155" t="s">
        <v>223</v>
      </c>
      <c r="Y961" s="146"/>
      <c r="Z961" s="146"/>
      <c r="AA961" s="146"/>
      <c r="AB961" s="146"/>
      <c r="AC961" s="146"/>
      <c r="AD961" s="146"/>
      <c r="AE961" s="146"/>
      <c r="AF961" s="146"/>
      <c r="AG961" s="146" t="s">
        <v>224</v>
      </c>
      <c r="AH961" s="146"/>
      <c r="AI961" s="146"/>
      <c r="AJ961" s="146"/>
      <c r="AK961" s="146"/>
      <c r="AL961" s="146"/>
      <c r="AM961" s="146"/>
      <c r="AN961" s="146"/>
      <c r="AO961" s="146"/>
      <c r="AP961" s="146"/>
      <c r="AQ961" s="146"/>
      <c r="AR961" s="146"/>
      <c r="AS961" s="146"/>
      <c r="AT961" s="146"/>
      <c r="AU961" s="146"/>
      <c r="AV961" s="146"/>
      <c r="AW961" s="146"/>
      <c r="AX961" s="146"/>
      <c r="AY961" s="146"/>
      <c r="AZ961" s="146"/>
      <c r="BA961" s="146"/>
      <c r="BB961" s="146"/>
      <c r="BC961" s="146"/>
      <c r="BD961" s="146"/>
      <c r="BE961" s="146"/>
      <c r="BF961" s="146"/>
      <c r="BG961" s="146"/>
      <c r="BH961" s="146"/>
    </row>
    <row r="962" spans="1:60" outlineLevel="1">
      <c r="A962" s="153"/>
      <c r="B962" s="154"/>
      <c r="C962" s="195" t="s">
        <v>502</v>
      </c>
      <c r="D962" s="185"/>
      <c r="E962" s="186"/>
      <c r="F962" s="155"/>
      <c r="G962" s="155"/>
      <c r="H962" s="155"/>
      <c r="I962" s="155"/>
      <c r="J962" s="155"/>
      <c r="K962" s="155"/>
      <c r="L962" s="155"/>
      <c r="M962" s="155"/>
      <c r="N962" s="155"/>
      <c r="O962" s="155"/>
      <c r="P962" s="155"/>
      <c r="Q962" s="155"/>
      <c r="R962" s="155"/>
      <c r="S962" s="155"/>
      <c r="T962" s="155"/>
      <c r="U962" s="155"/>
      <c r="V962" s="155"/>
      <c r="W962" s="155"/>
      <c r="X962" s="155"/>
      <c r="Y962" s="146"/>
      <c r="Z962" s="146"/>
      <c r="AA962" s="146"/>
      <c r="AB962" s="146"/>
      <c r="AC962" s="146"/>
      <c r="AD962" s="146"/>
      <c r="AE962" s="146"/>
      <c r="AF962" s="146"/>
      <c r="AG962" s="146" t="s">
        <v>228</v>
      </c>
      <c r="AH962" s="146">
        <v>0</v>
      </c>
      <c r="AI962" s="146"/>
      <c r="AJ962" s="146"/>
      <c r="AK962" s="146"/>
      <c r="AL962" s="146"/>
      <c r="AM962" s="146"/>
      <c r="AN962" s="146"/>
      <c r="AO962" s="146"/>
      <c r="AP962" s="146"/>
      <c r="AQ962" s="146"/>
      <c r="AR962" s="146"/>
      <c r="AS962" s="146"/>
      <c r="AT962" s="146"/>
      <c r="AU962" s="146"/>
      <c r="AV962" s="146"/>
      <c r="AW962" s="146"/>
      <c r="AX962" s="146"/>
      <c r="AY962" s="146"/>
      <c r="AZ962" s="146"/>
      <c r="BA962" s="146"/>
      <c r="BB962" s="146"/>
      <c r="BC962" s="146"/>
      <c r="BD962" s="146"/>
      <c r="BE962" s="146"/>
      <c r="BF962" s="146"/>
      <c r="BG962" s="146"/>
      <c r="BH962" s="146"/>
    </row>
    <row r="963" spans="1:60" outlineLevel="1">
      <c r="A963" s="153"/>
      <c r="B963" s="154"/>
      <c r="C963" s="195" t="s">
        <v>929</v>
      </c>
      <c r="D963" s="185"/>
      <c r="E963" s="186">
        <v>2.52</v>
      </c>
      <c r="F963" s="155"/>
      <c r="G963" s="155"/>
      <c r="H963" s="155"/>
      <c r="I963" s="155"/>
      <c r="J963" s="155"/>
      <c r="K963" s="155"/>
      <c r="L963" s="155"/>
      <c r="M963" s="155"/>
      <c r="N963" s="155"/>
      <c r="O963" s="155"/>
      <c r="P963" s="155"/>
      <c r="Q963" s="155"/>
      <c r="R963" s="155"/>
      <c r="S963" s="155"/>
      <c r="T963" s="155"/>
      <c r="U963" s="155"/>
      <c r="V963" s="155"/>
      <c r="W963" s="155"/>
      <c r="X963" s="155"/>
      <c r="Y963" s="146"/>
      <c r="Z963" s="146"/>
      <c r="AA963" s="146"/>
      <c r="AB963" s="146"/>
      <c r="AC963" s="146"/>
      <c r="AD963" s="146"/>
      <c r="AE963" s="146"/>
      <c r="AF963" s="146"/>
      <c r="AG963" s="146" t="s">
        <v>228</v>
      </c>
      <c r="AH963" s="146">
        <v>0</v>
      </c>
      <c r="AI963" s="146"/>
      <c r="AJ963" s="146"/>
      <c r="AK963" s="146"/>
      <c r="AL963" s="146"/>
      <c r="AM963" s="146"/>
      <c r="AN963" s="146"/>
      <c r="AO963" s="146"/>
      <c r="AP963" s="146"/>
      <c r="AQ963" s="146"/>
      <c r="AR963" s="146"/>
      <c r="AS963" s="146"/>
      <c r="AT963" s="146"/>
      <c r="AU963" s="146"/>
      <c r="AV963" s="146"/>
      <c r="AW963" s="146"/>
      <c r="AX963" s="146"/>
      <c r="AY963" s="146"/>
      <c r="AZ963" s="146"/>
      <c r="BA963" s="146"/>
      <c r="BB963" s="146"/>
      <c r="BC963" s="146"/>
      <c r="BD963" s="146"/>
      <c r="BE963" s="146"/>
      <c r="BF963" s="146"/>
      <c r="BG963" s="146"/>
      <c r="BH963" s="146"/>
    </row>
    <row r="964" spans="1:60" ht="22.5" outlineLevel="1">
      <c r="A964" s="163">
        <v>144</v>
      </c>
      <c r="B964" s="164" t="s">
        <v>930</v>
      </c>
      <c r="C964" s="180" t="s">
        <v>931</v>
      </c>
      <c r="D964" s="165" t="s">
        <v>254</v>
      </c>
      <c r="E964" s="166">
        <v>35.67</v>
      </c>
      <c r="F964" s="167"/>
      <c r="G964" s="168">
        <f>ROUND(E964*F964,2)</f>
        <v>0</v>
      </c>
      <c r="H964" s="167">
        <v>6.39</v>
      </c>
      <c r="I964" s="168">
        <f>ROUND(E964*H964,2)</f>
        <v>227.93</v>
      </c>
      <c r="J964" s="167">
        <v>33.51</v>
      </c>
      <c r="K964" s="168">
        <f>ROUND(E964*J964,2)</f>
        <v>1195.3</v>
      </c>
      <c r="L964" s="168">
        <v>21</v>
      </c>
      <c r="M964" s="168">
        <f>G964*(1+L964/100)</f>
        <v>0</v>
      </c>
      <c r="N964" s="168">
        <v>1.0000000000000001E-5</v>
      </c>
      <c r="O964" s="168">
        <f>ROUND(E964*N964,2)</f>
        <v>0</v>
      </c>
      <c r="P964" s="168">
        <v>0</v>
      </c>
      <c r="Q964" s="168">
        <f>ROUND(E964*P964,2)</f>
        <v>0</v>
      </c>
      <c r="R964" s="168" t="s">
        <v>926</v>
      </c>
      <c r="S964" s="168" t="s">
        <v>171</v>
      </c>
      <c r="T964" s="169" t="s">
        <v>171</v>
      </c>
      <c r="U964" s="155">
        <v>7.0000000000000007E-2</v>
      </c>
      <c r="V964" s="155">
        <f>ROUND(E964*U964,2)</f>
        <v>2.5</v>
      </c>
      <c r="W964" s="155"/>
      <c r="X964" s="155" t="s">
        <v>223</v>
      </c>
      <c r="Y964" s="146"/>
      <c r="Z964" s="146"/>
      <c r="AA964" s="146"/>
      <c r="AB964" s="146"/>
      <c r="AC964" s="146"/>
      <c r="AD964" s="146"/>
      <c r="AE964" s="146"/>
      <c r="AF964" s="146"/>
      <c r="AG964" s="146" t="s">
        <v>224</v>
      </c>
      <c r="AH964" s="146"/>
      <c r="AI964" s="146"/>
      <c r="AJ964" s="146"/>
      <c r="AK964" s="146"/>
      <c r="AL964" s="146"/>
      <c r="AM964" s="146"/>
      <c r="AN964" s="146"/>
      <c r="AO964" s="146"/>
      <c r="AP964" s="146"/>
      <c r="AQ964" s="146"/>
      <c r="AR964" s="146"/>
      <c r="AS964" s="146"/>
      <c r="AT964" s="146"/>
      <c r="AU964" s="146"/>
      <c r="AV964" s="146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  <c r="BH964" s="146"/>
    </row>
    <row r="965" spans="1:60" outlineLevel="1">
      <c r="A965" s="153"/>
      <c r="B965" s="154"/>
      <c r="C965" s="195" t="s">
        <v>396</v>
      </c>
      <c r="D965" s="185"/>
      <c r="E965" s="186"/>
      <c r="F965" s="155"/>
      <c r="G965" s="155"/>
      <c r="H965" s="155"/>
      <c r="I965" s="155"/>
      <c r="J965" s="155"/>
      <c r="K965" s="155"/>
      <c r="L965" s="155"/>
      <c r="M965" s="155"/>
      <c r="N965" s="155"/>
      <c r="O965" s="155"/>
      <c r="P965" s="155"/>
      <c r="Q965" s="155"/>
      <c r="R965" s="155"/>
      <c r="S965" s="155"/>
      <c r="T965" s="155"/>
      <c r="U965" s="155"/>
      <c r="V965" s="155"/>
      <c r="W965" s="155"/>
      <c r="X965" s="155"/>
      <c r="Y965" s="146"/>
      <c r="Z965" s="146"/>
      <c r="AA965" s="146"/>
      <c r="AB965" s="146"/>
      <c r="AC965" s="146"/>
      <c r="AD965" s="146"/>
      <c r="AE965" s="146"/>
      <c r="AF965" s="146"/>
      <c r="AG965" s="146" t="s">
        <v>228</v>
      </c>
      <c r="AH965" s="146">
        <v>0</v>
      </c>
      <c r="AI965" s="146"/>
      <c r="AJ965" s="146"/>
      <c r="AK965" s="146"/>
      <c r="AL965" s="146"/>
      <c r="AM965" s="146"/>
      <c r="AN965" s="146"/>
      <c r="AO965" s="146"/>
      <c r="AP965" s="146"/>
      <c r="AQ965" s="146"/>
      <c r="AR965" s="146"/>
      <c r="AS965" s="146"/>
      <c r="AT965" s="146"/>
      <c r="AU965" s="146"/>
      <c r="AV965" s="146"/>
      <c r="AW965" s="146"/>
      <c r="AX965" s="146"/>
      <c r="AY965" s="146"/>
      <c r="AZ965" s="146"/>
      <c r="BA965" s="146"/>
      <c r="BB965" s="146"/>
      <c r="BC965" s="146"/>
      <c r="BD965" s="146"/>
      <c r="BE965" s="146"/>
      <c r="BF965" s="146"/>
      <c r="BG965" s="146"/>
      <c r="BH965" s="146"/>
    </row>
    <row r="966" spans="1:60" outlineLevel="1">
      <c r="A966" s="153"/>
      <c r="B966" s="154"/>
      <c r="C966" s="195" t="s">
        <v>574</v>
      </c>
      <c r="D966" s="185"/>
      <c r="E966" s="186">
        <v>3.09</v>
      </c>
      <c r="F966" s="155"/>
      <c r="G966" s="155"/>
      <c r="H966" s="155"/>
      <c r="I966" s="155"/>
      <c r="J966" s="155"/>
      <c r="K966" s="155"/>
      <c r="L966" s="155"/>
      <c r="M966" s="155"/>
      <c r="N966" s="155"/>
      <c r="O966" s="155"/>
      <c r="P966" s="155"/>
      <c r="Q966" s="155"/>
      <c r="R966" s="155"/>
      <c r="S966" s="155"/>
      <c r="T966" s="155"/>
      <c r="U966" s="155"/>
      <c r="V966" s="155"/>
      <c r="W966" s="155"/>
      <c r="X966" s="155"/>
      <c r="Y966" s="146"/>
      <c r="Z966" s="146"/>
      <c r="AA966" s="146"/>
      <c r="AB966" s="146"/>
      <c r="AC966" s="146"/>
      <c r="AD966" s="146"/>
      <c r="AE966" s="146"/>
      <c r="AF966" s="146"/>
      <c r="AG966" s="146" t="s">
        <v>228</v>
      </c>
      <c r="AH966" s="146">
        <v>0</v>
      </c>
      <c r="AI966" s="146"/>
      <c r="AJ966" s="146"/>
      <c r="AK966" s="146"/>
      <c r="AL966" s="146"/>
      <c r="AM966" s="146"/>
      <c r="AN966" s="146"/>
      <c r="AO966" s="146"/>
      <c r="AP966" s="146"/>
      <c r="AQ966" s="146"/>
      <c r="AR966" s="146"/>
      <c r="AS966" s="146"/>
      <c r="AT966" s="146"/>
      <c r="AU966" s="146"/>
      <c r="AV966" s="146"/>
      <c r="AW966" s="146"/>
      <c r="AX966" s="146"/>
      <c r="AY966" s="146"/>
      <c r="AZ966" s="146"/>
      <c r="BA966" s="146"/>
      <c r="BB966" s="146"/>
      <c r="BC966" s="146"/>
      <c r="BD966" s="146"/>
      <c r="BE966" s="146"/>
      <c r="BF966" s="146"/>
      <c r="BG966" s="146"/>
      <c r="BH966" s="146"/>
    </row>
    <row r="967" spans="1:60" outlineLevel="1">
      <c r="A967" s="153"/>
      <c r="B967" s="154"/>
      <c r="C967" s="195" t="s">
        <v>575</v>
      </c>
      <c r="D967" s="185"/>
      <c r="E967" s="186">
        <v>6.3</v>
      </c>
      <c r="F967" s="155"/>
      <c r="G967" s="155"/>
      <c r="H967" s="155"/>
      <c r="I967" s="155"/>
      <c r="J967" s="155"/>
      <c r="K967" s="155"/>
      <c r="L967" s="155"/>
      <c r="M967" s="155"/>
      <c r="N967" s="155"/>
      <c r="O967" s="155"/>
      <c r="P967" s="155"/>
      <c r="Q967" s="155"/>
      <c r="R967" s="155"/>
      <c r="S967" s="155"/>
      <c r="T967" s="155"/>
      <c r="U967" s="155"/>
      <c r="V967" s="155"/>
      <c r="W967" s="155"/>
      <c r="X967" s="155"/>
      <c r="Y967" s="146"/>
      <c r="Z967" s="146"/>
      <c r="AA967" s="146"/>
      <c r="AB967" s="146"/>
      <c r="AC967" s="146"/>
      <c r="AD967" s="146"/>
      <c r="AE967" s="146"/>
      <c r="AF967" s="146"/>
      <c r="AG967" s="146" t="s">
        <v>228</v>
      </c>
      <c r="AH967" s="146">
        <v>0</v>
      </c>
      <c r="AI967" s="146"/>
      <c r="AJ967" s="146"/>
      <c r="AK967" s="146"/>
      <c r="AL967" s="146"/>
      <c r="AM967" s="146"/>
      <c r="AN967" s="146"/>
      <c r="AO967" s="146"/>
      <c r="AP967" s="146"/>
      <c r="AQ967" s="146"/>
      <c r="AR967" s="146"/>
      <c r="AS967" s="146"/>
      <c r="AT967" s="146"/>
      <c r="AU967" s="146"/>
      <c r="AV967" s="146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  <c r="BH967" s="146"/>
    </row>
    <row r="968" spans="1:60" outlineLevel="1">
      <c r="A968" s="153"/>
      <c r="B968" s="154"/>
      <c r="C968" s="195" t="s">
        <v>576</v>
      </c>
      <c r="D968" s="185"/>
      <c r="E968" s="186">
        <v>3.22</v>
      </c>
      <c r="F968" s="155"/>
      <c r="G968" s="155"/>
      <c r="H968" s="155"/>
      <c r="I968" s="155"/>
      <c r="J968" s="155"/>
      <c r="K968" s="155"/>
      <c r="L968" s="155"/>
      <c r="M968" s="155"/>
      <c r="N968" s="155"/>
      <c r="O968" s="155"/>
      <c r="P968" s="155"/>
      <c r="Q968" s="155"/>
      <c r="R968" s="155"/>
      <c r="S968" s="155"/>
      <c r="T968" s="155"/>
      <c r="U968" s="155"/>
      <c r="V968" s="155"/>
      <c r="W968" s="155"/>
      <c r="X968" s="155"/>
      <c r="Y968" s="146"/>
      <c r="Z968" s="146"/>
      <c r="AA968" s="146"/>
      <c r="AB968" s="146"/>
      <c r="AC968" s="146"/>
      <c r="AD968" s="146"/>
      <c r="AE968" s="146"/>
      <c r="AF968" s="146"/>
      <c r="AG968" s="146" t="s">
        <v>228</v>
      </c>
      <c r="AH968" s="146">
        <v>0</v>
      </c>
      <c r="AI968" s="146"/>
      <c r="AJ968" s="146"/>
      <c r="AK968" s="146"/>
      <c r="AL968" s="146"/>
      <c r="AM968" s="146"/>
      <c r="AN968" s="146"/>
      <c r="AO968" s="146"/>
      <c r="AP968" s="146"/>
      <c r="AQ968" s="146"/>
      <c r="AR968" s="146"/>
      <c r="AS968" s="146"/>
      <c r="AT968" s="146"/>
      <c r="AU968" s="146"/>
      <c r="AV968" s="146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  <c r="BH968" s="146"/>
    </row>
    <row r="969" spans="1:60" outlineLevel="1">
      <c r="A969" s="153"/>
      <c r="B969" s="154"/>
      <c r="C969" s="195" t="s">
        <v>577</v>
      </c>
      <c r="D969" s="185"/>
      <c r="E969" s="186">
        <v>4.18</v>
      </c>
      <c r="F969" s="155"/>
      <c r="G969" s="155"/>
      <c r="H969" s="155"/>
      <c r="I969" s="155"/>
      <c r="J969" s="155"/>
      <c r="K969" s="155"/>
      <c r="L969" s="155"/>
      <c r="M969" s="15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  <c r="Y969" s="146"/>
      <c r="Z969" s="146"/>
      <c r="AA969" s="146"/>
      <c r="AB969" s="146"/>
      <c r="AC969" s="146"/>
      <c r="AD969" s="146"/>
      <c r="AE969" s="146"/>
      <c r="AF969" s="146"/>
      <c r="AG969" s="146" t="s">
        <v>228</v>
      </c>
      <c r="AH969" s="146">
        <v>0</v>
      </c>
      <c r="AI969" s="146"/>
      <c r="AJ969" s="146"/>
      <c r="AK969" s="146"/>
      <c r="AL969" s="146"/>
      <c r="AM969" s="146"/>
      <c r="AN969" s="146"/>
      <c r="AO969" s="146"/>
      <c r="AP969" s="146"/>
      <c r="AQ969" s="146"/>
      <c r="AR969" s="146"/>
      <c r="AS969" s="146"/>
      <c r="AT969" s="146"/>
      <c r="AU969" s="146"/>
      <c r="AV969" s="146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  <c r="BH969" s="146"/>
    </row>
    <row r="970" spans="1:60" outlineLevel="1">
      <c r="A970" s="153"/>
      <c r="B970" s="154"/>
      <c r="C970" s="195" t="s">
        <v>578</v>
      </c>
      <c r="D970" s="185"/>
      <c r="E970" s="186">
        <v>4.7300000000000004</v>
      </c>
      <c r="F970" s="155"/>
      <c r="G970" s="155"/>
      <c r="H970" s="155"/>
      <c r="I970" s="155"/>
      <c r="J970" s="155"/>
      <c r="K970" s="155"/>
      <c r="L970" s="155"/>
      <c r="M970" s="155"/>
      <c r="N970" s="155"/>
      <c r="O970" s="155"/>
      <c r="P970" s="155"/>
      <c r="Q970" s="155"/>
      <c r="R970" s="155"/>
      <c r="S970" s="155"/>
      <c r="T970" s="155"/>
      <c r="U970" s="155"/>
      <c r="V970" s="155"/>
      <c r="W970" s="155"/>
      <c r="X970" s="155"/>
      <c r="Y970" s="146"/>
      <c r="Z970" s="146"/>
      <c r="AA970" s="146"/>
      <c r="AB970" s="146"/>
      <c r="AC970" s="146"/>
      <c r="AD970" s="146"/>
      <c r="AE970" s="146"/>
      <c r="AF970" s="146"/>
      <c r="AG970" s="146" t="s">
        <v>228</v>
      </c>
      <c r="AH970" s="146">
        <v>0</v>
      </c>
      <c r="AI970" s="146"/>
      <c r="AJ970" s="146"/>
      <c r="AK970" s="146"/>
      <c r="AL970" s="146"/>
      <c r="AM970" s="146"/>
      <c r="AN970" s="146"/>
      <c r="AO970" s="146"/>
      <c r="AP970" s="146"/>
      <c r="AQ970" s="146"/>
      <c r="AR970" s="146"/>
      <c r="AS970" s="146"/>
      <c r="AT970" s="146"/>
      <c r="AU970" s="146"/>
      <c r="AV970" s="146"/>
      <c r="AW970" s="146"/>
      <c r="AX970" s="146"/>
      <c r="AY970" s="146"/>
      <c r="AZ970" s="146"/>
      <c r="BA970" s="146"/>
      <c r="BB970" s="146"/>
      <c r="BC970" s="146"/>
      <c r="BD970" s="146"/>
      <c r="BE970" s="146"/>
      <c r="BF970" s="146"/>
      <c r="BG970" s="146"/>
      <c r="BH970" s="146"/>
    </row>
    <row r="971" spans="1:60" outlineLevel="1">
      <c r="A971" s="153"/>
      <c r="B971" s="154"/>
      <c r="C971" s="195" t="s">
        <v>579</v>
      </c>
      <c r="D971" s="185"/>
      <c r="E971" s="186">
        <v>2.69</v>
      </c>
      <c r="F971" s="155"/>
      <c r="G971" s="155"/>
      <c r="H971" s="155"/>
      <c r="I971" s="155"/>
      <c r="J971" s="155"/>
      <c r="K971" s="155"/>
      <c r="L971" s="155"/>
      <c r="M971" s="155"/>
      <c r="N971" s="155"/>
      <c r="O971" s="155"/>
      <c r="P971" s="155"/>
      <c r="Q971" s="155"/>
      <c r="R971" s="155"/>
      <c r="S971" s="155"/>
      <c r="T971" s="155"/>
      <c r="U971" s="155"/>
      <c r="V971" s="155"/>
      <c r="W971" s="155"/>
      <c r="X971" s="155"/>
      <c r="Y971" s="146"/>
      <c r="Z971" s="146"/>
      <c r="AA971" s="146"/>
      <c r="AB971" s="146"/>
      <c r="AC971" s="146"/>
      <c r="AD971" s="146"/>
      <c r="AE971" s="146"/>
      <c r="AF971" s="146"/>
      <c r="AG971" s="146" t="s">
        <v>228</v>
      </c>
      <c r="AH971" s="146">
        <v>0</v>
      </c>
      <c r="AI971" s="146"/>
      <c r="AJ971" s="146"/>
      <c r="AK971" s="146"/>
      <c r="AL971" s="146"/>
      <c r="AM971" s="146"/>
      <c r="AN971" s="146"/>
      <c r="AO971" s="146"/>
      <c r="AP971" s="146"/>
      <c r="AQ971" s="146"/>
      <c r="AR971" s="146"/>
      <c r="AS971" s="146"/>
      <c r="AT971" s="146"/>
      <c r="AU971" s="146"/>
      <c r="AV971" s="146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  <c r="BH971" s="146"/>
    </row>
    <row r="972" spans="1:60" outlineLevel="1">
      <c r="A972" s="153"/>
      <c r="B972" s="154"/>
      <c r="C972" s="195" t="s">
        <v>580</v>
      </c>
      <c r="D972" s="185"/>
      <c r="E972" s="186">
        <v>2.1</v>
      </c>
      <c r="F972" s="155"/>
      <c r="G972" s="155"/>
      <c r="H972" s="155"/>
      <c r="I972" s="155"/>
      <c r="J972" s="155"/>
      <c r="K972" s="155"/>
      <c r="L972" s="155"/>
      <c r="M972" s="155"/>
      <c r="N972" s="155"/>
      <c r="O972" s="155"/>
      <c r="P972" s="155"/>
      <c r="Q972" s="155"/>
      <c r="R972" s="155"/>
      <c r="S972" s="155"/>
      <c r="T972" s="155"/>
      <c r="U972" s="155"/>
      <c r="V972" s="155"/>
      <c r="W972" s="155"/>
      <c r="X972" s="155"/>
      <c r="Y972" s="146"/>
      <c r="Z972" s="146"/>
      <c r="AA972" s="146"/>
      <c r="AB972" s="146"/>
      <c r="AC972" s="146"/>
      <c r="AD972" s="146"/>
      <c r="AE972" s="146"/>
      <c r="AF972" s="146"/>
      <c r="AG972" s="146" t="s">
        <v>228</v>
      </c>
      <c r="AH972" s="146">
        <v>0</v>
      </c>
      <c r="AI972" s="146"/>
      <c r="AJ972" s="146"/>
      <c r="AK972" s="146"/>
      <c r="AL972" s="146"/>
      <c r="AM972" s="146"/>
      <c r="AN972" s="146"/>
      <c r="AO972" s="146"/>
      <c r="AP972" s="146"/>
      <c r="AQ972" s="146"/>
      <c r="AR972" s="146"/>
      <c r="AS972" s="146"/>
      <c r="AT972" s="146"/>
      <c r="AU972" s="146"/>
      <c r="AV972" s="146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  <c r="BH972" s="146"/>
    </row>
    <row r="973" spans="1:60" outlineLevel="1">
      <c r="A973" s="153"/>
      <c r="B973" s="154"/>
      <c r="C973" s="195" t="s">
        <v>581</v>
      </c>
      <c r="D973" s="185"/>
      <c r="E973" s="186">
        <v>6.62</v>
      </c>
      <c r="F973" s="155"/>
      <c r="G973" s="155"/>
      <c r="H973" s="155"/>
      <c r="I973" s="155"/>
      <c r="J973" s="155"/>
      <c r="K973" s="155"/>
      <c r="L973" s="155"/>
      <c r="M973" s="155"/>
      <c r="N973" s="155"/>
      <c r="O973" s="155"/>
      <c r="P973" s="155"/>
      <c r="Q973" s="155"/>
      <c r="R973" s="155"/>
      <c r="S973" s="155"/>
      <c r="T973" s="155"/>
      <c r="U973" s="155"/>
      <c r="V973" s="155"/>
      <c r="W973" s="155"/>
      <c r="X973" s="155"/>
      <c r="Y973" s="146"/>
      <c r="Z973" s="146"/>
      <c r="AA973" s="146"/>
      <c r="AB973" s="146"/>
      <c r="AC973" s="146"/>
      <c r="AD973" s="146"/>
      <c r="AE973" s="146"/>
      <c r="AF973" s="146"/>
      <c r="AG973" s="146" t="s">
        <v>228</v>
      </c>
      <c r="AH973" s="146">
        <v>0</v>
      </c>
      <c r="AI973" s="146"/>
      <c r="AJ973" s="146"/>
      <c r="AK973" s="146"/>
      <c r="AL973" s="146"/>
      <c r="AM973" s="146"/>
      <c r="AN973" s="146"/>
      <c r="AO973" s="146"/>
      <c r="AP973" s="146"/>
      <c r="AQ973" s="146"/>
      <c r="AR973" s="146"/>
      <c r="AS973" s="146"/>
      <c r="AT973" s="146"/>
      <c r="AU973" s="146"/>
      <c r="AV973" s="146"/>
      <c r="AW973" s="146"/>
      <c r="AX973" s="146"/>
      <c r="AY973" s="146"/>
      <c r="AZ973" s="146"/>
      <c r="BA973" s="146"/>
      <c r="BB973" s="146"/>
      <c r="BC973" s="146"/>
      <c r="BD973" s="146"/>
      <c r="BE973" s="146"/>
      <c r="BF973" s="146"/>
      <c r="BG973" s="146"/>
      <c r="BH973" s="146"/>
    </row>
    <row r="974" spans="1:60" outlineLevel="1">
      <c r="A974" s="153"/>
      <c r="B974" s="154"/>
      <c r="C974" s="195" t="s">
        <v>582</v>
      </c>
      <c r="D974" s="185"/>
      <c r="E974" s="186">
        <v>2.74</v>
      </c>
      <c r="F974" s="155"/>
      <c r="G974" s="155"/>
      <c r="H974" s="155"/>
      <c r="I974" s="155"/>
      <c r="J974" s="155"/>
      <c r="K974" s="155"/>
      <c r="L974" s="155"/>
      <c r="M974" s="155"/>
      <c r="N974" s="155"/>
      <c r="O974" s="155"/>
      <c r="P974" s="155"/>
      <c r="Q974" s="155"/>
      <c r="R974" s="155"/>
      <c r="S974" s="155"/>
      <c r="T974" s="155"/>
      <c r="U974" s="155"/>
      <c r="V974" s="155"/>
      <c r="W974" s="155"/>
      <c r="X974" s="155"/>
      <c r="Y974" s="146"/>
      <c r="Z974" s="146"/>
      <c r="AA974" s="146"/>
      <c r="AB974" s="146"/>
      <c r="AC974" s="146"/>
      <c r="AD974" s="146"/>
      <c r="AE974" s="146"/>
      <c r="AF974" s="146"/>
      <c r="AG974" s="146" t="s">
        <v>228</v>
      </c>
      <c r="AH974" s="146">
        <v>0</v>
      </c>
      <c r="AI974" s="146"/>
      <c r="AJ974" s="146"/>
      <c r="AK974" s="146"/>
      <c r="AL974" s="146"/>
      <c r="AM974" s="146"/>
      <c r="AN974" s="146"/>
      <c r="AO974" s="146"/>
      <c r="AP974" s="146"/>
      <c r="AQ974" s="146"/>
      <c r="AR974" s="146"/>
      <c r="AS974" s="146"/>
      <c r="AT974" s="146"/>
      <c r="AU974" s="146"/>
      <c r="AV974" s="146"/>
      <c r="AW974" s="146"/>
      <c r="AX974" s="146"/>
      <c r="AY974" s="146"/>
      <c r="AZ974" s="146"/>
      <c r="BA974" s="146"/>
      <c r="BB974" s="146"/>
      <c r="BC974" s="146"/>
      <c r="BD974" s="146"/>
      <c r="BE974" s="146"/>
      <c r="BF974" s="146"/>
      <c r="BG974" s="146"/>
      <c r="BH974" s="146"/>
    </row>
    <row r="975" spans="1:60" ht="22.5" outlineLevel="1">
      <c r="A975" s="163">
        <v>145</v>
      </c>
      <c r="B975" s="164" t="s">
        <v>932</v>
      </c>
      <c r="C975" s="180" t="s">
        <v>933</v>
      </c>
      <c r="D975" s="165" t="s">
        <v>221</v>
      </c>
      <c r="E975" s="166">
        <v>5.2920000000000002E-2</v>
      </c>
      <c r="F975" s="167"/>
      <c r="G975" s="168">
        <f>ROUND(E975*F975,2)</f>
        <v>0</v>
      </c>
      <c r="H975" s="167">
        <v>2550</v>
      </c>
      <c r="I975" s="168">
        <f>ROUND(E975*H975,2)</f>
        <v>134.94999999999999</v>
      </c>
      <c r="J975" s="167">
        <v>0</v>
      </c>
      <c r="K975" s="168">
        <f>ROUND(E975*J975,2)</f>
        <v>0</v>
      </c>
      <c r="L975" s="168">
        <v>21</v>
      </c>
      <c r="M975" s="168">
        <f>G975*(1+L975/100)</f>
        <v>0</v>
      </c>
      <c r="N975" s="168">
        <v>0.02</v>
      </c>
      <c r="O975" s="168">
        <f>ROUND(E975*N975,2)</f>
        <v>0</v>
      </c>
      <c r="P975" s="168">
        <v>0</v>
      </c>
      <c r="Q975" s="168">
        <f>ROUND(E975*P975,2)</f>
        <v>0</v>
      </c>
      <c r="R975" s="168" t="s">
        <v>429</v>
      </c>
      <c r="S975" s="168" t="s">
        <v>171</v>
      </c>
      <c r="T975" s="169" t="s">
        <v>171</v>
      </c>
      <c r="U975" s="155">
        <v>0</v>
      </c>
      <c r="V975" s="155">
        <f>ROUND(E975*U975,2)</f>
        <v>0</v>
      </c>
      <c r="W975" s="155"/>
      <c r="X975" s="155" t="s">
        <v>430</v>
      </c>
      <c r="Y975" s="146"/>
      <c r="Z975" s="146"/>
      <c r="AA975" s="146"/>
      <c r="AB975" s="146"/>
      <c r="AC975" s="146"/>
      <c r="AD975" s="146"/>
      <c r="AE975" s="146"/>
      <c r="AF975" s="146"/>
      <c r="AG975" s="146" t="s">
        <v>431</v>
      </c>
      <c r="AH975" s="146"/>
      <c r="AI975" s="146"/>
      <c r="AJ975" s="146"/>
      <c r="AK975" s="146"/>
      <c r="AL975" s="146"/>
      <c r="AM975" s="146"/>
      <c r="AN975" s="146"/>
      <c r="AO975" s="146"/>
      <c r="AP975" s="146"/>
      <c r="AQ975" s="146"/>
      <c r="AR975" s="146"/>
      <c r="AS975" s="146"/>
      <c r="AT975" s="146"/>
      <c r="AU975" s="146"/>
      <c r="AV975" s="146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  <c r="BH975" s="146"/>
    </row>
    <row r="976" spans="1:60" outlineLevel="1">
      <c r="A976" s="153"/>
      <c r="B976" s="154"/>
      <c r="C976" s="195" t="s">
        <v>502</v>
      </c>
      <c r="D976" s="185"/>
      <c r="E976" s="186"/>
      <c r="F976" s="155"/>
      <c r="G976" s="155"/>
      <c r="H976" s="155"/>
      <c r="I976" s="155"/>
      <c r="J976" s="155"/>
      <c r="K976" s="155"/>
      <c r="L976" s="155"/>
      <c r="M976" s="155"/>
      <c r="N976" s="155"/>
      <c r="O976" s="155"/>
      <c r="P976" s="155"/>
      <c r="Q976" s="155"/>
      <c r="R976" s="155"/>
      <c r="S976" s="155"/>
      <c r="T976" s="155"/>
      <c r="U976" s="155"/>
      <c r="V976" s="155"/>
      <c r="W976" s="155"/>
      <c r="X976" s="155"/>
      <c r="Y976" s="146"/>
      <c r="Z976" s="146"/>
      <c r="AA976" s="146"/>
      <c r="AB976" s="146"/>
      <c r="AC976" s="146"/>
      <c r="AD976" s="146"/>
      <c r="AE976" s="146"/>
      <c r="AF976" s="146"/>
      <c r="AG976" s="146" t="s">
        <v>228</v>
      </c>
      <c r="AH976" s="146">
        <v>0</v>
      </c>
      <c r="AI976" s="146"/>
      <c r="AJ976" s="146"/>
      <c r="AK976" s="146"/>
      <c r="AL976" s="146"/>
      <c r="AM976" s="146"/>
      <c r="AN976" s="146"/>
      <c r="AO976" s="146"/>
      <c r="AP976" s="146"/>
      <c r="AQ976" s="146"/>
      <c r="AR976" s="146"/>
      <c r="AS976" s="146"/>
      <c r="AT976" s="146"/>
      <c r="AU976" s="146"/>
      <c r="AV976" s="146"/>
      <c r="AW976" s="146"/>
      <c r="AX976" s="146"/>
      <c r="AY976" s="146"/>
      <c r="AZ976" s="146"/>
      <c r="BA976" s="146"/>
      <c r="BB976" s="146"/>
      <c r="BC976" s="146"/>
      <c r="BD976" s="146"/>
      <c r="BE976" s="146"/>
      <c r="BF976" s="146"/>
      <c r="BG976" s="146"/>
      <c r="BH976" s="146"/>
    </row>
    <row r="977" spans="1:60" outlineLevel="1">
      <c r="A977" s="153"/>
      <c r="B977" s="154"/>
      <c r="C977" s="195" t="s">
        <v>934</v>
      </c>
      <c r="D977" s="185"/>
      <c r="E977" s="186">
        <v>5.04E-2</v>
      </c>
      <c r="F977" s="155"/>
      <c r="G977" s="155"/>
      <c r="H977" s="155"/>
      <c r="I977" s="155"/>
      <c r="J977" s="155"/>
      <c r="K977" s="155"/>
      <c r="L977" s="155"/>
      <c r="M977" s="155"/>
      <c r="N977" s="155"/>
      <c r="O977" s="155"/>
      <c r="P977" s="155"/>
      <c r="Q977" s="155"/>
      <c r="R977" s="155"/>
      <c r="S977" s="155"/>
      <c r="T977" s="155"/>
      <c r="U977" s="155"/>
      <c r="V977" s="155"/>
      <c r="W977" s="155"/>
      <c r="X977" s="155"/>
      <c r="Y977" s="146"/>
      <c r="Z977" s="146"/>
      <c r="AA977" s="146"/>
      <c r="AB977" s="146"/>
      <c r="AC977" s="146"/>
      <c r="AD977" s="146"/>
      <c r="AE977" s="146"/>
      <c r="AF977" s="146"/>
      <c r="AG977" s="146" t="s">
        <v>228</v>
      </c>
      <c r="AH977" s="146">
        <v>0</v>
      </c>
      <c r="AI977" s="146"/>
      <c r="AJ977" s="146"/>
      <c r="AK977" s="146"/>
      <c r="AL977" s="146"/>
      <c r="AM977" s="146"/>
      <c r="AN977" s="146"/>
      <c r="AO977" s="146"/>
      <c r="AP977" s="146"/>
      <c r="AQ977" s="146"/>
      <c r="AR977" s="146"/>
      <c r="AS977" s="146"/>
      <c r="AT977" s="146"/>
      <c r="AU977" s="146"/>
      <c r="AV977" s="146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  <c r="BH977" s="146"/>
    </row>
    <row r="978" spans="1:60" outlineLevel="1">
      <c r="A978" s="153"/>
      <c r="B978" s="154"/>
      <c r="C978" s="196" t="s">
        <v>432</v>
      </c>
      <c r="D978" s="187"/>
      <c r="E978" s="188">
        <v>2.5200000000000001E-3</v>
      </c>
      <c r="F978" s="155"/>
      <c r="G978" s="155"/>
      <c r="H978" s="155"/>
      <c r="I978" s="155"/>
      <c r="J978" s="155"/>
      <c r="K978" s="155"/>
      <c r="L978" s="155"/>
      <c r="M978" s="155"/>
      <c r="N978" s="155"/>
      <c r="O978" s="155"/>
      <c r="P978" s="155"/>
      <c r="Q978" s="155"/>
      <c r="R978" s="155"/>
      <c r="S978" s="155"/>
      <c r="T978" s="155"/>
      <c r="U978" s="155"/>
      <c r="V978" s="155"/>
      <c r="W978" s="155"/>
      <c r="X978" s="155"/>
      <c r="Y978" s="146"/>
      <c r="Z978" s="146"/>
      <c r="AA978" s="146"/>
      <c r="AB978" s="146"/>
      <c r="AC978" s="146"/>
      <c r="AD978" s="146"/>
      <c r="AE978" s="146"/>
      <c r="AF978" s="146"/>
      <c r="AG978" s="146" t="s">
        <v>228</v>
      </c>
      <c r="AH978" s="146">
        <v>4</v>
      </c>
      <c r="AI978" s="146"/>
      <c r="AJ978" s="146"/>
      <c r="AK978" s="146"/>
      <c r="AL978" s="146"/>
      <c r="AM978" s="146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</row>
    <row r="979" spans="1:60" ht="33.75" outlineLevel="1">
      <c r="A979" s="163">
        <v>146</v>
      </c>
      <c r="B979" s="164" t="s">
        <v>935</v>
      </c>
      <c r="C979" s="180" t="s">
        <v>936</v>
      </c>
      <c r="D979" s="165" t="s">
        <v>254</v>
      </c>
      <c r="E979" s="166">
        <v>37.453499999999998</v>
      </c>
      <c r="F979" s="167"/>
      <c r="G979" s="168">
        <f>ROUND(E979*F979,2)</f>
        <v>0</v>
      </c>
      <c r="H979" s="167">
        <v>49.5</v>
      </c>
      <c r="I979" s="168">
        <f>ROUND(E979*H979,2)</f>
        <v>1853.95</v>
      </c>
      <c r="J979" s="167">
        <v>0</v>
      </c>
      <c r="K979" s="168">
        <f>ROUND(E979*J979,2)</f>
        <v>0</v>
      </c>
      <c r="L979" s="168">
        <v>21</v>
      </c>
      <c r="M979" s="168">
        <f>G979*(1+L979/100)</f>
        <v>0</v>
      </c>
      <c r="N979" s="168">
        <v>2.5000000000000001E-4</v>
      </c>
      <c r="O979" s="168">
        <f>ROUND(E979*N979,2)</f>
        <v>0.01</v>
      </c>
      <c r="P979" s="168">
        <v>0</v>
      </c>
      <c r="Q979" s="168">
        <f>ROUND(E979*P979,2)</f>
        <v>0</v>
      </c>
      <c r="R979" s="168" t="s">
        <v>429</v>
      </c>
      <c r="S979" s="168" t="s">
        <v>171</v>
      </c>
      <c r="T979" s="169" t="s">
        <v>171</v>
      </c>
      <c r="U979" s="155">
        <v>0</v>
      </c>
      <c r="V979" s="155">
        <f>ROUND(E979*U979,2)</f>
        <v>0</v>
      </c>
      <c r="W979" s="155"/>
      <c r="X979" s="155" t="s">
        <v>430</v>
      </c>
      <c r="Y979" s="146"/>
      <c r="Z979" s="146"/>
      <c r="AA979" s="146"/>
      <c r="AB979" s="146"/>
      <c r="AC979" s="146"/>
      <c r="AD979" s="146"/>
      <c r="AE979" s="146"/>
      <c r="AF979" s="146"/>
      <c r="AG979" s="146" t="s">
        <v>431</v>
      </c>
      <c r="AH979" s="146"/>
      <c r="AI979" s="146"/>
      <c r="AJ979" s="146"/>
      <c r="AK979" s="146"/>
      <c r="AL979" s="146"/>
      <c r="AM979" s="146"/>
      <c r="AN979" s="146"/>
      <c r="AO979" s="146"/>
      <c r="AP979" s="146"/>
      <c r="AQ979" s="146"/>
      <c r="AR979" s="146"/>
      <c r="AS979" s="146"/>
      <c r="AT979" s="146"/>
      <c r="AU979" s="146"/>
      <c r="AV979" s="146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  <c r="BH979" s="146"/>
    </row>
    <row r="980" spans="1:60" outlineLevel="1">
      <c r="A980" s="153"/>
      <c r="B980" s="154"/>
      <c r="C980" s="195" t="s">
        <v>396</v>
      </c>
      <c r="D980" s="185"/>
      <c r="E980" s="186"/>
      <c r="F980" s="155"/>
      <c r="G980" s="155"/>
      <c r="H980" s="155"/>
      <c r="I980" s="155"/>
      <c r="J980" s="155"/>
      <c r="K980" s="155"/>
      <c r="L980" s="155"/>
      <c r="M980" s="155"/>
      <c r="N980" s="155"/>
      <c r="O980" s="155"/>
      <c r="P980" s="155"/>
      <c r="Q980" s="155"/>
      <c r="R980" s="155"/>
      <c r="S980" s="155"/>
      <c r="T980" s="155"/>
      <c r="U980" s="155"/>
      <c r="V980" s="155"/>
      <c r="W980" s="155"/>
      <c r="X980" s="155"/>
      <c r="Y980" s="146"/>
      <c r="Z980" s="146"/>
      <c r="AA980" s="146"/>
      <c r="AB980" s="146"/>
      <c r="AC980" s="146"/>
      <c r="AD980" s="146"/>
      <c r="AE980" s="146"/>
      <c r="AF980" s="146"/>
      <c r="AG980" s="146" t="s">
        <v>228</v>
      </c>
      <c r="AH980" s="146">
        <v>0</v>
      </c>
      <c r="AI980" s="146"/>
      <c r="AJ980" s="146"/>
      <c r="AK980" s="146"/>
      <c r="AL980" s="146"/>
      <c r="AM980" s="146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</row>
    <row r="981" spans="1:60" outlineLevel="1">
      <c r="A981" s="153"/>
      <c r="B981" s="154"/>
      <c r="C981" s="195" t="s">
        <v>574</v>
      </c>
      <c r="D981" s="185"/>
      <c r="E981" s="186">
        <v>3.09</v>
      </c>
      <c r="F981" s="155"/>
      <c r="G981" s="155"/>
      <c r="H981" s="155"/>
      <c r="I981" s="155"/>
      <c r="J981" s="155"/>
      <c r="K981" s="155"/>
      <c r="L981" s="155"/>
      <c r="M981" s="155"/>
      <c r="N981" s="155"/>
      <c r="O981" s="155"/>
      <c r="P981" s="155"/>
      <c r="Q981" s="155"/>
      <c r="R981" s="155"/>
      <c r="S981" s="155"/>
      <c r="T981" s="155"/>
      <c r="U981" s="155"/>
      <c r="V981" s="155"/>
      <c r="W981" s="155"/>
      <c r="X981" s="155"/>
      <c r="Y981" s="146"/>
      <c r="Z981" s="146"/>
      <c r="AA981" s="146"/>
      <c r="AB981" s="146"/>
      <c r="AC981" s="146"/>
      <c r="AD981" s="146"/>
      <c r="AE981" s="146"/>
      <c r="AF981" s="146"/>
      <c r="AG981" s="146" t="s">
        <v>228</v>
      </c>
      <c r="AH981" s="146">
        <v>0</v>
      </c>
      <c r="AI981" s="146"/>
      <c r="AJ981" s="146"/>
      <c r="AK981" s="146"/>
      <c r="AL981" s="146"/>
      <c r="AM981" s="146"/>
      <c r="AN981" s="146"/>
      <c r="AO981" s="146"/>
      <c r="AP981" s="146"/>
      <c r="AQ981" s="146"/>
      <c r="AR981" s="146"/>
      <c r="AS981" s="146"/>
      <c r="AT981" s="146"/>
      <c r="AU981" s="146"/>
      <c r="AV981" s="146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  <c r="BH981" s="146"/>
    </row>
    <row r="982" spans="1:60" outlineLevel="1">
      <c r="A982" s="153"/>
      <c r="B982" s="154"/>
      <c r="C982" s="195" t="s">
        <v>575</v>
      </c>
      <c r="D982" s="185"/>
      <c r="E982" s="186">
        <v>6.3</v>
      </c>
      <c r="F982" s="155"/>
      <c r="G982" s="155"/>
      <c r="H982" s="155"/>
      <c r="I982" s="155"/>
      <c r="J982" s="155"/>
      <c r="K982" s="155"/>
      <c r="L982" s="155"/>
      <c r="M982" s="155"/>
      <c r="N982" s="155"/>
      <c r="O982" s="155"/>
      <c r="P982" s="155"/>
      <c r="Q982" s="155"/>
      <c r="R982" s="155"/>
      <c r="S982" s="155"/>
      <c r="T982" s="155"/>
      <c r="U982" s="155"/>
      <c r="V982" s="155"/>
      <c r="W982" s="155"/>
      <c r="X982" s="155"/>
      <c r="Y982" s="146"/>
      <c r="Z982" s="146"/>
      <c r="AA982" s="146"/>
      <c r="AB982" s="146"/>
      <c r="AC982" s="146"/>
      <c r="AD982" s="146"/>
      <c r="AE982" s="146"/>
      <c r="AF982" s="146"/>
      <c r="AG982" s="146" t="s">
        <v>228</v>
      </c>
      <c r="AH982" s="146">
        <v>0</v>
      </c>
      <c r="AI982" s="146"/>
      <c r="AJ982" s="146"/>
      <c r="AK982" s="146"/>
      <c r="AL982" s="146"/>
      <c r="AM982" s="146"/>
      <c r="AN982" s="146"/>
      <c r="AO982" s="146"/>
      <c r="AP982" s="146"/>
      <c r="AQ982" s="146"/>
      <c r="AR982" s="146"/>
      <c r="AS982" s="146"/>
      <c r="AT982" s="146"/>
      <c r="AU982" s="146"/>
      <c r="AV982" s="146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  <c r="BH982" s="146"/>
    </row>
    <row r="983" spans="1:60" outlineLevel="1">
      <c r="A983" s="153"/>
      <c r="B983" s="154"/>
      <c r="C983" s="195" t="s">
        <v>576</v>
      </c>
      <c r="D983" s="185"/>
      <c r="E983" s="186">
        <v>3.22</v>
      </c>
      <c r="F983" s="155"/>
      <c r="G983" s="155"/>
      <c r="H983" s="155"/>
      <c r="I983" s="155"/>
      <c r="J983" s="155"/>
      <c r="K983" s="155"/>
      <c r="L983" s="155"/>
      <c r="M983" s="155"/>
      <c r="N983" s="155"/>
      <c r="O983" s="155"/>
      <c r="P983" s="155"/>
      <c r="Q983" s="155"/>
      <c r="R983" s="155"/>
      <c r="S983" s="155"/>
      <c r="T983" s="155"/>
      <c r="U983" s="155"/>
      <c r="V983" s="155"/>
      <c r="W983" s="155"/>
      <c r="X983" s="155"/>
      <c r="Y983" s="146"/>
      <c r="Z983" s="146"/>
      <c r="AA983" s="146"/>
      <c r="AB983" s="146"/>
      <c r="AC983" s="146"/>
      <c r="AD983" s="146"/>
      <c r="AE983" s="146"/>
      <c r="AF983" s="146"/>
      <c r="AG983" s="146" t="s">
        <v>228</v>
      </c>
      <c r="AH983" s="146">
        <v>0</v>
      </c>
      <c r="AI983" s="146"/>
      <c r="AJ983" s="146"/>
      <c r="AK983" s="146"/>
      <c r="AL983" s="146"/>
      <c r="AM983" s="146"/>
      <c r="AN983" s="146"/>
      <c r="AO983" s="146"/>
      <c r="AP983" s="146"/>
      <c r="AQ983" s="146"/>
      <c r="AR983" s="146"/>
      <c r="AS983" s="146"/>
      <c r="AT983" s="146"/>
      <c r="AU983" s="146"/>
      <c r="AV983" s="146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  <c r="BH983" s="146"/>
    </row>
    <row r="984" spans="1:60" outlineLevel="1">
      <c r="A984" s="153"/>
      <c r="B984" s="154"/>
      <c r="C984" s="195" t="s">
        <v>577</v>
      </c>
      <c r="D984" s="185"/>
      <c r="E984" s="186">
        <v>4.18</v>
      </c>
      <c r="F984" s="155"/>
      <c r="G984" s="155"/>
      <c r="H984" s="155"/>
      <c r="I984" s="155"/>
      <c r="J984" s="155"/>
      <c r="K984" s="155"/>
      <c r="L984" s="155"/>
      <c r="M984" s="155"/>
      <c r="N984" s="155"/>
      <c r="O984" s="155"/>
      <c r="P984" s="155"/>
      <c r="Q984" s="155"/>
      <c r="R984" s="155"/>
      <c r="S984" s="155"/>
      <c r="T984" s="155"/>
      <c r="U984" s="155"/>
      <c r="V984" s="155"/>
      <c r="W984" s="155"/>
      <c r="X984" s="155"/>
      <c r="Y984" s="146"/>
      <c r="Z984" s="146"/>
      <c r="AA984" s="146"/>
      <c r="AB984" s="146"/>
      <c r="AC984" s="146"/>
      <c r="AD984" s="146"/>
      <c r="AE984" s="146"/>
      <c r="AF984" s="146"/>
      <c r="AG984" s="146" t="s">
        <v>228</v>
      </c>
      <c r="AH984" s="146">
        <v>0</v>
      </c>
      <c r="AI984" s="146"/>
      <c r="AJ984" s="146"/>
      <c r="AK984" s="146"/>
      <c r="AL984" s="146"/>
      <c r="AM984" s="146"/>
      <c r="AN984" s="146"/>
      <c r="AO984" s="146"/>
      <c r="AP984" s="146"/>
      <c r="AQ984" s="146"/>
      <c r="AR984" s="146"/>
      <c r="AS984" s="146"/>
      <c r="AT984" s="146"/>
      <c r="AU984" s="146"/>
      <c r="AV984" s="146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  <c r="BH984" s="146"/>
    </row>
    <row r="985" spans="1:60" outlineLevel="1">
      <c r="A985" s="153"/>
      <c r="B985" s="154"/>
      <c r="C985" s="195" t="s">
        <v>578</v>
      </c>
      <c r="D985" s="185"/>
      <c r="E985" s="186">
        <v>4.7300000000000004</v>
      </c>
      <c r="F985" s="155"/>
      <c r="G985" s="155"/>
      <c r="H985" s="155"/>
      <c r="I985" s="155"/>
      <c r="J985" s="155"/>
      <c r="K985" s="155"/>
      <c r="L985" s="155"/>
      <c r="M985" s="155"/>
      <c r="N985" s="155"/>
      <c r="O985" s="155"/>
      <c r="P985" s="155"/>
      <c r="Q985" s="155"/>
      <c r="R985" s="155"/>
      <c r="S985" s="155"/>
      <c r="T985" s="155"/>
      <c r="U985" s="155"/>
      <c r="V985" s="155"/>
      <c r="W985" s="155"/>
      <c r="X985" s="155"/>
      <c r="Y985" s="146"/>
      <c r="Z985" s="146"/>
      <c r="AA985" s="146"/>
      <c r="AB985" s="146"/>
      <c r="AC985" s="146"/>
      <c r="AD985" s="146"/>
      <c r="AE985" s="146"/>
      <c r="AF985" s="146"/>
      <c r="AG985" s="146" t="s">
        <v>228</v>
      </c>
      <c r="AH985" s="146">
        <v>0</v>
      </c>
      <c r="AI985" s="146"/>
      <c r="AJ985" s="146"/>
      <c r="AK985" s="146"/>
      <c r="AL985" s="146"/>
      <c r="AM985" s="146"/>
      <c r="AN985" s="146"/>
      <c r="AO985" s="146"/>
      <c r="AP985" s="146"/>
      <c r="AQ985" s="146"/>
      <c r="AR985" s="146"/>
      <c r="AS985" s="146"/>
      <c r="AT985" s="146"/>
      <c r="AU985" s="146"/>
      <c r="AV985" s="146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  <c r="BH985" s="146"/>
    </row>
    <row r="986" spans="1:60" outlineLevel="1">
      <c r="A986" s="153"/>
      <c r="B986" s="154"/>
      <c r="C986" s="195" t="s">
        <v>579</v>
      </c>
      <c r="D986" s="185"/>
      <c r="E986" s="186">
        <v>2.69</v>
      </c>
      <c r="F986" s="155"/>
      <c r="G986" s="155"/>
      <c r="H986" s="155"/>
      <c r="I986" s="155"/>
      <c r="J986" s="155"/>
      <c r="K986" s="155"/>
      <c r="L986" s="155"/>
      <c r="M986" s="155"/>
      <c r="N986" s="155"/>
      <c r="O986" s="155"/>
      <c r="P986" s="155"/>
      <c r="Q986" s="155"/>
      <c r="R986" s="155"/>
      <c r="S986" s="155"/>
      <c r="T986" s="155"/>
      <c r="U986" s="155"/>
      <c r="V986" s="155"/>
      <c r="W986" s="155"/>
      <c r="X986" s="155"/>
      <c r="Y986" s="146"/>
      <c r="Z986" s="146"/>
      <c r="AA986" s="146"/>
      <c r="AB986" s="146"/>
      <c r="AC986" s="146"/>
      <c r="AD986" s="146"/>
      <c r="AE986" s="146"/>
      <c r="AF986" s="146"/>
      <c r="AG986" s="146" t="s">
        <v>228</v>
      </c>
      <c r="AH986" s="146">
        <v>0</v>
      </c>
      <c r="AI986" s="146"/>
      <c r="AJ986" s="146"/>
      <c r="AK986" s="146"/>
      <c r="AL986" s="146"/>
      <c r="AM986" s="146"/>
      <c r="AN986" s="146"/>
      <c r="AO986" s="146"/>
      <c r="AP986" s="146"/>
      <c r="AQ986" s="146"/>
      <c r="AR986" s="146"/>
      <c r="AS986" s="146"/>
      <c r="AT986" s="146"/>
      <c r="AU986" s="146"/>
      <c r="AV986" s="146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  <c r="BH986" s="146"/>
    </row>
    <row r="987" spans="1:60" outlineLevel="1">
      <c r="A987" s="153"/>
      <c r="B987" s="154"/>
      <c r="C987" s="195" t="s">
        <v>580</v>
      </c>
      <c r="D987" s="185"/>
      <c r="E987" s="186">
        <v>2.1</v>
      </c>
      <c r="F987" s="155"/>
      <c r="G987" s="155"/>
      <c r="H987" s="155"/>
      <c r="I987" s="155"/>
      <c r="J987" s="155"/>
      <c r="K987" s="155"/>
      <c r="L987" s="155"/>
      <c r="M987" s="155"/>
      <c r="N987" s="155"/>
      <c r="O987" s="155"/>
      <c r="P987" s="155"/>
      <c r="Q987" s="155"/>
      <c r="R987" s="155"/>
      <c r="S987" s="155"/>
      <c r="T987" s="155"/>
      <c r="U987" s="155"/>
      <c r="V987" s="155"/>
      <c r="W987" s="155"/>
      <c r="X987" s="155"/>
      <c r="Y987" s="146"/>
      <c r="Z987" s="146"/>
      <c r="AA987" s="146"/>
      <c r="AB987" s="146"/>
      <c r="AC987" s="146"/>
      <c r="AD987" s="146"/>
      <c r="AE987" s="146"/>
      <c r="AF987" s="146"/>
      <c r="AG987" s="146" t="s">
        <v>228</v>
      </c>
      <c r="AH987" s="146">
        <v>0</v>
      </c>
      <c r="AI987" s="146"/>
      <c r="AJ987" s="146"/>
      <c r="AK987" s="146"/>
      <c r="AL987" s="146"/>
      <c r="AM987" s="146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</row>
    <row r="988" spans="1:60" outlineLevel="1">
      <c r="A988" s="153"/>
      <c r="B988" s="154"/>
      <c r="C988" s="195" t="s">
        <v>581</v>
      </c>
      <c r="D988" s="185"/>
      <c r="E988" s="186">
        <v>6.62</v>
      </c>
      <c r="F988" s="155"/>
      <c r="G988" s="155"/>
      <c r="H988" s="155"/>
      <c r="I988" s="155"/>
      <c r="J988" s="155"/>
      <c r="K988" s="155"/>
      <c r="L988" s="155"/>
      <c r="M988" s="155"/>
      <c r="N988" s="155"/>
      <c r="O988" s="155"/>
      <c r="P988" s="155"/>
      <c r="Q988" s="155"/>
      <c r="R988" s="155"/>
      <c r="S988" s="155"/>
      <c r="T988" s="155"/>
      <c r="U988" s="155"/>
      <c r="V988" s="155"/>
      <c r="W988" s="155"/>
      <c r="X988" s="155"/>
      <c r="Y988" s="146"/>
      <c r="Z988" s="146"/>
      <c r="AA988" s="146"/>
      <c r="AB988" s="146"/>
      <c r="AC988" s="146"/>
      <c r="AD988" s="146"/>
      <c r="AE988" s="146"/>
      <c r="AF988" s="146"/>
      <c r="AG988" s="146" t="s">
        <v>228</v>
      </c>
      <c r="AH988" s="146">
        <v>0</v>
      </c>
      <c r="AI988" s="146"/>
      <c r="AJ988" s="146"/>
      <c r="AK988" s="146"/>
      <c r="AL988" s="146"/>
      <c r="AM988" s="146"/>
      <c r="AN988" s="146"/>
      <c r="AO988" s="146"/>
      <c r="AP988" s="146"/>
      <c r="AQ988" s="146"/>
      <c r="AR988" s="146"/>
      <c r="AS988" s="146"/>
      <c r="AT988" s="146"/>
      <c r="AU988" s="146"/>
      <c r="AV988" s="146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  <c r="BH988" s="146"/>
    </row>
    <row r="989" spans="1:60" outlineLevel="1">
      <c r="A989" s="153"/>
      <c r="B989" s="154"/>
      <c r="C989" s="195" t="s">
        <v>582</v>
      </c>
      <c r="D989" s="185"/>
      <c r="E989" s="186">
        <v>2.74</v>
      </c>
      <c r="F989" s="155"/>
      <c r="G989" s="155"/>
      <c r="H989" s="155"/>
      <c r="I989" s="155"/>
      <c r="J989" s="155"/>
      <c r="K989" s="155"/>
      <c r="L989" s="155"/>
      <c r="M989" s="155"/>
      <c r="N989" s="155"/>
      <c r="O989" s="155"/>
      <c r="P989" s="155"/>
      <c r="Q989" s="155"/>
      <c r="R989" s="155"/>
      <c r="S989" s="155"/>
      <c r="T989" s="155"/>
      <c r="U989" s="155"/>
      <c r="V989" s="155"/>
      <c r="W989" s="155"/>
      <c r="X989" s="155"/>
      <c r="Y989" s="146"/>
      <c r="Z989" s="146"/>
      <c r="AA989" s="146"/>
      <c r="AB989" s="146"/>
      <c r="AC989" s="146"/>
      <c r="AD989" s="146"/>
      <c r="AE989" s="146"/>
      <c r="AF989" s="146"/>
      <c r="AG989" s="146" t="s">
        <v>228</v>
      </c>
      <c r="AH989" s="146">
        <v>0</v>
      </c>
      <c r="AI989" s="146"/>
      <c r="AJ989" s="146"/>
      <c r="AK989" s="146"/>
      <c r="AL989" s="146"/>
      <c r="AM989" s="146"/>
      <c r="AN989" s="146"/>
      <c r="AO989" s="146"/>
      <c r="AP989" s="146"/>
      <c r="AQ989" s="146"/>
      <c r="AR989" s="146"/>
      <c r="AS989" s="146"/>
      <c r="AT989" s="146"/>
      <c r="AU989" s="146"/>
      <c r="AV989" s="146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  <c r="BH989" s="146"/>
    </row>
    <row r="990" spans="1:60" outlineLevel="1">
      <c r="A990" s="153"/>
      <c r="B990" s="154"/>
      <c r="C990" s="196" t="s">
        <v>432</v>
      </c>
      <c r="D990" s="187"/>
      <c r="E990" s="188">
        <v>1.7835000000000001</v>
      </c>
      <c r="F990" s="155"/>
      <c r="G990" s="155"/>
      <c r="H990" s="155"/>
      <c r="I990" s="155"/>
      <c r="J990" s="155"/>
      <c r="K990" s="155"/>
      <c r="L990" s="155"/>
      <c r="M990" s="155"/>
      <c r="N990" s="155"/>
      <c r="O990" s="155"/>
      <c r="P990" s="155"/>
      <c r="Q990" s="155"/>
      <c r="R990" s="155"/>
      <c r="S990" s="155"/>
      <c r="T990" s="155"/>
      <c r="U990" s="155"/>
      <c r="V990" s="155"/>
      <c r="W990" s="155"/>
      <c r="X990" s="155"/>
      <c r="Y990" s="146"/>
      <c r="Z990" s="146"/>
      <c r="AA990" s="146"/>
      <c r="AB990" s="146"/>
      <c r="AC990" s="146"/>
      <c r="AD990" s="146"/>
      <c r="AE990" s="146"/>
      <c r="AF990" s="146"/>
      <c r="AG990" s="146" t="s">
        <v>228</v>
      </c>
      <c r="AH990" s="146">
        <v>4</v>
      </c>
      <c r="AI990" s="146"/>
      <c r="AJ990" s="146"/>
      <c r="AK990" s="146"/>
      <c r="AL990" s="146"/>
      <c r="AM990" s="146"/>
      <c r="AN990" s="146"/>
      <c r="AO990" s="146"/>
      <c r="AP990" s="146"/>
      <c r="AQ990" s="146"/>
      <c r="AR990" s="146"/>
      <c r="AS990" s="146"/>
      <c r="AT990" s="146"/>
      <c r="AU990" s="146"/>
      <c r="AV990" s="146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  <c r="BH990" s="146"/>
    </row>
    <row r="991" spans="1:60" outlineLevel="1">
      <c r="A991" s="163">
        <v>147</v>
      </c>
      <c r="B991" s="164" t="s">
        <v>937</v>
      </c>
      <c r="C991" s="180" t="s">
        <v>938</v>
      </c>
      <c r="D991" s="165" t="s">
        <v>296</v>
      </c>
      <c r="E991" s="166">
        <v>1.8339999999999999E-2</v>
      </c>
      <c r="F991" s="167"/>
      <c r="G991" s="168">
        <f>ROUND(E991*F991,2)</f>
        <v>0</v>
      </c>
      <c r="H991" s="167">
        <v>0</v>
      </c>
      <c r="I991" s="168">
        <f>ROUND(E991*H991,2)</f>
        <v>0</v>
      </c>
      <c r="J991" s="167">
        <v>985</v>
      </c>
      <c r="K991" s="168">
        <f>ROUND(E991*J991,2)</f>
        <v>18.059999999999999</v>
      </c>
      <c r="L991" s="168">
        <v>21</v>
      </c>
      <c r="M991" s="168">
        <f>G991*(1+L991/100)</f>
        <v>0</v>
      </c>
      <c r="N991" s="168">
        <v>0</v>
      </c>
      <c r="O991" s="168">
        <f>ROUND(E991*N991,2)</f>
        <v>0</v>
      </c>
      <c r="P991" s="168">
        <v>0</v>
      </c>
      <c r="Q991" s="168">
        <f>ROUND(E991*P991,2)</f>
        <v>0</v>
      </c>
      <c r="R991" s="168" t="s">
        <v>926</v>
      </c>
      <c r="S991" s="168" t="s">
        <v>171</v>
      </c>
      <c r="T991" s="169" t="s">
        <v>171</v>
      </c>
      <c r="U991" s="155">
        <v>1.831</v>
      </c>
      <c r="V991" s="155">
        <f>ROUND(E991*U991,2)</f>
        <v>0.03</v>
      </c>
      <c r="W991" s="155"/>
      <c r="X991" s="155" t="s">
        <v>840</v>
      </c>
      <c r="Y991" s="146"/>
      <c r="Z991" s="146"/>
      <c r="AA991" s="146"/>
      <c r="AB991" s="146"/>
      <c r="AC991" s="146"/>
      <c r="AD991" s="146"/>
      <c r="AE991" s="146"/>
      <c r="AF991" s="146"/>
      <c r="AG991" s="146" t="s">
        <v>841</v>
      </c>
      <c r="AH991" s="146"/>
      <c r="AI991" s="146"/>
      <c r="AJ991" s="146"/>
      <c r="AK991" s="146"/>
      <c r="AL991" s="146"/>
      <c r="AM991" s="146"/>
      <c r="AN991" s="146"/>
      <c r="AO991" s="146"/>
      <c r="AP991" s="146"/>
      <c r="AQ991" s="146"/>
      <c r="AR991" s="146"/>
      <c r="AS991" s="146"/>
      <c r="AT991" s="146"/>
      <c r="AU991" s="146"/>
      <c r="AV991" s="146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  <c r="BH991" s="146"/>
    </row>
    <row r="992" spans="1:60" outlineLevel="1">
      <c r="A992" s="153"/>
      <c r="B992" s="154"/>
      <c r="C992" s="801" t="s">
        <v>939</v>
      </c>
      <c r="D992" s="802"/>
      <c r="E992" s="802"/>
      <c r="F992" s="802"/>
      <c r="G992" s="802"/>
      <c r="H992" s="155"/>
      <c r="I992" s="155"/>
      <c r="J992" s="155"/>
      <c r="K992" s="155"/>
      <c r="L992" s="155"/>
      <c r="M992" s="155"/>
      <c r="N992" s="155"/>
      <c r="O992" s="155"/>
      <c r="P992" s="155"/>
      <c r="Q992" s="155"/>
      <c r="R992" s="155"/>
      <c r="S992" s="155"/>
      <c r="T992" s="155"/>
      <c r="U992" s="155"/>
      <c r="V992" s="155"/>
      <c r="W992" s="155"/>
      <c r="X992" s="155"/>
      <c r="Y992" s="146"/>
      <c r="Z992" s="146"/>
      <c r="AA992" s="146"/>
      <c r="AB992" s="146"/>
      <c r="AC992" s="146"/>
      <c r="AD992" s="146"/>
      <c r="AE992" s="146"/>
      <c r="AF992" s="146"/>
      <c r="AG992" s="146" t="s">
        <v>226</v>
      </c>
      <c r="AH992" s="146"/>
      <c r="AI992" s="146"/>
      <c r="AJ992" s="146"/>
      <c r="AK992" s="146"/>
      <c r="AL992" s="146"/>
      <c r="AM992" s="146"/>
      <c r="AN992" s="146"/>
      <c r="AO992" s="146"/>
      <c r="AP992" s="146"/>
      <c r="AQ992" s="146"/>
      <c r="AR992" s="146"/>
      <c r="AS992" s="146"/>
      <c r="AT992" s="146"/>
      <c r="AU992" s="146"/>
      <c r="AV992" s="146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  <c r="BH992" s="146"/>
    </row>
    <row r="993" spans="1:60" outlineLevel="1">
      <c r="A993" s="153"/>
      <c r="B993" s="154"/>
      <c r="C993" s="195" t="s">
        <v>843</v>
      </c>
      <c r="D993" s="185"/>
      <c r="E993" s="186"/>
      <c r="F993" s="155"/>
      <c r="G993" s="155"/>
      <c r="H993" s="155"/>
      <c r="I993" s="155"/>
      <c r="J993" s="155"/>
      <c r="K993" s="155"/>
      <c r="L993" s="155"/>
      <c r="M993" s="155"/>
      <c r="N993" s="155"/>
      <c r="O993" s="155"/>
      <c r="P993" s="155"/>
      <c r="Q993" s="155"/>
      <c r="R993" s="155"/>
      <c r="S993" s="155"/>
      <c r="T993" s="155"/>
      <c r="U993" s="155"/>
      <c r="V993" s="155"/>
      <c r="W993" s="155"/>
      <c r="X993" s="155"/>
      <c r="Y993" s="146"/>
      <c r="Z993" s="146"/>
      <c r="AA993" s="146"/>
      <c r="AB993" s="146"/>
      <c r="AC993" s="146"/>
      <c r="AD993" s="146"/>
      <c r="AE993" s="146"/>
      <c r="AF993" s="146"/>
      <c r="AG993" s="146" t="s">
        <v>228</v>
      </c>
      <c r="AH993" s="146">
        <v>0</v>
      </c>
      <c r="AI993" s="146"/>
      <c r="AJ993" s="146"/>
      <c r="AK993" s="146"/>
      <c r="AL993" s="146"/>
      <c r="AM993" s="146"/>
      <c r="AN993" s="146"/>
      <c r="AO993" s="146"/>
      <c r="AP993" s="146"/>
      <c r="AQ993" s="146"/>
      <c r="AR993" s="146"/>
      <c r="AS993" s="146"/>
      <c r="AT993" s="146"/>
      <c r="AU993" s="146"/>
      <c r="AV993" s="146"/>
      <c r="AW993" s="146"/>
      <c r="AX993" s="146"/>
      <c r="AY993" s="146"/>
      <c r="AZ993" s="146"/>
      <c r="BA993" s="146"/>
      <c r="BB993" s="146"/>
      <c r="BC993" s="146"/>
      <c r="BD993" s="146"/>
      <c r="BE993" s="146"/>
      <c r="BF993" s="146"/>
      <c r="BG993" s="146"/>
      <c r="BH993" s="146"/>
    </row>
    <row r="994" spans="1:60" outlineLevel="1">
      <c r="A994" s="153"/>
      <c r="B994" s="154"/>
      <c r="C994" s="195" t="s">
        <v>940</v>
      </c>
      <c r="D994" s="185"/>
      <c r="E994" s="186"/>
      <c r="F994" s="155"/>
      <c r="G994" s="155"/>
      <c r="H994" s="155"/>
      <c r="I994" s="155"/>
      <c r="J994" s="155"/>
      <c r="K994" s="155"/>
      <c r="L994" s="155"/>
      <c r="M994" s="155"/>
      <c r="N994" s="155"/>
      <c r="O994" s="155"/>
      <c r="P994" s="155"/>
      <c r="Q994" s="155"/>
      <c r="R994" s="155"/>
      <c r="S994" s="155"/>
      <c r="T994" s="155"/>
      <c r="U994" s="155"/>
      <c r="V994" s="155"/>
      <c r="W994" s="155"/>
      <c r="X994" s="155"/>
      <c r="Y994" s="146"/>
      <c r="Z994" s="146"/>
      <c r="AA994" s="146"/>
      <c r="AB994" s="146"/>
      <c r="AC994" s="146"/>
      <c r="AD994" s="146"/>
      <c r="AE994" s="146"/>
      <c r="AF994" s="146"/>
      <c r="AG994" s="146" t="s">
        <v>228</v>
      </c>
      <c r="AH994" s="146">
        <v>0</v>
      </c>
      <c r="AI994" s="146"/>
      <c r="AJ994" s="146"/>
      <c r="AK994" s="146"/>
      <c r="AL994" s="146"/>
      <c r="AM994" s="146"/>
      <c r="AN994" s="146"/>
      <c r="AO994" s="146"/>
      <c r="AP994" s="146"/>
      <c r="AQ994" s="146"/>
      <c r="AR994" s="146"/>
      <c r="AS994" s="146"/>
      <c r="AT994" s="146"/>
      <c r="AU994" s="146"/>
      <c r="AV994" s="146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  <c r="BH994" s="146"/>
    </row>
    <row r="995" spans="1:60" outlineLevel="1">
      <c r="A995" s="153"/>
      <c r="B995" s="154"/>
      <c r="C995" s="195" t="s">
        <v>941</v>
      </c>
      <c r="D995" s="185"/>
      <c r="E995" s="186">
        <v>1.8339999999999999E-2</v>
      </c>
      <c r="F995" s="155"/>
      <c r="G995" s="155"/>
      <c r="H995" s="155"/>
      <c r="I995" s="155"/>
      <c r="J995" s="155"/>
      <c r="K995" s="155"/>
      <c r="L995" s="155"/>
      <c r="M995" s="155"/>
      <c r="N995" s="155"/>
      <c r="O995" s="155"/>
      <c r="P995" s="155"/>
      <c r="Q995" s="155"/>
      <c r="R995" s="155"/>
      <c r="S995" s="155"/>
      <c r="T995" s="155"/>
      <c r="U995" s="155"/>
      <c r="V995" s="155"/>
      <c r="W995" s="155"/>
      <c r="X995" s="155"/>
      <c r="Y995" s="146"/>
      <c r="Z995" s="146"/>
      <c r="AA995" s="146"/>
      <c r="AB995" s="146"/>
      <c r="AC995" s="146"/>
      <c r="AD995" s="146"/>
      <c r="AE995" s="146"/>
      <c r="AF995" s="146"/>
      <c r="AG995" s="146" t="s">
        <v>228</v>
      </c>
      <c r="AH995" s="146">
        <v>0</v>
      </c>
      <c r="AI995" s="146"/>
      <c r="AJ995" s="146"/>
      <c r="AK995" s="146"/>
      <c r="AL995" s="146"/>
      <c r="AM995" s="146"/>
      <c r="AN995" s="146"/>
      <c r="AO995" s="146"/>
      <c r="AP995" s="146"/>
      <c r="AQ995" s="146"/>
      <c r="AR995" s="146"/>
      <c r="AS995" s="146"/>
      <c r="AT995" s="146"/>
      <c r="AU995" s="146"/>
      <c r="AV995" s="146"/>
      <c r="AW995" s="146"/>
      <c r="AX995" s="146"/>
      <c r="AY995" s="146"/>
      <c r="AZ995" s="146"/>
      <c r="BA995" s="146"/>
      <c r="BB995" s="146"/>
      <c r="BC995" s="146"/>
      <c r="BD995" s="146"/>
      <c r="BE995" s="146"/>
      <c r="BF995" s="146"/>
      <c r="BG995" s="146"/>
      <c r="BH995" s="146"/>
    </row>
    <row r="996" spans="1:60">
      <c r="A996" s="157" t="s">
        <v>166</v>
      </c>
      <c r="B996" s="158" t="s">
        <v>103</v>
      </c>
      <c r="C996" s="179" t="s">
        <v>104</v>
      </c>
      <c r="D996" s="159"/>
      <c r="E996" s="160"/>
      <c r="F996" s="161"/>
      <c r="G996" s="161">
        <f>SUMIF(AG997:AG997,"&lt;&gt;NOR",G997:G997)</f>
        <v>0</v>
      </c>
      <c r="H996" s="161"/>
      <c r="I996" s="161">
        <f>SUM(I997:I997)</f>
        <v>0</v>
      </c>
      <c r="J996" s="161"/>
      <c r="K996" s="161">
        <f>SUM(K997:K997)</f>
        <v>737100</v>
      </c>
      <c r="L996" s="161"/>
      <c r="M996" s="161">
        <f>SUM(M997:M997)</f>
        <v>0</v>
      </c>
      <c r="N996" s="161"/>
      <c r="O996" s="161">
        <f>SUM(O997:O997)</f>
        <v>0</v>
      </c>
      <c r="P996" s="161"/>
      <c r="Q996" s="161">
        <f>SUM(Q997:Q997)</f>
        <v>0</v>
      </c>
      <c r="R996" s="161"/>
      <c r="S996" s="161"/>
      <c r="T996" s="162"/>
      <c r="U996" s="156"/>
      <c r="V996" s="156">
        <f>SUM(V997:V997)</f>
        <v>0</v>
      </c>
      <c r="W996" s="156"/>
      <c r="X996" s="156"/>
      <c r="AG996" t="s">
        <v>167</v>
      </c>
    </row>
    <row r="997" spans="1:60" outlineLevel="1">
      <c r="A997" s="171">
        <v>148</v>
      </c>
      <c r="B997" s="172" t="s">
        <v>942</v>
      </c>
      <c r="C997" s="181" t="s">
        <v>943</v>
      </c>
      <c r="D997" s="173" t="s">
        <v>655</v>
      </c>
      <c r="E997" s="174">
        <v>1</v>
      </c>
      <c r="F997" s="175">
        <f>'Rekapitulace ZT'!C21</f>
        <v>0</v>
      </c>
      <c r="G997" s="176">
        <f>ROUND(E997*F997,2)</f>
        <v>0</v>
      </c>
      <c r="H997" s="175">
        <v>0</v>
      </c>
      <c r="I997" s="176">
        <f>ROUND(E997*H997,2)</f>
        <v>0</v>
      </c>
      <c r="J997" s="175">
        <v>737100</v>
      </c>
      <c r="K997" s="176">
        <f>ROUND(E997*J997,2)</f>
        <v>737100</v>
      </c>
      <c r="L997" s="176">
        <v>21</v>
      </c>
      <c r="M997" s="176">
        <f>G997*(1+L997/100)</f>
        <v>0</v>
      </c>
      <c r="N997" s="176">
        <v>0</v>
      </c>
      <c r="O997" s="176">
        <f>ROUND(E997*N997,2)</f>
        <v>0</v>
      </c>
      <c r="P997" s="176">
        <v>0</v>
      </c>
      <c r="Q997" s="176">
        <f>ROUND(E997*P997,2)</f>
        <v>0</v>
      </c>
      <c r="R997" s="176"/>
      <c r="S997" s="176" t="s">
        <v>386</v>
      </c>
      <c r="T997" s="177" t="s">
        <v>172</v>
      </c>
      <c r="U997" s="155">
        <v>0</v>
      </c>
      <c r="V997" s="155">
        <f>ROUND(E997*U997,2)</f>
        <v>0</v>
      </c>
      <c r="W997" s="155"/>
      <c r="X997" s="155" t="s">
        <v>223</v>
      </c>
      <c r="Y997" s="146"/>
      <c r="Z997" s="146"/>
      <c r="AA997" s="146"/>
      <c r="AB997" s="146"/>
      <c r="AC997" s="146"/>
      <c r="AD997" s="146"/>
      <c r="AE997" s="146"/>
      <c r="AF997" s="146"/>
      <c r="AG997" s="146" t="s">
        <v>224</v>
      </c>
      <c r="AH997" s="146"/>
      <c r="AI997" s="146"/>
      <c r="AJ997" s="146"/>
      <c r="AK997" s="146"/>
      <c r="AL997" s="146"/>
      <c r="AM997" s="146"/>
      <c r="AN997" s="146"/>
      <c r="AO997" s="146"/>
      <c r="AP997" s="146"/>
      <c r="AQ997" s="146"/>
      <c r="AR997" s="146"/>
      <c r="AS997" s="146"/>
      <c r="AT997" s="146"/>
      <c r="AU997" s="146"/>
      <c r="AV997" s="146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  <c r="BH997" s="146"/>
    </row>
    <row r="998" spans="1:60">
      <c r="A998" s="157" t="s">
        <v>166</v>
      </c>
      <c r="B998" s="158" t="s">
        <v>105</v>
      </c>
      <c r="C998" s="179" t="s">
        <v>106</v>
      </c>
      <c r="D998" s="159"/>
      <c r="E998" s="160"/>
      <c r="F998" s="161"/>
      <c r="G998" s="161">
        <f>SUMIF(AG999:AG1010,"&lt;&gt;NOR",G999:G1010)</f>
        <v>0</v>
      </c>
      <c r="H998" s="161"/>
      <c r="I998" s="161">
        <f>SUM(I999:I1010)</f>
        <v>0</v>
      </c>
      <c r="J998" s="161"/>
      <c r="K998" s="161">
        <f>SUM(K999:K1010)</f>
        <v>2527.5</v>
      </c>
      <c r="L998" s="161"/>
      <c r="M998" s="161">
        <f>SUM(M999:M1010)</f>
        <v>0</v>
      </c>
      <c r="N998" s="161"/>
      <c r="O998" s="161">
        <f>SUM(O999:O1010)</f>
        <v>0</v>
      </c>
      <c r="P998" s="161"/>
      <c r="Q998" s="161">
        <f>SUM(Q999:Q1010)</f>
        <v>0.3</v>
      </c>
      <c r="R998" s="161"/>
      <c r="S998" s="161"/>
      <c r="T998" s="162"/>
      <c r="U998" s="156"/>
      <c r="V998" s="156">
        <f>SUM(V999:V1010)</f>
        <v>0.69</v>
      </c>
      <c r="W998" s="156"/>
      <c r="X998" s="156"/>
      <c r="AG998" t="s">
        <v>167</v>
      </c>
    </row>
    <row r="999" spans="1:60" outlineLevel="1">
      <c r="A999" s="163">
        <v>149</v>
      </c>
      <c r="B999" s="164" t="s">
        <v>944</v>
      </c>
      <c r="C999" s="180" t="s">
        <v>945</v>
      </c>
      <c r="D999" s="165" t="s">
        <v>655</v>
      </c>
      <c r="E999" s="166">
        <v>1</v>
      </c>
      <c r="F999" s="167"/>
      <c r="G999" s="168">
        <f>ROUND(E999*F999,2)</f>
        <v>0</v>
      </c>
      <c r="H999" s="167">
        <v>0</v>
      </c>
      <c r="I999" s="168">
        <f>ROUND(E999*H999,2)</f>
        <v>0</v>
      </c>
      <c r="J999" s="167">
        <v>259.5</v>
      </c>
      <c r="K999" s="168">
        <f>ROUND(E999*J999,2)</f>
        <v>259.5</v>
      </c>
      <c r="L999" s="168">
        <v>21</v>
      </c>
      <c r="M999" s="168">
        <f>G999*(1+L999/100)</f>
        <v>0</v>
      </c>
      <c r="N999" s="168">
        <v>0</v>
      </c>
      <c r="O999" s="168">
        <f>ROUND(E999*N999,2)</f>
        <v>0</v>
      </c>
      <c r="P999" s="168">
        <v>8.7999999999999995E-2</v>
      </c>
      <c r="Q999" s="168">
        <f>ROUND(E999*P999,2)</f>
        <v>0.09</v>
      </c>
      <c r="R999" s="168" t="s">
        <v>946</v>
      </c>
      <c r="S999" s="168" t="s">
        <v>171</v>
      </c>
      <c r="T999" s="169" t="s">
        <v>171</v>
      </c>
      <c r="U999" s="155">
        <v>0.69299999999999995</v>
      </c>
      <c r="V999" s="155">
        <f>ROUND(E999*U999,2)</f>
        <v>0.69</v>
      </c>
      <c r="W999" s="155"/>
      <c r="X999" s="155" t="s">
        <v>223</v>
      </c>
      <c r="Y999" s="146"/>
      <c r="Z999" s="146"/>
      <c r="AA999" s="146"/>
      <c r="AB999" s="146"/>
      <c r="AC999" s="146"/>
      <c r="AD999" s="146"/>
      <c r="AE999" s="146"/>
      <c r="AF999" s="146"/>
      <c r="AG999" s="146" t="s">
        <v>224</v>
      </c>
      <c r="AH999" s="146"/>
      <c r="AI999" s="146"/>
      <c r="AJ999" s="146"/>
      <c r="AK999" s="146"/>
      <c r="AL999" s="146"/>
      <c r="AM999" s="146"/>
      <c r="AN999" s="146"/>
      <c r="AO999" s="146"/>
      <c r="AP999" s="146"/>
      <c r="AQ999" s="146"/>
      <c r="AR999" s="146"/>
      <c r="AS999" s="146"/>
      <c r="AT999" s="146"/>
      <c r="AU999" s="146"/>
      <c r="AV999" s="146"/>
      <c r="AW999" s="146"/>
      <c r="AX999" s="146"/>
      <c r="AY999" s="146"/>
      <c r="AZ999" s="146"/>
      <c r="BA999" s="146"/>
      <c r="BB999" s="146"/>
      <c r="BC999" s="146"/>
      <c r="BD999" s="146"/>
      <c r="BE999" s="146"/>
      <c r="BF999" s="146"/>
      <c r="BG999" s="146"/>
      <c r="BH999" s="146"/>
    </row>
    <row r="1000" spans="1:60" outlineLevel="1">
      <c r="A1000" s="153"/>
      <c r="B1000" s="154"/>
      <c r="C1000" s="195" t="s">
        <v>668</v>
      </c>
      <c r="D1000" s="185"/>
      <c r="E1000" s="186"/>
      <c r="F1000" s="155"/>
      <c r="G1000" s="155"/>
      <c r="H1000" s="155"/>
      <c r="I1000" s="155"/>
      <c r="J1000" s="155"/>
      <c r="K1000" s="155"/>
      <c r="L1000" s="155"/>
      <c r="M1000" s="155"/>
      <c r="N1000" s="155"/>
      <c r="O1000" s="155"/>
      <c r="P1000" s="155"/>
      <c r="Q1000" s="155"/>
      <c r="R1000" s="155"/>
      <c r="S1000" s="155"/>
      <c r="T1000" s="155"/>
      <c r="U1000" s="155"/>
      <c r="V1000" s="155"/>
      <c r="W1000" s="155"/>
      <c r="X1000" s="155"/>
      <c r="Y1000" s="146"/>
      <c r="Z1000" s="146"/>
      <c r="AA1000" s="146"/>
      <c r="AB1000" s="146"/>
      <c r="AC1000" s="146"/>
      <c r="AD1000" s="146"/>
      <c r="AE1000" s="146"/>
      <c r="AF1000" s="146"/>
      <c r="AG1000" s="146" t="s">
        <v>228</v>
      </c>
      <c r="AH1000" s="146">
        <v>0</v>
      </c>
      <c r="AI1000" s="146"/>
      <c r="AJ1000" s="146"/>
      <c r="AK1000" s="146"/>
      <c r="AL1000" s="146"/>
      <c r="AM1000" s="146"/>
      <c r="AN1000" s="146"/>
      <c r="AO1000" s="146"/>
      <c r="AP1000" s="146"/>
      <c r="AQ1000" s="146"/>
      <c r="AR1000" s="146"/>
      <c r="AS1000" s="146"/>
      <c r="AT1000" s="146"/>
      <c r="AU1000" s="146"/>
      <c r="AV1000" s="146"/>
      <c r="AW1000" s="146"/>
      <c r="AX1000" s="146"/>
      <c r="AY1000" s="146"/>
      <c r="AZ1000" s="146"/>
      <c r="BA1000" s="146"/>
      <c r="BB1000" s="146"/>
      <c r="BC1000" s="146"/>
      <c r="BD1000" s="146"/>
      <c r="BE1000" s="146"/>
      <c r="BF1000" s="146"/>
      <c r="BG1000" s="146"/>
      <c r="BH1000" s="146"/>
    </row>
    <row r="1001" spans="1:60" outlineLevel="1">
      <c r="A1001" s="153"/>
      <c r="B1001" s="154"/>
      <c r="C1001" s="195" t="s">
        <v>673</v>
      </c>
      <c r="D1001" s="185"/>
      <c r="E1001" s="186"/>
      <c r="F1001" s="155"/>
      <c r="G1001" s="155"/>
      <c r="H1001" s="155"/>
      <c r="I1001" s="155"/>
      <c r="J1001" s="155"/>
      <c r="K1001" s="155"/>
      <c r="L1001" s="155"/>
      <c r="M1001" s="155"/>
      <c r="N1001" s="155"/>
      <c r="O1001" s="155"/>
      <c r="P1001" s="155"/>
      <c r="Q1001" s="155"/>
      <c r="R1001" s="155"/>
      <c r="S1001" s="155"/>
      <c r="T1001" s="155"/>
      <c r="U1001" s="155"/>
      <c r="V1001" s="155"/>
      <c r="W1001" s="155"/>
      <c r="X1001" s="155"/>
      <c r="Y1001" s="146"/>
      <c r="Z1001" s="146"/>
      <c r="AA1001" s="146"/>
      <c r="AB1001" s="146"/>
      <c r="AC1001" s="146"/>
      <c r="AD1001" s="146"/>
      <c r="AE1001" s="146"/>
      <c r="AF1001" s="146"/>
      <c r="AG1001" s="146" t="s">
        <v>228</v>
      </c>
      <c r="AH1001" s="146">
        <v>0</v>
      </c>
      <c r="AI1001" s="146"/>
      <c r="AJ1001" s="146"/>
      <c r="AK1001" s="146"/>
      <c r="AL1001" s="146"/>
      <c r="AM1001" s="146"/>
      <c r="AN1001" s="146"/>
      <c r="AO1001" s="146"/>
      <c r="AP1001" s="146"/>
      <c r="AQ1001" s="146"/>
      <c r="AR1001" s="146"/>
      <c r="AS1001" s="146"/>
      <c r="AT1001" s="146"/>
      <c r="AU1001" s="146"/>
      <c r="AV1001" s="146"/>
      <c r="AW1001" s="146"/>
      <c r="AX1001" s="146"/>
      <c r="AY1001" s="146"/>
      <c r="AZ1001" s="146"/>
      <c r="BA1001" s="146"/>
      <c r="BB1001" s="146"/>
      <c r="BC1001" s="146"/>
      <c r="BD1001" s="146"/>
      <c r="BE1001" s="146"/>
      <c r="BF1001" s="146"/>
      <c r="BG1001" s="146"/>
      <c r="BH1001" s="146"/>
    </row>
    <row r="1002" spans="1:60" outlineLevel="1">
      <c r="A1002" s="153"/>
      <c r="B1002" s="154"/>
      <c r="C1002" s="195" t="s">
        <v>947</v>
      </c>
      <c r="D1002" s="185"/>
      <c r="E1002" s="186">
        <v>1</v>
      </c>
      <c r="F1002" s="155"/>
      <c r="G1002" s="155"/>
      <c r="H1002" s="155"/>
      <c r="I1002" s="155"/>
      <c r="J1002" s="155"/>
      <c r="K1002" s="155"/>
      <c r="L1002" s="155"/>
      <c r="M1002" s="155"/>
      <c r="N1002" s="155"/>
      <c r="O1002" s="155"/>
      <c r="P1002" s="155"/>
      <c r="Q1002" s="155"/>
      <c r="R1002" s="155"/>
      <c r="S1002" s="155"/>
      <c r="T1002" s="155"/>
      <c r="U1002" s="155"/>
      <c r="V1002" s="155"/>
      <c r="W1002" s="155"/>
      <c r="X1002" s="155"/>
      <c r="Y1002" s="146"/>
      <c r="Z1002" s="146"/>
      <c r="AA1002" s="146"/>
      <c r="AB1002" s="146"/>
      <c r="AC1002" s="146"/>
      <c r="AD1002" s="146"/>
      <c r="AE1002" s="146"/>
      <c r="AF1002" s="146"/>
      <c r="AG1002" s="146" t="s">
        <v>228</v>
      </c>
      <c r="AH1002" s="146">
        <v>0</v>
      </c>
      <c r="AI1002" s="146"/>
      <c r="AJ1002" s="146"/>
      <c r="AK1002" s="146"/>
      <c r="AL1002" s="146"/>
      <c r="AM1002" s="146"/>
      <c r="AN1002" s="146"/>
      <c r="AO1002" s="146"/>
      <c r="AP1002" s="146"/>
      <c r="AQ1002" s="146"/>
      <c r="AR1002" s="146"/>
      <c r="AS1002" s="146"/>
      <c r="AT1002" s="146"/>
      <c r="AU1002" s="146"/>
      <c r="AV1002" s="146"/>
      <c r="AW1002" s="146"/>
      <c r="AX1002" s="146"/>
      <c r="AY1002" s="146"/>
      <c r="AZ1002" s="146"/>
      <c r="BA1002" s="146"/>
      <c r="BB1002" s="146"/>
      <c r="BC1002" s="146"/>
      <c r="BD1002" s="146"/>
      <c r="BE1002" s="146"/>
      <c r="BF1002" s="146"/>
      <c r="BG1002" s="146"/>
      <c r="BH1002" s="146"/>
    </row>
    <row r="1003" spans="1:60" outlineLevel="1">
      <c r="A1003" s="163">
        <v>150</v>
      </c>
      <c r="B1003" s="164" t="s">
        <v>948</v>
      </c>
      <c r="C1003" s="180" t="s">
        <v>949</v>
      </c>
      <c r="D1003" s="165" t="s">
        <v>646</v>
      </c>
      <c r="E1003" s="166">
        <v>1</v>
      </c>
      <c r="F1003" s="167"/>
      <c r="G1003" s="168">
        <f>ROUND(E1003*F1003,2)</f>
        <v>0</v>
      </c>
      <c r="H1003" s="167">
        <v>0</v>
      </c>
      <c r="I1003" s="168">
        <f>ROUND(E1003*H1003,2)</f>
        <v>0</v>
      </c>
      <c r="J1003" s="167">
        <v>243</v>
      </c>
      <c r="K1003" s="168">
        <f>ROUND(E1003*J1003,2)</f>
        <v>243</v>
      </c>
      <c r="L1003" s="168">
        <v>21</v>
      </c>
      <c r="M1003" s="168">
        <f>G1003*(1+L1003/100)</f>
        <v>0</v>
      </c>
      <c r="N1003" s="168">
        <v>0</v>
      </c>
      <c r="O1003" s="168">
        <f>ROUND(E1003*N1003,2)</f>
        <v>0</v>
      </c>
      <c r="P1003" s="168">
        <v>1.933E-2</v>
      </c>
      <c r="Q1003" s="168">
        <f>ROUND(E1003*P1003,2)</f>
        <v>0.02</v>
      </c>
      <c r="R1003" s="168" t="s">
        <v>950</v>
      </c>
      <c r="S1003" s="168" t="s">
        <v>171</v>
      </c>
      <c r="T1003" s="169" t="s">
        <v>171</v>
      </c>
      <c r="U1003" s="155">
        <v>0</v>
      </c>
      <c r="V1003" s="155">
        <f>ROUND(E1003*U1003,2)</f>
        <v>0</v>
      </c>
      <c r="W1003" s="155"/>
      <c r="X1003" s="155" t="s">
        <v>347</v>
      </c>
      <c r="Y1003" s="146"/>
      <c r="Z1003" s="146"/>
      <c r="AA1003" s="146"/>
      <c r="AB1003" s="146"/>
      <c r="AC1003" s="146"/>
      <c r="AD1003" s="146"/>
      <c r="AE1003" s="146"/>
      <c r="AF1003" s="146"/>
      <c r="AG1003" s="146" t="s">
        <v>348</v>
      </c>
      <c r="AH1003" s="146"/>
      <c r="AI1003" s="146"/>
      <c r="AJ1003" s="146"/>
      <c r="AK1003" s="146"/>
      <c r="AL1003" s="146"/>
      <c r="AM1003" s="146"/>
      <c r="AN1003" s="146"/>
      <c r="AO1003" s="146"/>
      <c r="AP1003" s="146"/>
      <c r="AQ1003" s="146"/>
      <c r="AR1003" s="146"/>
      <c r="AS1003" s="146"/>
      <c r="AT1003" s="146"/>
      <c r="AU1003" s="146"/>
      <c r="AV1003" s="146"/>
      <c r="AW1003" s="146"/>
      <c r="AX1003" s="146"/>
      <c r="AY1003" s="146"/>
      <c r="AZ1003" s="146"/>
      <c r="BA1003" s="146"/>
      <c r="BB1003" s="146"/>
      <c r="BC1003" s="146"/>
      <c r="BD1003" s="146"/>
      <c r="BE1003" s="146"/>
      <c r="BF1003" s="146"/>
      <c r="BG1003" s="146"/>
      <c r="BH1003" s="146"/>
    </row>
    <row r="1004" spans="1:60" outlineLevel="1">
      <c r="A1004" s="153"/>
      <c r="B1004" s="154"/>
      <c r="C1004" s="195" t="s">
        <v>668</v>
      </c>
      <c r="D1004" s="185"/>
      <c r="E1004" s="186"/>
      <c r="F1004" s="155"/>
      <c r="G1004" s="155"/>
      <c r="H1004" s="155"/>
      <c r="I1004" s="155"/>
      <c r="J1004" s="155"/>
      <c r="K1004" s="155"/>
      <c r="L1004" s="155"/>
      <c r="M1004" s="155"/>
      <c r="N1004" s="155"/>
      <c r="O1004" s="155"/>
      <c r="P1004" s="155"/>
      <c r="Q1004" s="155"/>
      <c r="R1004" s="155"/>
      <c r="S1004" s="155"/>
      <c r="T1004" s="155"/>
      <c r="U1004" s="155"/>
      <c r="V1004" s="155"/>
      <c r="W1004" s="155"/>
      <c r="X1004" s="155"/>
      <c r="Y1004" s="146"/>
      <c r="Z1004" s="146"/>
      <c r="AA1004" s="146"/>
      <c r="AB1004" s="146"/>
      <c r="AC1004" s="146"/>
      <c r="AD1004" s="146"/>
      <c r="AE1004" s="146"/>
      <c r="AF1004" s="146"/>
      <c r="AG1004" s="146" t="s">
        <v>228</v>
      </c>
      <c r="AH1004" s="146">
        <v>0</v>
      </c>
      <c r="AI1004" s="146"/>
      <c r="AJ1004" s="146"/>
      <c r="AK1004" s="146"/>
      <c r="AL1004" s="146"/>
      <c r="AM1004" s="146"/>
      <c r="AN1004" s="146"/>
      <c r="AO1004" s="146"/>
      <c r="AP1004" s="146"/>
      <c r="AQ1004" s="146"/>
      <c r="AR1004" s="146"/>
      <c r="AS1004" s="146"/>
      <c r="AT1004" s="146"/>
      <c r="AU1004" s="146"/>
      <c r="AV1004" s="146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  <c r="BH1004" s="146"/>
    </row>
    <row r="1005" spans="1:60" outlineLevel="1">
      <c r="A1005" s="153"/>
      <c r="B1005" s="154"/>
      <c r="C1005" s="195" t="s">
        <v>673</v>
      </c>
      <c r="D1005" s="185"/>
      <c r="E1005" s="186"/>
      <c r="F1005" s="155"/>
      <c r="G1005" s="155"/>
      <c r="H1005" s="155"/>
      <c r="I1005" s="155"/>
      <c r="J1005" s="155"/>
      <c r="K1005" s="155"/>
      <c r="L1005" s="155"/>
      <c r="M1005" s="155"/>
      <c r="N1005" s="155"/>
      <c r="O1005" s="155"/>
      <c r="P1005" s="155"/>
      <c r="Q1005" s="155"/>
      <c r="R1005" s="155"/>
      <c r="S1005" s="155"/>
      <c r="T1005" s="155"/>
      <c r="U1005" s="155"/>
      <c r="V1005" s="155"/>
      <c r="W1005" s="155"/>
      <c r="X1005" s="155"/>
      <c r="Y1005" s="146"/>
      <c r="Z1005" s="146"/>
      <c r="AA1005" s="146"/>
      <c r="AB1005" s="146"/>
      <c r="AC1005" s="146"/>
      <c r="AD1005" s="146"/>
      <c r="AE1005" s="146"/>
      <c r="AF1005" s="146"/>
      <c r="AG1005" s="146" t="s">
        <v>228</v>
      </c>
      <c r="AH1005" s="146">
        <v>0</v>
      </c>
      <c r="AI1005" s="146"/>
      <c r="AJ1005" s="146"/>
      <c r="AK1005" s="146"/>
      <c r="AL1005" s="146"/>
      <c r="AM1005" s="146"/>
      <c r="AN1005" s="146"/>
      <c r="AO1005" s="146"/>
      <c r="AP1005" s="146"/>
      <c r="AQ1005" s="146"/>
      <c r="AR1005" s="146"/>
      <c r="AS1005" s="146"/>
      <c r="AT1005" s="146"/>
      <c r="AU1005" s="146"/>
      <c r="AV1005" s="146"/>
      <c r="AW1005" s="146"/>
      <c r="AX1005" s="146"/>
      <c r="AY1005" s="146"/>
      <c r="AZ1005" s="146"/>
      <c r="BA1005" s="146"/>
      <c r="BB1005" s="146"/>
      <c r="BC1005" s="146"/>
      <c r="BD1005" s="146"/>
      <c r="BE1005" s="146"/>
      <c r="BF1005" s="146"/>
      <c r="BG1005" s="146"/>
      <c r="BH1005" s="146"/>
    </row>
    <row r="1006" spans="1:60" outlineLevel="1">
      <c r="A1006" s="153"/>
      <c r="B1006" s="154"/>
      <c r="C1006" s="195" t="s">
        <v>951</v>
      </c>
      <c r="D1006" s="185"/>
      <c r="E1006" s="186">
        <v>1</v>
      </c>
      <c r="F1006" s="155"/>
      <c r="G1006" s="155"/>
      <c r="H1006" s="155"/>
      <c r="I1006" s="155"/>
      <c r="J1006" s="155"/>
      <c r="K1006" s="155"/>
      <c r="L1006" s="155"/>
      <c r="M1006" s="155"/>
      <c r="N1006" s="155"/>
      <c r="O1006" s="155"/>
      <c r="P1006" s="155"/>
      <c r="Q1006" s="155"/>
      <c r="R1006" s="155"/>
      <c r="S1006" s="155"/>
      <c r="T1006" s="155"/>
      <c r="U1006" s="155"/>
      <c r="V1006" s="155"/>
      <c r="W1006" s="155"/>
      <c r="X1006" s="155"/>
      <c r="Y1006" s="146"/>
      <c r="Z1006" s="146"/>
      <c r="AA1006" s="146"/>
      <c r="AB1006" s="146"/>
      <c r="AC1006" s="146"/>
      <c r="AD1006" s="146"/>
      <c r="AE1006" s="146"/>
      <c r="AF1006" s="146"/>
      <c r="AG1006" s="146" t="s">
        <v>228</v>
      </c>
      <c r="AH1006" s="146">
        <v>0</v>
      </c>
      <c r="AI1006" s="146"/>
      <c r="AJ1006" s="146"/>
      <c r="AK1006" s="146"/>
      <c r="AL1006" s="146"/>
      <c r="AM1006" s="146"/>
      <c r="AN1006" s="146"/>
      <c r="AO1006" s="146"/>
      <c r="AP1006" s="146"/>
      <c r="AQ1006" s="146"/>
      <c r="AR1006" s="146"/>
      <c r="AS1006" s="146"/>
      <c r="AT1006" s="146"/>
      <c r="AU1006" s="146"/>
      <c r="AV1006" s="146"/>
      <c r="AW1006" s="146"/>
      <c r="AX1006" s="146"/>
      <c r="AY1006" s="146"/>
      <c r="AZ1006" s="146"/>
      <c r="BA1006" s="146"/>
      <c r="BB1006" s="146"/>
      <c r="BC1006" s="146"/>
      <c r="BD1006" s="146"/>
      <c r="BE1006" s="146"/>
      <c r="BF1006" s="146"/>
      <c r="BG1006" s="146"/>
      <c r="BH1006" s="146"/>
    </row>
    <row r="1007" spans="1:60" outlineLevel="1">
      <c r="A1007" s="163">
        <v>151</v>
      </c>
      <c r="B1007" s="164" t="s">
        <v>952</v>
      </c>
      <c r="C1007" s="180" t="s">
        <v>953</v>
      </c>
      <c r="D1007" s="165" t="s">
        <v>646</v>
      </c>
      <c r="E1007" s="166">
        <v>6</v>
      </c>
      <c r="F1007" s="167"/>
      <c r="G1007" s="168">
        <f>ROUND(E1007*F1007,2)</f>
        <v>0</v>
      </c>
      <c r="H1007" s="167">
        <v>0</v>
      </c>
      <c r="I1007" s="168">
        <f>ROUND(E1007*H1007,2)</f>
        <v>0</v>
      </c>
      <c r="J1007" s="167">
        <v>337.5</v>
      </c>
      <c r="K1007" s="168">
        <f>ROUND(E1007*J1007,2)</f>
        <v>2025</v>
      </c>
      <c r="L1007" s="168">
        <v>21</v>
      </c>
      <c r="M1007" s="168">
        <f>G1007*(1+L1007/100)</f>
        <v>0</v>
      </c>
      <c r="N1007" s="168">
        <v>0</v>
      </c>
      <c r="O1007" s="168">
        <f>ROUND(E1007*N1007,2)</f>
        <v>0</v>
      </c>
      <c r="P1007" s="168">
        <v>3.1870000000000002E-2</v>
      </c>
      <c r="Q1007" s="168">
        <f>ROUND(E1007*P1007,2)</f>
        <v>0.19</v>
      </c>
      <c r="R1007" s="168" t="s">
        <v>950</v>
      </c>
      <c r="S1007" s="168" t="s">
        <v>171</v>
      </c>
      <c r="T1007" s="169" t="s">
        <v>171</v>
      </c>
      <c r="U1007" s="155">
        <v>0</v>
      </c>
      <c r="V1007" s="155">
        <f>ROUND(E1007*U1007,2)</f>
        <v>0</v>
      </c>
      <c r="W1007" s="155"/>
      <c r="X1007" s="155" t="s">
        <v>347</v>
      </c>
      <c r="Y1007" s="146"/>
      <c r="Z1007" s="146"/>
      <c r="AA1007" s="146"/>
      <c r="AB1007" s="146"/>
      <c r="AC1007" s="146"/>
      <c r="AD1007" s="146"/>
      <c r="AE1007" s="146"/>
      <c r="AF1007" s="146"/>
      <c r="AG1007" s="146" t="s">
        <v>348</v>
      </c>
      <c r="AH1007" s="146"/>
      <c r="AI1007" s="146"/>
      <c r="AJ1007" s="146"/>
      <c r="AK1007" s="146"/>
      <c r="AL1007" s="146"/>
      <c r="AM1007" s="146"/>
      <c r="AN1007" s="146"/>
      <c r="AO1007" s="146"/>
      <c r="AP1007" s="146"/>
      <c r="AQ1007" s="146"/>
      <c r="AR1007" s="146"/>
      <c r="AS1007" s="146"/>
      <c r="AT1007" s="146"/>
      <c r="AU1007" s="146"/>
      <c r="AV1007" s="146"/>
      <c r="AW1007" s="146"/>
      <c r="AX1007" s="146"/>
      <c r="AY1007" s="146"/>
      <c r="AZ1007" s="146"/>
      <c r="BA1007" s="146"/>
      <c r="BB1007" s="146"/>
      <c r="BC1007" s="146"/>
      <c r="BD1007" s="146"/>
      <c r="BE1007" s="146"/>
      <c r="BF1007" s="146"/>
      <c r="BG1007" s="146"/>
      <c r="BH1007" s="146"/>
    </row>
    <row r="1008" spans="1:60" outlineLevel="1">
      <c r="A1008" s="153"/>
      <c r="B1008" s="154"/>
      <c r="C1008" s="195" t="s">
        <v>668</v>
      </c>
      <c r="D1008" s="185"/>
      <c r="E1008" s="186"/>
      <c r="F1008" s="155"/>
      <c r="G1008" s="155"/>
      <c r="H1008" s="155"/>
      <c r="I1008" s="155"/>
      <c r="J1008" s="155"/>
      <c r="K1008" s="155"/>
      <c r="L1008" s="155"/>
      <c r="M1008" s="155"/>
      <c r="N1008" s="155"/>
      <c r="O1008" s="155"/>
      <c r="P1008" s="155"/>
      <c r="Q1008" s="155"/>
      <c r="R1008" s="155"/>
      <c r="S1008" s="155"/>
      <c r="T1008" s="155"/>
      <c r="U1008" s="155"/>
      <c r="V1008" s="155"/>
      <c r="W1008" s="155"/>
      <c r="X1008" s="155"/>
      <c r="Y1008" s="146"/>
      <c r="Z1008" s="146"/>
      <c r="AA1008" s="146"/>
      <c r="AB1008" s="146"/>
      <c r="AC1008" s="146"/>
      <c r="AD1008" s="146"/>
      <c r="AE1008" s="146"/>
      <c r="AF1008" s="146"/>
      <c r="AG1008" s="146" t="s">
        <v>228</v>
      </c>
      <c r="AH1008" s="146">
        <v>0</v>
      </c>
      <c r="AI1008" s="146"/>
      <c r="AJ1008" s="146"/>
      <c r="AK1008" s="146"/>
      <c r="AL1008" s="146"/>
      <c r="AM1008" s="146"/>
      <c r="AN1008" s="146"/>
      <c r="AO1008" s="146"/>
      <c r="AP1008" s="146"/>
      <c r="AQ1008" s="146"/>
      <c r="AR1008" s="146"/>
      <c r="AS1008" s="146"/>
      <c r="AT1008" s="146"/>
      <c r="AU1008" s="146"/>
      <c r="AV1008" s="146"/>
      <c r="AW1008" s="146"/>
      <c r="AX1008" s="146"/>
      <c r="AY1008" s="146"/>
      <c r="AZ1008" s="146"/>
      <c r="BA1008" s="146"/>
      <c r="BB1008" s="146"/>
      <c r="BC1008" s="146"/>
      <c r="BD1008" s="146"/>
      <c r="BE1008" s="146"/>
      <c r="BF1008" s="146"/>
      <c r="BG1008" s="146"/>
      <c r="BH1008" s="146"/>
    </row>
    <row r="1009" spans="1:60" outlineLevel="1">
      <c r="A1009" s="153"/>
      <c r="B1009" s="154"/>
      <c r="C1009" s="195" t="s">
        <v>673</v>
      </c>
      <c r="D1009" s="185"/>
      <c r="E1009" s="186"/>
      <c r="F1009" s="155"/>
      <c r="G1009" s="155"/>
      <c r="H1009" s="155"/>
      <c r="I1009" s="155"/>
      <c r="J1009" s="155"/>
      <c r="K1009" s="155"/>
      <c r="L1009" s="155"/>
      <c r="M1009" s="155"/>
      <c r="N1009" s="155"/>
      <c r="O1009" s="155"/>
      <c r="P1009" s="155"/>
      <c r="Q1009" s="155"/>
      <c r="R1009" s="155"/>
      <c r="S1009" s="155"/>
      <c r="T1009" s="155"/>
      <c r="U1009" s="155"/>
      <c r="V1009" s="155"/>
      <c r="W1009" s="155"/>
      <c r="X1009" s="155"/>
      <c r="Y1009" s="146"/>
      <c r="Z1009" s="146"/>
      <c r="AA1009" s="146"/>
      <c r="AB1009" s="146"/>
      <c r="AC1009" s="146"/>
      <c r="AD1009" s="146"/>
      <c r="AE1009" s="146"/>
      <c r="AF1009" s="146"/>
      <c r="AG1009" s="146" t="s">
        <v>228</v>
      </c>
      <c r="AH1009" s="146">
        <v>0</v>
      </c>
      <c r="AI1009" s="146"/>
      <c r="AJ1009" s="146"/>
      <c r="AK1009" s="146"/>
      <c r="AL1009" s="146"/>
      <c r="AM1009" s="146"/>
      <c r="AN1009" s="146"/>
      <c r="AO1009" s="146"/>
      <c r="AP1009" s="146"/>
      <c r="AQ1009" s="146"/>
      <c r="AR1009" s="146"/>
      <c r="AS1009" s="146"/>
      <c r="AT1009" s="146"/>
      <c r="AU1009" s="146"/>
      <c r="AV1009" s="146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  <c r="BH1009" s="146"/>
    </row>
    <row r="1010" spans="1:60" outlineLevel="1">
      <c r="A1010" s="153"/>
      <c r="B1010" s="154"/>
      <c r="C1010" s="195" t="s">
        <v>686</v>
      </c>
      <c r="D1010" s="185"/>
      <c r="E1010" s="186">
        <v>6</v>
      </c>
      <c r="F1010" s="155"/>
      <c r="G1010" s="155"/>
      <c r="H1010" s="155"/>
      <c r="I1010" s="155"/>
      <c r="J1010" s="155"/>
      <c r="K1010" s="155"/>
      <c r="L1010" s="155"/>
      <c r="M1010" s="155"/>
      <c r="N1010" s="155"/>
      <c r="O1010" s="155"/>
      <c r="P1010" s="155"/>
      <c r="Q1010" s="155"/>
      <c r="R1010" s="155"/>
      <c r="S1010" s="155"/>
      <c r="T1010" s="155"/>
      <c r="U1010" s="155"/>
      <c r="V1010" s="155"/>
      <c r="W1010" s="155"/>
      <c r="X1010" s="155"/>
      <c r="Y1010" s="146"/>
      <c r="Z1010" s="146"/>
      <c r="AA1010" s="146"/>
      <c r="AB1010" s="146"/>
      <c r="AC1010" s="146"/>
      <c r="AD1010" s="146"/>
      <c r="AE1010" s="146"/>
      <c r="AF1010" s="146"/>
      <c r="AG1010" s="146" t="s">
        <v>228</v>
      </c>
      <c r="AH1010" s="146">
        <v>0</v>
      </c>
      <c r="AI1010" s="146"/>
      <c r="AJ1010" s="146"/>
      <c r="AK1010" s="146"/>
      <c r="AL1010" s="146"/>
      <c r="AM1010" s="146"/>
      <c r="AN1010" s="146"/>
      <c r="AO1010" s="146"/>
      <c r="AP1010" s="146"/>
      <c r="AQ1010" s="146"/>
      <c r="AR1010" s="146"/>
      <c r="AS1010" s="146"/>
      <c r="AT1010" s="146"/>
      <c r="AU1010" s="146"/>
      <c r="AV1010" s="146"/>
      <c r="AW1010" s="146"/>
      <c r="AX1010" s="146"/>
      <c r="AY1010" s="146"/>
      <c r="AZ1010" s="146"/>
      <c r="BA1010" s="146"/>
      <c r="BB1010" s="146"/>
      <c r="BC1010" s="146"/>
      <c r="BD1010" s="146"/>
      <c r="BE1010" s="146"/>
      <c r="BF1010" s="146"/>
      <c r="BG1010" s="146"/>
      <c r="BH1010" s="146"/>
    </row>
    <row r="1011" spans="1:60">
      <c r="A1011" s="157" t="s">
        <v>166</v>
      </c>
      <c r="B1011" s="158" t="s">
        <v>107</v>
      </c>
      <c r="C1011" s="179" t="s">
        <v>108</v>
      </c>
      <c r="D1011" s="159"/>
      <c r="E1011" s="160"/>
      <c r="F1011" s="161"/>
      <c r="G1011" s="161">
        <f>SUMIF(AG1012:AG1012,"&lt;&gt;NOR",G1012:G1012)</f>
        <v>0</v>
      </c>
      <c r="H1011" s="161"/>
      <c r="I1011" s="161">
        <f>SUM(I1012:I1012)</f>
        <v>0</v>
      </c>
      <c r="J1011" s="161"/>
      <c r="K1011" s="161">
        <f>SUM(K1012:K1012)</f>
        <v>285800</v>
      </c>
      <c r="L1011" s="161"/>
      <c r="M1011" s="161">
        <f>SUM(M1012:M1012)</f>
        <v>0</v>
      </c>
      <c r="N1011" s="161"/>
      <c r="O1011" s="161">
        <f>SUM(O1012:O1012)</f>
        <v>0</v>
      </c>
      <c r="P1011" s="161"/>
      <c r="Q1011" s="161">
        <f>SUM(Q1012:Q1012)</f>
        <v>0</v>
      </c>
      <c r="R1011" s="161"/>
      <c r="S1011" s="161"/>
      <c r="T1011" s="162"/>
      <c r="U1011" s="156"/>
      <c r="V1011" s="156">
        <f>SUM(V1012:V1012)</f>
        <v>0</v>
      </c>
      <c r="W1011" s="156"/>
      <c r="X1011" s="156"/>
      <c r="AG1011" t="s">
        <v>167</v>
      </c>
    </row>
    <row r="1012" spans="1:60" outlineLevel="1">
      <c r="A1012" s="171">
        <v>152</v>
      </c>
      <c r="B1012" s="172" t="s">
        <v>954</v>
      </c>
      <c r="C1012" s="181" t="s">
        <v>955</v>
      </c>
      <c r="D1012" s="173" t="s">
        <v>655</v>
      </c>
      <c r="E1012" s="174">
        <v>1</v>
      </c>
      <c r="F1012" s="175">
        <f>'Rekapitulace UT'!C21</f>
        <v>0</v>
      </c>
      <c r="G1012" s="176">
        <f>ROUND(E1012*F1012,2)</f>
        <v>0</v>
      </c>
      <c r="H1012" s="175">
        <v>0</v>
      </c>
      <c r="I1012" s="176">
        <f>ROUND(E1012*H1012,2)</f>
        <v>0</v>
      </c>
      <c r="J1012" s="175">
        <v>285800</v>
      </c>
      <c r="K1012" s="176">
        <f>ROUND(E1012*J1012,2)</f>
        <v>285800</v>
      </c>
      <c r="L1012" s="176">
        <v>21</v>
      </c>
      <c r="M1012" s="176">
        <f>G1012*(1+L1012/100)</f>
        <v>0</v>
      </c>
      <c r="N1012" s="176">
        <v>0</v>
      </c>
      <c r="O1012" s="176">
        <f>ROUND(E1012*N1012,2)</f>
        <v>0</v>
      </c>
      <c r="P1012" s="176">
        <v>0</v>
      </c>
      <c r="Q1012" s="176">
        <f>ROUND(E1012*P1012,2)</f>
        <v>0</v>
      </c>
      <c r="R1012" s="176"/>
      <c r="S1012" s="176" t="s">
        <v>386</v>
      </c>
      <c r="T1012" s="177" t="s">
        <v>172</v>
      </c>
      <c r="U1012" s="155">
        <v>0</v>
      </c>
      <c r="V1012" s="155">
        <f>ROUND(E1012*U1012,2)</f>
        <v>0</v>
      </c>
      <c r="W1012" s="155"/>
      <c r="X1012" s="155" t="s">
        <v>223</v>
      </c>
      <c r="Y1012" s="146"/>
      <c r="Z1012" s="146"/>
      <c r="AA1012" s="146"/>
      <c r="AB1012" s="146"/>
      <c r="AC1012" s="146"/>
      <c r="AD1012" s="146"/>
      <c r="AE1012" s="146"/>
      <c r="AF1012" s="146"/>
      <c r="AG1012" s="146" t="s">
        <v>224</v>
      </c>
      <c r="AH1012" s="146"/>
      <c r="AI1012" s="146"/>
      <c r="AJ1012" s="146"/>
      <c r="AK1012" s="146"/>
      <c r="AL1012" s="146"/>
      <c r="AM1012" s="146"/>
      <c r="AN1012" s="146"/>
      <c r="AO1012" s="146"/>
      <c r="AP1012" s="146"/>
      <c r="AQ1012" s="146"/>
      <c r="AR1012" s="146"/>
      <c r="AS1012" s="146"/>
      <c r="AT1012" s="146"/>
      <c r="AU1012" s="146"/>
      <c r="AV1012" s="146"/>
      <c r="AW1012" s="146"/>
      <c r="AX1012" s="146"/>
      <c r="AY1012" s="146"/>
      <c r="AZ1012" s="146"/>
      <c r="BA1012" s="146"/>
      <c r="BB1012" s="146"/>
      <c r="BC1012" s="146"/>
      <c r="BD1012" s="146"/>
      <c r="BE1012" s="146"/>
      <c r="BF1012" s="146"/>
      <c r="BG1012" s="146"/>
      <c r="BH1012" s="146"/>
    </row>
    <row r="1013" spans="1:60">
      <c r="A1013" s="157" t="s">
        <v>166</v>
      </c>
      <c r="B1013" s="158" t="s">
        <v>109</v>
      </c>
      <c r="C1013" s="179" t="s">
        <v>110</v>
      </c>
      <c r="D1013" s="159"/>
      <c r="E1013" s="160"/>
      <c r="F1013" s="161"/>
      <c r="G1013" s="161">
        <f>SUMIF(AG1014:AG1029,"&lt;&gt;NOR",G1014:G1029)</f>
        <v>0</v>
      </c>
      <c r="H1013" s="161"/>
      <c r="I1013" s="161">
        <f>SUM(I1014:I1029)</f>
        <v>55716.55</v>
      </c>
      <c r="J1013" s="161"/>
      <c r="K1013" s="161">
        <f>SUM(K1014:K1029)</f>
        <v>13859.24</v>
      </c>
      <c r="L1013" s="161"/>
      <c r="M1013" s="161">
        <f>SUM(M1014:M1029)</f>
        <v>0</v>
      </c>
      <c r="N1013" s="161"/>
      <c r="O1013" s="161">
        <f>SUM(O1014:O1029)</f>
        <v>4.46</v>
      </c>
      <c r="P1013" s="161"/>
      <c r="Q1013" s="161">
        <f>SUM(Q1014:Q1029)</f>
        <v>0</v>
      </c>
      <c r="R1013" s="161"/>
      <c r="S1013" s="161"/>
      <c r="T1013" s="162"/>
      <c r="U1013" s="156"/>
      <c r="V1013" s="156">
        <f>SUM(V1014:V1029)</f>
        <v>24.939999999999998</v>
      </c>
      <c r="W1013" s="156"/>
      <c r="X1013" s="156"/>
      <c r="AG1013" t="s">
        <v>167</v>
      </c>
    </row>
    <row r="1014" spans="1:60" ht="22.5" outlineLevel="1">
      <c r="A1014" s="726">
        <v>153</v>
      </c>
      <c r="B1014" s="164" t="s">
        <v>956</v>
      </c>
      <c r="C1014" s="180" t="s">
        <v>3099</v>
      </c>
      <c r="D1014" s="165" t="s">
        <v>254</v>
      </c>
      <c r="E1014" s="725">
        <v>115.31</v>
      </c>
      <c r="F1014" s="167"/>
      <c r="G1014" s="168">
        <f>ROUND(E1014*F1014,2)</f>
        <v>0</v>
      </c>
      <c r="H1014" s="167">
        <v>3.83</v>
      </c>
      <c r="I1014" s="168">
        <f>ROUND(E1014*H1014,2)</f>
        <v>441.64</v>
      </c>
      <c r="J1014" s="167">
        <v>73.27</v>
      </c>
      <c r="K1014" s="168">
        <f>ROUND(E1014*J1014,2)</f>
        <v>8448.76</v>
      </c>
      <c r="L1014" s="168">
        <v>21</v>
      </c>
      <c r="M1014" s="168">
        <f>G1014*(1+L1014/100)</f>
        <v>0</v>
      </c>
      <c r="N1014" s="168">
        <v>1.6000000000000001E-4</v>
      </c>
      <c r="O1014" s="168">
        <f>ROUND(E1014*N1014,2)</f>
        <v>0.02</v>
      </c>
      <c r="P1014" s="168">
        <v>0</v>
      </c>
      <c r="Q1014" s="168">
        <f>ROUND(E1014*P1014,2)</f>
        <v>0</v>
      </c>
      <c r="R1014" s="168" t="s">
        <v>957</v>
      </c>
      <c r="S1014" s="168" t="s">
        <v>171</v>
      </c>
      <c r="T1014" s="169" t="s">
        <v>171</v>
      </c>
      <c r="U1014" s="155">
        <v>0.158</v>
      </c>
      <c r="V1014" s="155">
        <f>ROUND(E1014*U1014,2)</f>
        <v>18.22</v>
      </c>
      <c r="W1014" s="155"/>
      <c r="X1014" s="155" t="s">
        <v>223</v>
      </c>
      <c r="Y1014" s="146"/>
      <c r="Z1014" s="146"/>
      <c r="AA1014" s="146"/>
      <c r="AB1014" s="146"/>
      <c r="AC1014" s="146"/>
      <c r="AD1014" s="146"/>
      <c r="AE1014" s="146"/>
      <c r="AF1014" s="146"/>
      <c r="AG1014" s="146" t="s">
        <v>224</v>
      </c>
      <c r="AH1014" s="146"/>
      <c r="AI1014" s="146"/>
      <c r="AJ1014" s="146"/>
      <c r="AK1014" s="146"/>
      <c r="AL1014" s="146"/>
      <c r="AM1014" s="146"/>
      <c r="AN1014" s="146"/>
      <c r="AO1014" s="146"/>
      <c r="AP1014" s="146"/>
      <c r="AQ1014" s="146"/>
      <c r="AR1014" s="146"/>
      <c r="AS1014" s="146"/>
      <c r="AT1014" s="146"/>
      <c r="AU1014" s="146"/>
      <c r="AV1014" s="146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  <c r="BH1014" s="146"/>
    </row>
    <row r="1015" spans="1:60" outlineLevel="1">
      <c r="A1015" s="153"/>
      <c r="B1015" s="154"/>
      <c r="C1015" s="195" t="s">
        <v>396</v>
      </c>
      <c r="D1015" s="185"/>
      <c r="E1015" s="186"/>
      <c r="F1015" s="155"/>
      <c r="G1015" s="155"/>
      <c r="H1015" s="155"/>
      <c r="I1015" s="155"/>
      <c r="J1015" s="155"/>
      <c r="K1015" s="155"/>
      <c r="L1015" s="155"/>
      <c r="M1015" s="155"/>
      <c r="N1015" s="155"/>
      <c r="O1015" s="155"/>
      <c r="P1015" s="155"/>
      <c r="Q1015" s="155"/>
      <c r="R1015" s="155"/>
      <c r="S1015" s="155"/>
      <c r="T1015" s="155"/>
      <c r="U1015" s="155"/>
      <c r="V1015" s="155"/>
      <c r="W1015" s="155"/>
      <c r="X1015" s="155"/>
      <c r="Y1015" s="146"/>
      <c r="Z1015" s="146"/>
      <c r="AA1015" s="146"/>
      <c r="AB1015" s="146"/>
      <c r="AC1015" s="146"/>
      <c r="AD1015" s="146"/>
      <c r="AE1015" s="146"/>
      <c r="AF1015" s="146"/>
      <c r="AG1015" s="146" t="s">
        <v>228</v>
      </c>
      <c r="AH1015" s="146">
        <v>0</v>
      </c>
      <c r="AI1015" s="146"/>
      <c r="AJ1015" s="146"/>
      <c r="AK1015" s="146"/>
      <c r="AL1015" s="146"/>
      <c r="AM1015" s="146"/>
      <c r="AN1015" s="146"/>
      <c r="AO1015" s="146"/>
      <c r="AP1015" s="146"/>
      <c r="AQ1015" s="146"/>
      <c r="AR1015" s="146"/>
      <c r="AS1015" s="146"/>
      <c r="AT1015" s="146"/>
      <c r="AU1015" s="146"/>
      <c r="AV1015" s="146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  <c r="BH1015" s="146"/>
    </row>
    <row r="1016" spans="1:60" outlineLevel="1">
      <c r="A1016" s="153"/>
      <c r="B1016" s="154"/>
      <c r="C1016" s="729" t="s">
        <v>3096</v>
      </c>
      <c r="D1016" s="730"/>
      <c r="E1016" s="731">
        <v>22.68</v>
      </c>
      <c r="F1016" s="155"/>
      <c r="G1016" s="155"/>
      <c r="H1016" s="155"/>
      <c r="I1016" s="155"/>
      <c r="J1016" s="155"/>
      <c r="K1016" s="155"/>
      <c r="L1016" s="155"/>
      <c r="M1016" s="155"/>
      <c r="N1016" s="155"/>
      <c r="O1016" s="155"/>
      <c r="P1016" s="155"/>
      <c r="Q1016" s="155"/>
      <c r="R1016" s="155"/>
      <c r="S1016" s="155"/>
      <c r="T1016" s="155"/>
      <c r="U1016" s="155"/>
      <c r="V1016" s="155"/>
      <c r="W1016" s="155"/>
      <c r="X1016" s="155"/>
      <c r="Y1016" s="146"/>
      <c r="Z1016" s="146"/>
      <c r="AA1016" s="146"/>
      <c r="AB1016" s="146"/>
      <c r="AC1016" s="146"/>
      <c r="AD1016" s="146"/>
      <c r="AE1016" s="146"/>
      <c r="AF1016" s="146"/>
      <c r="AG1016" s="146" t="s">
        <v>228</v>
      </c>
      <c r="AH1016" s="146">
        <v>0</v>
      </c>
      <c r="AI1016" s="146"/>
      <c r="AJ1016" s="146"/>
      <c r="AK1016" s="146"/>
      <c r="AL1016" s="146"/>
      <c r="AM1016" s="146"/>
      <c r="AN1016" s="146"/>
      <c r="AO1016" s="146"/>
      <c r="AP1016" s="146"/>
      <c r="AQ1016" s="146"/>
      <c r="AR1016" s="146"/>
      <c r="AS1016" s="146"/>
      <c r="AT1016" s="146"/>
      <c r="AU1016" s="146"/>
      <c r="AV1016" s="146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  <c r="BH1016" s="146"/>
    </row>
    <row r="1017" spans="1:60" outlineLevel="1">
      <c r="A1017" s="153"/>
      <c r="B1017" s="154"/>
      <c r="C1017" s="729" t="s">
        <v>3097</v>
      </c>
      <c r="D1017" s="730"/>
      <c r="E1017" s="731">
        <v>40.630000000000003</v>
      </c>
      <c r="F1017" s="155"/>
      <c r="G1017" s="155"/>
      <c r="H1017" s="155"/>
      <c r="I1017" s="155"/>
      <c r="J1017" s="155"/>
      <c r="K1017" s="155"/>
      <c r="L1017" s="155"/>
      <c r="M1017" s="155"/>
      <c r="N1017" s="155"/>
      <c r="O1017" s="155"/>
      <c r="P1017" s="155"/>
      <c r="Q1017" s="155"/>
      <c r="R1017" s="155"/>
      <c r="S1017" s="155"/>
      <c r="T1017" s="155"/>
      <c r="U1017" s="155"/>
      <c r="V1017" s="155"/>
      <c r="W1017" s="155"/>
      <c r="X1017" s="155"/>
      <c r="Y1017" s="146"/>
      <c r="Z1017" s="146"/>
      <c r="AA1017" s="146"/>
      <c r="AB1017" s="146"/>
      <c r="AC1017" s="146"/>
      <c r="AD1017" s="146"/>
      <c r="AE1017" s="146"/>
      <c r="AF1017" s="146"/>
      <c r="AG1017" s="146" t="s">
        <v>228</v>
      </c>
      <c r="AH1017" s="146">
        <v>0</v>
      </c>
      <c r="AI1017" s="146"/>
      <c r="AJ1017" s="146"/>
      <c r="AK1017" s="146"/>
      <c r="AL1017" s="146"/>
      <c r="AM1017" s="146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</row>
    <row r="1018" spans="1:60" outlineLevel="1">
      <c r="A1018" s="153"/>
      <c r="B1018" s="154"/>
      <c r="C1018" s="729" t="s">
        <v>3098</v>
      </c>
      <c r="D1018" s="730"/>
      <c r="E1018" s="731">
        <v>52</v>
      </c>
      <c r="F1018" s="155"/>
      <c r="G1018" s="155"/>
      <c r="H1018" s="155"/>
      <c r="I1018" s="155"/>
      <c r="J1018" s="155"/>
      <c r="K1018" s="155"/>
      <c r="L1018" s="155"/>
      <c r="M1018" s="155"/>
      <c r="N1018" s="155"/>
      <c r="O1018" s="155"/>
      <c r="P1018" s="155"/>
      <c r="Q1018" s="155"/>
      <c r="R1018" s="155"/>
      <c r="S1018" s="155"/>
      <c r="T1018" s="155"/>
      <c r="U1018" s="155"/>
      <c r="V1018" s="155"/>
      <c r="W1018" s="155"/>
      <c r="X1018" s="155"/>
      <c r="Y1018" s="146"/>
      <c r="Z1018" s="146"/>
      <c r="AA1018" s="146"/>
      <c r="AB1018" s="146"/>
      <c r="AC1018" s="146"/>
      <c r="AD1018" s="146"/>
      <c r="AE1018" s="146"/>
      <c r="AF1018" s="146"/>
      <c r="AG1018" s="146" t="s">
        <v>228</v>
      </c>
      <c r="AH1018" s="146">
        <v>0</v>
      </c>
      <c r="AI1018" s="146"/>
      <c r="AJ1018" s="146"/>
      <c r="AK1018" s="146"/>
      <c r="AL1018" s="146"/>
      <c r="AM1018" s="146"/>
      <c r="AN1018" s="146"/>
      <c r="AO1018" s="146"/>
      <c r="AP1018" s="146"/>
      <c r="AQ1018" s="146"/>
      <c r="AR1018" s="146"/>
      <c r="AS1018" s="146"/>
      <c r="AT1018" s="146"/>
      <c r="AU1018" s="146"/>
      <c r="AV1018" s="146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  <c r="BH1018" s="146"/>
    </row>
    <row r="1019" spans="1:60" ht="22.5" outlineLevel="1">
      <c r="A1019" s="726">
        <v>154</v>
      </c>
      <c r="B1019" s="164" t="s">
        <v>958</v>
      </c>
      <c r="C1019" s="180" t="s">
        <v>3100</v>
      </c>
      <c r="D1019" s="165" t="s">
        <v>254</v>
      </c>
      <c r="E1019" s="725">
        <v>246.76300000000001</v>
      </c>
      <c r="F1019" s="167"/>
      <c r="G1019" s="168">
        <f>ROUND(E1019*F1019,2)</f>
        <v>0</v>
      </c>
      <c r="H1019" s="167">
        <v>224</v>
      </c>
      <c r="I1019" s="168">
        <f>ROUND(E1019*H1019,2)</f>
        <v>55274.91</v>
      </c>
      <c r="J1019" s="167">
        <v>0</v>
      </c>
      <c r="K1019" s="168">
        <f>ROUND(E1019*J1019,2)</f>
        <v>0</v>
      </c>
      <c r="L1019" s="168">
        <v>21</v>
      </c>
      <c r="M1019" s="168">
        <f>G1019*(1+L1019/100)</f>
        <v>0</v>
      </c>
      <c r="N1019" s="168">
        <v>1.7999999999999999E-2</v>
      </c>
      <c r="O1019" s="168">
        <f>ROUND(E1019*N1019,2)</f>
        <v>4.4400000000000004</v>
      </c>
      <c r="P1019" s="168">
        <v>0</v>
      </c>
      <c r="Q1019" s="168">
        <f>ROUND(E1019*P1019,2)</f>
        <v>0</v>
      </c>
      <c r="R1019" s="168" t="s">
        <v>429</v>
      </c>
      <c r="S1019" s="168" t="s">
        <v>171</v>
      </c>
      <c r="T1019" s="169" t="s">
        <v>171</v>
      </c>
      <c r="U1019" s="155">
        <v>0</v>
      </c>
      <c r="V1019" s="155">
        <f>ROUND(E1019*U1019,2)</f>
        <v>0</v>
      </c>
      <c r="W1019" s="155"/>
      <c r="X1019" s="155" t="s">
        <v>430</v>
      </c>
      <c r="Y1019" s="146"/>
      <c r="Z1019" s="146"/>
      <c r="AA1019" s="146"/>
      <c r="AB1019" s="146"/>
      <c r="AC1019" s="146"/>
      <c r="AD1019" s="146"/>
      <c r="AE1019" s="146"/>
      <c r="AF1019" s="146"/>
      <c r="AG1019" s="146" t="s">
        <v>431</v>
      </c>
      <c r="AH1019" s="146"/>
      <c r="AI1019" s="146"/>
      <c r="AJ1019" s="146"/>
      <c r="AK1019" s="146"/>
      <c r="AL1019" s="146"/>
      <c r="AM1019" s="146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</row>
    <row r="1020" spans="1:60" outlineLevel="1">
      <c r="A1020" s="153"/>
      <c r="B1020" s="154"/>
      <c r="C1020" s="195" t="s">
        <v>396</v>
      </c>
      <c r="D1020" s="185"/>
      <c r="E1020" s="186"/>
      <c r="F1020" s="155"/>
      <c r="G1020" s="155"/>
      <c r="H1020" s="155"/>
      <c r="I1020" s="155"/>
      <c r="J1020" s="155"/>
      <c r="K1020" s="155"/>
      <c r="L1020" s="155"/>
      <c r="M1020" s="155"/>
      <c r="N1020" s="155"/>
      <c r="O1020" s="155"/>
      <c r="P1020" s="155"/>
      <c r="Q1020" s="155"/>
      <c r="R1020" s="155"/>
      <c r="S1020" s="155"/>
      <c r="T1020" s="155"/>
      <c r="U1020" s="155"/>
      <c r="V1020" s="155"/>
      <c r="W1020" s="155"/>
      <c r="X1020" s="155"/>
      <c r="Y1020" s="146"/>
      <c r="Z1020" s="146"/>
      <c r="AA1020" s="146"/>
      <c r="AB1020" s="146"/>
      <c r="AC1020" s="146"/>
      <c r="AD1020" s="146"/>
      <c r="AE1020" s="146"/>
      <c r="AF1020" s="146"/>
      <c r="AG1020" s="146" t="s">
        <v>228</v>
      </c>
      <c r="AH1020" s="146">
        <v>0</v>
      </c>
      <c r="AI1020" s="146"/>
      <c r="AJ1020" s="146"/>
      <c r="AK1020" s="146"/>
      <c r="AL1020" s="146"/>
      <c r="AM1020" s="146"/>
      <c r="AN1020" s="146"/>
      <c r="AO1020" s="146"/>
      <c r="AP1020" s="146"/>
      <c r="AQ1020" s="146"/>
      <c r="AR1020" s="146"/>
      <c r="AS1020" s="146"/>
      <c r="AT1020" s="146"/>
      <c r="AU1020" s="146"/>
      <c r="AV1020" s="146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  <c r="BH1020" s="146"/>
    </row>
    <row r="1021" spans="1:60" outlineLevel="1">
      <c r="A1021" s="153"/>
      <c r="B1021" s="154"/>
      <c r="C1021" s="729" t="s">
        <v>3101</v>
      </c>
      <c r="D1021" s="730"/>
      <c r="E1021" s="731">
        <v>45.36</v>
      </c>
      <c r="F1021" s="155"/>
      <c r="G1021" s="155"/>
      <c r="H1021" s="155"/>
      <c r="I1021" s="155"/>
      <c r="J1021" s="155"/>
      <c r="K1021" s="155"/>
      <c r="L1021" s="155"/>
      <c r="M1021" s="155"/>
      <c r="N1021" s="155"/>
      <c r="O1021" s="155"/>
      <c r="P1021" s="155"/>
      <c r="Q1021" s="155"/>
      <c r="R1021" s="155"/>
      <c r="S1021" s="155"/>
      <c r="T1021" s="155"/>
      <c r="U1021" s="155"/>
      <c r="V1021" s="155"/>
      <c r="W1021" s="155"/>
      <c r="X1021" s="155"/>
      <c r="Y1021" s="146"/>
      <c r="Z1021" s="146"/>
      <c r="AA1021" s="146"/>
      <c r="AB1021" s="146"/>
      <c r="AC1021" s="146"/>
      <c r="AD1021" s="146"/>
      <c r="AE1021" s="146"/>
      <c r="AF1021" s="146"/>
      <c r="AG1021" s="146" t="s">
        <v>228</v>
      </c>
      <c r="AH1021" s="146">
        <v>0</v>
      </c>
      <c r="AI1021" s="146"/>
      <c r="AJ1021" s="146"/>
      <c r="AK1021" s="146"/>
      <c r="AL1021" s="146"/>
      <c r="AM1021" s="146"/>
      <c r="AN1021" s="146"/>
      <c r="AO1021" s="146"/>
      <c r="AP1021" s="146"/>
      <c r="AQ1021" s="146"/>
      <c r="AR1021" s="146"/>
      <c r="AS1021" s="146"/>
      <c r="AT1021" s="146"/>
      <c r="AU1021" s="146"/>
      <c r="AV1021" s="146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  <c r="BH1021" s="146"/>
    </row>
    <row r="1022" spans="1:60" outlineLevel="1">
      <c r="A1022" s="153"/>
      <c r="B1022" s="154"/>
      <c r="C1022" s="729" t="s">
        <v>3102</v>
      </c>
      <c r="D1022" s="730"/>
      <c r="E1022" s="731">
        <v>81.260000000000005</v>
      </c>
      <c r="F1022" s="155"/>
      <c r="G1022" s="155"/>
      <c r="H1022" s="155"/>
      <c r="I1022" s="155"/>
      <c r="J1022" s="155"/>
      <c r="K1022" s="155"/>
      <c r="L1022" s="155"/>
      <c r="M1022" s="155"/>
      <c r="N1022" s="155"/>
      <c r="O1022" s="155"/>
      <c r="P1022" s="155"/>
      <c r="Q1022" s="155"/>
      <c r="R1022" s="155"/>
      <c r="S1022" s="155"/>
      <c r="T1022" s="155"/>
      <c r="U1022" s="155"/>
      <c r="V1022" s="155"/>
      <c r="W1022" s="155"/>
      <c r="X1022" s="155"/>
      <c r="Y1022" s="146"/>
      <c r="Z1022" s="146"/>
      <c r="AA1022" s="146"/>
      <c r="AB1022" s="146"/>
      <c r="AC1022" s="146"/>
      <c r="AD1022" s="146"/>
      <c r="AE1022" s="146"/>
      <c r="AF1022" s="146"/>
      <c r="AG1022" s="146" t="s">
        <v>228</v>
      </c>
      <c r="AH1022" s="146">
        <v>0</v>
      </c>
      <c r="AI1022" s="146"/>
      <c r="AJ1022" s="146"/>
      <c r="AK1022" s="146"/>
      <c r="AL1022" s="146"/>
      <c r="AM1022" s="146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</row>
    <row r="1023" spans="1:60" outlineLevel="1">
      <c r="A1023" s="153"/>
      <c r="B1023" s="154"/>
      <c r="C1023" s="729" t="s">
        <v>3103</v>
      </c>
      <c r="D1023" s="730"/>
      <c r="E1023" s="731">
        <v>104</v>
      </c>
      <c r="F1023" s="155"/>
      <c r="G1023" s="155"/>
      <c r="H1023" s="155"/>
      <c r="I1023" s="155"/>
      <c r="J1023" s="155"/>
      <c r="K1023" s="155"/>
      <c r="L1023" s="155"/>
      <c r="M1023" s="155"/>
      <c r="N1023" s="155"/>
      <c r="O1023" s="155"/>
      <c r="P1023" s="155"/>
      <c r="Q1023" s="155"/>
      <c r="R1023" s="155"/>
      <c r="S1023" s="155"/>
      <c r="T1023" s="155"/>
      <c r="U1023" s="155"/>
      <c r="V1023" s="155"/>
      <c r="W1023" s="155"/>
      <c r="X1023" s="155"/>
      <c r="Y1023" s="146"/>
      <c r="Z1023" s="146"/>
      <c r="AA1023" s="146"/>
      <c r="AB1023" s="146"/>
      <c r="AC1023" s="146"/>
      <c r="AD1023" s="146"/>
      <c r="AE1023" s="146"/>
      <c r="AF1023" s="146"/>
      <c r="AG1023" s="146" t="s">
        <v>228</v>
      </c>
      <c r="AH1023" s="146">
        <v>0</v>
      </c>
      <c r="AI1023" s="146"/>
      <c r="AJ1023" s="146"/>
      <c r="AK1023" s="146"/>
      <c r="AL1023" s="146"/>
      <c r="AM1023" s="146"/>
      <c r="AN1023" s="146"/>
      <c r="AO1023" s="146"/>
      <c r="AP1023" s="146"/>
      <c r="AQ1023" s="146"/>
      <c r="AR1023" s="146"/>
      <c r="AS1023" s="146"/>
      <c r="AT1023" s="146"/>
      <c r="AU1023" s="146"/>
      <c r="AV1023" s="146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  <c r="BH1023" s="146"/>
    </row>
    <row r="1024" spans="1:60" outlineLevel="1">
      <c r="A1024" s="153"/>
      <c r="B1024" s="154"/>
      <c r="C1024" s="196" t="s">
        <v>959</v>
      </c>
      <c r="D1024" s="187"/>
      <c r="E1024" s="188">
        <v>16.143000000000001</v>
      </c>
      <c r="F1024" s="155"/>
      <c r="G1024" s="155"/>
      <c r="H1024" s="155"/>
      <c r="I1024" s="155"/>
      <c r="J1024" s="155"/>
      <c r="K1024" s="155"/>
      <c r="L1024" s="155"/>
      <c r="M1024" s="155"/>
      <c r="N1024" s="155"/>
      <c r="O1024" s="155"/>
      <c r="P1024" s="155"/>
      <c r="Q1024" s="155"/>
      <c r="R1024" s="155"/>
      <c r="S1024" s="155"/>
      <c r="T1024" s="155"/>
      <c r="U1024" s="155"/>
      <c r="V1024" s="155"/>
      <c r="W1024" s="155"/>
      <c r="X1024" s="155"/>
      <c r="Y1024" s="146"/>
      <c r="Z1024" s="146"/>
      <c r="AA1024" s="146"/>
      <c r="AB1024" s="146"/>
      <c r="AC1024" s="146"/>
      <c r="AD1024" s="146"/>
      <c r="AE1024" s="146"/>
      <c r="AF1024" s="146"/>
      <c r="AG1024" s="146" t="s">
        <v>228</v>
      </c>
      <c r="AH1024" s="146">
        <v>4</v>
      </c>
      <c r="AI1024" s="146"/>
      <c r="AJ1024" s="146"/>
      <c r="AK1024" s="146"/>
      <c r="AL1024" s="146"/>
      <c r="AM1024" s="146"/>
      <c r="AN1024" s="146"/>
      <c r="AO1024" s="146"/>
      <c r="AP1024" s="146"/>
      <c r="AQ1024" s="146"/>
      <c r="AR1024" s="146"/>
      <c r="AS1024" s="146"/>
      <c r="AT1024" s="146"/>
      <c r="AU1024" s="146"/>
      <c r="AV1024" s="146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  <c r="BH1024" s="146"/>
    </row>
    <row r="1025" spans="1:60" outlineLevel="1">
      <c r="A1025" s="163">
        <v>155</v>
      </c>
      <c r="B1025" s="164" t="s">
        <v>960</v>
      </c>
      <c r="C1025" s="180" t="s">
        <v>961</v>
      </c>
      <c r="D1025" s="165" t="s">
        <v>296</v>
      </c>
      <c r="E1025" s="166">
        <v>3.8372199999999999</v>
      </c>
      <c r="F1025" s="167"/>
      <c r="G1025" s="168">
        <f>ROUND(E1025*F1025,2)</f>
        <v>0</v>
      </c>
      <c r="H1025" s="167">
        <v>0</v>
      </c>
      <c r="I1025" s="168">
        <f>ROUND(E1025*H1025,2)</f>
        <v>0</v>
      </c>
      <c r="J1025" s="167">
        <v>1410</v>
      </c>
      <c r="K1025" s="168">
        <f>ROUND(E1025*J1025,2)</f>
        <v>5410.48</v>
      </c>
      <c r="L1025" s="168">
        <v>21</v>
      </c>
      <c r="M1025" s="168">
        <f>G1025*(1+L1025/100)</f>
        <v>0</v>
      </c>
      <c r="N1025" s="168">
        <v>0</v>
      </c>
      <c r="O1025" s="168">
        <f>ROUND(E1025*N1025,2)</f>
        <v>0</v>
      </c>
      <c r="P1025" s="168">
        <v>0</v>
      </c>
      <c r="Q1025" s="168">
        <f>ROUND(E1025*P1025,2)</f>
        <v>0</v>
      </c>
      <c r="R1025" s="168" t="s">
        <v>957</v>
      </c>
      <c r="S1025" s="168" t="s">
        <v>171</v>
      </c>
      <c r="T1025" s="169" t="s">
        <v>171</v>
      </c>
      <c r="U1025" s="155">
        <v>1.7509999999999999</v>
      </c>
      <c r="V1025" s="155">
        <f>ROUND(E1025*U1025,2)</f>
        <v>6.72</v>
      </c>
      <c r="W1025" s="155"/>
      <c r="X1025" s="155" t="s">
        <v>840</v>
      </c>
      <c r="Y1025" s="146"/>
      <c r="Z1025" s="146"/>
      <c r="AA1025" s="146"/>
      <c r="AB1025" s="146"/>
      <c r="AC1025" s="146"/>
      <c r="AD1025" s="146"/>
      <c r="AE1025" s="146"/>
      <c r="AF1025" s="146"/>
      <c r="AG1025" s="146" t="s">
        <v>841</v>
      </c>
      <c r="AH1025" s="146"/>
      <c r="AI1025" s="146"/>
      <c r="AJ1025" s="146"/>
      <c r="AK1025" s="146"/>
      <c r="AL1025" s="146"/>
      <c r="AM1025" s="146"/>
      <c r="AN1025" s="146"/>
      <c r="AO1025" s="146"/>
      <c r="AP1025" s="146"/>
      <c r="AQ1025" s="146"/>
      <c r="AR1025" s="146"/>
      <c r="AS1025" s="146"/>
      <c r="AT1025" s="146"/>
      <c r="AU1025" s="146"/>
      <c r="AV1025" s="146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  <c r="BH1025" s="146"/>
    </row>
    <row r="1026" spans="1:60" outlineLevel="1">
      <c r="A1026" s="153"/>
      <c r="B1026" s="154"/>
      <c r="C1026" s="801" t="s">
        <v>939</v>
      </c>
      <c r="D1026" s="802"/>
      <c r="E1026" s="802"/>
      <c r="F1026" s="802"/>
      <c r="G1026" s="802"/>
      <c r="H1026" s="155"/>
      <c r="I1026" s="155"/>
      <c r="J1026" s="155"/>
      <c r="K1026" s="155"/>
      <c r="L1026" s="155"/>
      <c r="M1026" s="155"/>
      <c r="N1026" s="155"/>
      <c r="O1026" s="155"/>
      <c r="P1026" s="155"/>
      <c r="Q1026" s="155"/>
      <c r="R1026" s="155"/>
      <c r="S1026" s="155"/>
      <c r="T1026" s="155"/>
      <c r="U1026" s="155"/>
      <c r="V1026" s="155"/>
      <c r="W1026" s="155"/>
      <c r="X1026" s="155"/>
      <c r="Y1026" s="146"/>
      <c r="Z1026" s="146"/>
      <c r="AA1026" s="146"/>
      <c r="AB1026" s="146"/>
      <c r="AC1026" s="146"/>
      <c r="AD1026" s="146"/>
      <c r="AE1026" s="146"/>
      <c r="AF1026" s="146"/>
      <c r="AG1026" s="146" t="s">
        <v>226</v>
      </c>
      <c r="AH1026" s="146"/>
      <c r="AI1026" s="146"/>
      <c r="AJ1026" s="146"/>
      <c r="AK1026" s="146"/>
      <c r="AL1026" s="146"/>
      <c r="AM1026" s="146"/>
      <c r="AN1026" s="146"/>
      <c r="AO1026" s="146"/>
      <c r="AP1026" s="146"/>
      <c r="AQ1026" s="146"/>
      <c r="AR1026" s="146"/>
      <c r="AS1026" s="146"/>
      <c r="AT1026" s="146"/>
      <c r="AU1026" s="146"/>
      <c r="AV1026" s="146"/>
      <c r="AW1026" s="146"/>
      <c r="AX1026" s="146"/>
      <c r="AY1026" s="146"/>
      <c r="AZ1026" s="146"/>
      <c r="BA1026" s="146"/>
      <c r="BB1026" s="146"/>
      <c r="BC1026" s="146"/>
      <c r="BD1026" s="146"/>
      <c r="BE1026" s="146"/>
      <c r="BF1026" s="146"/>
      <c r="BG1026" s="146"/>
      <c r="BH1026" s="146"/>
    </row>
    <row r="1027" spans="1:60" outlineLevel="1">
      <c r="A1027" s="153"/>
      <c r="B1027" s="154"/>
      <c r="C1027" s="195" t="s">
        <v>843</v>
      </c>
      <c r="D1027" s="185"/>
      <c r="E1027" s="186"/>
      <c r="F1027" s="155"/>
      <c r="G1027" s="155"/>
      <c r="H1027" s="155"/>
      <c r="I1027" s="155"/>
      <c r="J1027" s="155"/>
      <c r="K1027" s="155"/>
      <c r="L1027" s="155"/>
      <c r="M1027" s="155"/>
      <c r="N1027" s="155"/>
      <c r="O1027" s="155"/>
      <c r="P1027" s="155"/>
      <c r="Q1027" s="155"/>
      <c r="R1027" s="155"/>
      <c r="S1027" s="155"/>
      <c r="T1027" s="155"/>
      <c r="U1027" s="155"/>
      <c r="V1027" s="155"/>
      <c r="W1027" s="155"/>
      <c r="X1027" s="155"/>
      <c r="Y1027" s="146"/>
      <c r="Z1027" s="146"/>
      <c r="AA1027" s="146"/>
      <c r="AB1027" s="146"/>
      <c r="AC1027" s="146"/>
      <c r="AD1027" s="146"/>
      <c r="AE1027" s="146"/>
      <c r="AF1027" s="146"/>
      <c r="AG1027" s="146" t="s">
        <v>228</v>
      </c>
      <c r="AH1027" s="146">
        <v>0</v>
      </c>
      <c r="AI1027" s="146"/>
      <c r="AJ1027" s="146"/>
      <c r="AK1027" s="146"/>
      <c r="AL1027" s="146"/>
      <c r="AM1027" s="146"/>
      <c r="AN1027" s="146"/>
      <c r="AO1027" s="146"/>
      <c r="AP1027" s="146"/>
      <c r="AQ1027" s="146"/>
      <c r="AR1027" s="146"/>
      <c r="AS1027" s="146"/>
      <c r="AT1027" s="146"/>
      <c r="AU1027" s="146"/>
      <c r="AV1027" s="146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  <c r="BH1027" s="146"/>
    </row>
    <row r="1028" spans="1:60" outlineLevel="1">
      <c r="A1028" s="153"/>
      <c r="B1028" s="154"/>
      <c r="C1028" s="195" t="s">
        <v>962</v>
      </c>
      <c r="D1028" s="185"/>
      <c r="E1028" s="186"/>
      <c r="F1028" s="155"/>
      <c r="G1028" s="155"/>
      <c r="H1028" s="155"/>
      <c r="I1028" s="155"/>
      <c r="J1028" s="155"/>
      <c r="K1028" s="155"/>
      <c r="L1028" s="155"/>
      <c r="M1028" s="155"/>
      <c r="N1028" s="155"/>
      <c r="O1028" s="155"/>
      <c r="P1028" s="155"/>
      <c r="Q1028" s="155"/>
      <c r="R1028" s="155"/>
      <c r="S1028" s="155"/>
      <c r="T1028" s="155"/>
      <c r="U1028" s="155"/>
      <c r="V1028" s="155"/>
      <c r="W1028" s="155"/>
      <c r="X1028" s="155"/>
      <c r="Y1028" s="146"/>
      <c r="Z1028" s="146"/>
      <c r="AA1028" s="146"/>
      <c r="AB1028" s="146"/>
      <c r="AC1028" s="146"/>
      <c r="AD1028" s="146"/>
      <c r="AE1028" s="146"/>
      <c r="AF1028" s="146"/>
      <c r="AG1028" s="146" t="s">
        <v>228</v>
      </c>
      <c r="AH1028" s="146">
        <v>0</v>
      </c>
      <c r="AI1028" s="146"/>
      <c r="AJ1028" s="146"/>
      <c r="AK1028" s="146"/>
      <c r="AL1028" s="146"/>
      <c r="AM1028" s="146"/>
      <c r="AN1028" s="146"/>
      <c r="AO1028" s="146"/>
      <c r="AP1028" s="146"/>
      <c r="AQ1028" s="146"/>
      <c r="AR1028" s="146"/>
      <c r="AS1028" s="146"/>
      <c r="AT1028" s="146"/>
      <c r="AU1028" s="146"/>
      <c r="AV1028" s="146"/>
      <c r="AW1028" s="146"/>
      <c r="AX1028" s="146"/>
      <c r="AY1028" s="146"/>
      <c r="AZ1028" s="146"/>
      <c r="BA1028" s="146"/>
      <c r="BB1028" s="146"/>
      <c r="BC1028" s="146"/>
      <c r="BD1028" s="146"/>
      <c r="BE1028" s="146"/>
      <c r="BF1028" s="146"/>
      <c r="BG1028" s="146"/>
      <c r="BH1028" s="146"/>
    </row>
    <row r="1029" spans="1:60" outlineLevel="1">
      <c r="A1029" s="153"/>
      <c r="B1029" s="154"/>
      <c r="C1029" s="195" t="s">
        <v>963</v>
      </c>
      <c r="D1029" s="185"/>
      <c r="E1029" s="186">
        <v>3.8372199999999999</v>
      </c>
      <c r="F1029" s="155"/>
      <c r="G1029" s="155"/>
      <c r="H1029" s="155"/>
      <c r="I1029" s="155"/>
      <c r="J1029" s="155"/>
      <c r="K1029" s="155"/>
      <c r="L1029" s="155"/>
      <c r="M1029" s="155"/>
      <c r="N1029" s="155"/>
      <c r="O1029" s="155"/>
      <c r="P1029" s="155"/>
      <c r="Q1029" s="155"/>
      <c r="R1029" s="155"/>
      <c r="S1029" s="155"/>
      <c r="T1029" s="155"/>
      <c r="U1029" s="155"/>
      <c r="V1029" s="155"/>
      <c r="W1029" s="155"/>
      <c r="X1029" s="155"/>
      <c r="Y1029" s="146"/>
      <c r="Z1029" s="146"/>
      <c r="AA1029" s="146"/>
      <c r="AB1029" s="146"/>
      <c r="AC1029" s="146"/>
      <c r="AD1029" s="146"/>
      <c r="AE1029" s="146"/>
      <c r="AF1029" s="146"/>
      <c r="AG1029" s="146" t="s">
        <v>228</v>
      </c>
      <c r="AH1029" s="146">
        <v>0</v>
      </c>
      <c r="AI1029" s="146"/>
      <c r="AJ1029" s="146"/>
      <c r="AK1029" s="146"/>
      <c r="AL1029" s="146"/>
      <c r="AM1029" s="146"/>
      <c r="AN1029" s="146"/>
      <c r="AO1029" s="146"/>
      <c r="AP1029" s="146"/>
      <c r="AQ1029" s="146"/>
      <c r="AR1029" s="146"/>
      <c r="AS1029" s="146"/>
      <c r="AT1029" s="146"/>
      <c r="AU1029" s="146"/>
      <c r="AV1029" s="146"/>
      <c r="AW1029" s="146"/>
      <c r="AX1029" s="146"/>
      <c r="AY1029" s="146"/>
      <c r="AZ1029" s="146"/>
      <c r="BA1029" s="146"/>
      <c r="BB1029" s="146"/>
      <c r="BC1029" s="146"/>
      <c r="BD1029" s="146"/>
      <c r="BE1029" s="146"/>
      <c r="BF1029" s="146"/>
      <c r="BG1029" s="146"/>
      <c r="BH1029" s="146"/>
    </row>
    <row r="1030" spans="1:60">
      <c r="A1030" s="157" t="s">
        <v>166</v>
      </c>
      <c r="B1030" s="158" t="s">
        <v>111</v>
      </c>
      <c r="C1030" s="179" t="s">
        <v>112</v>
      </c>
      <c r="D1030" s="159"/>
      <c r="E1030" s="160"/>
      <c r="F1030" s="161"/>
      <c r="G1030" s="161">
        <f>SUMIF(AG1031:AG1090,"&lt;&gt;NOR",G1031:G1090)</f>
        <v>0</v>
      </c>
      <c r="H1030" s="161"/>
      <c r="I1030" s="161">
        <f>SUM(I1031:I1090)</f>
        <v>0</v>
      </c>
      <c r="J1030" s="161"/>
      <c r="K1030" s="161">
        <f>SUM(K1031:K1090)</f>
        <v>73100.149999999994</v>
      </c>
      <c r="L1030" s="161"/>
      <c r="M1030" s="161">
        <f>SUM(M1031:M1090)</f>
        <v>0</v>
      </c>
      <c r="N1030" s="161"/>
      <c r="O1030" s="161">
        <f>SUM(O1031:O1090)</f>
        <v>0</v>
      </c>
      <c r="P1030" s="161"/>
      <c r="Q1030" s="161">
        <f>SUM(Q1031:Q1090)</f>
        <v>0.01</v>
      </c>
      <c r="R1030" s="161"/>
      <c r="S1030" s="161"/>
      <c r="T1030" s="162"/>
      <c r="U1030" s="156"/>
      <c r="V1030" s="156">
        <f>SUM(V1031:V1090)</f>
        <v>0.34</v>
      </c>
      <c r="W1030" s="156"/>
      <c r="X1030" s="156"/>
      <c r="AG1030" t="s">
        <v>167</v>
      </c>
    </row>
    <row r="1031" spans="1:60" outlineLevel="1">
      <c r="A1031" s="163">
        <v>156</v>
      </c>
      <c r="B1031" s="164" t="s">
        <v>964</v>
      </c>
      <c r="C1031" s="180" t="s">
        <v>965</v>
      </c>
      <c r="D1031" s="165" t="s">
        <v>345</v>
      </c>
      <c r="E1031" s="166">
        <v>4.2</v>
      </c>
      <c r="F1031" s="167"/>
      <c r="G1031" s="168">
        <f>ROUND(E1031*F1031,2)</f>
        <v>0</v>
      </c>
      <c r="H1031" s="167">
        <v>0</v>
      </c>
      <c r="I1031" s="168">
        <f>ROUND(E1031*H1031,2)</f>
        <v>0</v>
      </c>
      <c r="J1031" s="167">
        <v>52</v>
      </c>
      <c r="K1031" s="168">
        <f>ROUND(E1031*J1031,2)</f>
        <v>218.4</v>
      </c>
      <c r="L1031" s="168">
        <v>21</v>
      </c>
      <c r="M1031" s="168">
        <f>G1031*(1+L1031/100)</f>
        <v>0</v>
      </c>
      <c r="N1031" s="168">
        <v>0</v>
      </c>
      <c r="O1031" s="168">
        <f>ROUND(E1031*N1031,2)</f>
        <v>0</v>
      </c>
      <c r="P1031" s="168">
        <v>1.3500000000000001E-3</v>
      </c>
      <c r="Q1031" s="168">
        <f>ROUND(E1031*P1031,2)</f>
        <v>0.01</v>
      </c>
      <c r="R1031" s="168" t="s">
        <v>966</v>
      </c>
      <c r="S1031" s="168" t="s">
        <v>171</v>
      </c>
      <c r="T1031" s="169" t="s">
        <v>171</v>
      </c>
      <c r="U1031" s="155">
        <v>0.08</v>
      </c>
      <c r="V1031" s="155">
        <f>ROUND(E1031*U1031,2)</f>
        <v>0.34</v>
      </c>
      <c r="W1031" s="155"/>
      <c r="X1031" s="155" t="s">
        <v>223</v>
      </c>
      <c r="Y1031" s="146"/>
      <c r="Z1031" s="146"/>
      <c r="AA1031" s="146"/>
      <c r="AB1031" s="146"/>
      <c r="AC1031" s="146"/>
      <c r="AD1031" s="146"/>
      <c r="AE1031" s="146"/>
      <c r="AF1031" s="146"/>
      <c r="AG1031" s="146" t="s">
        <v>224</v>
      </c>
      <c r="AH1031" s="146"/>
      <c r="AI1031" s="146"/>
      <c r="AJ1031" s="146"/>
      <c r="AK1031" s="146"/>
      <c r="AL1031" s="146"/>
      <c r="AM1031" s="146"/>
      <c r="AN1031" s="146"/>
      <c r="AO1031" s="146"/>
      <c r="AP1031" s="146"/>
      <c r="AQ1031" s="146"/>
      <c r="AR1031" s="146"/>
      <c r="AS1031" s="146"/>
      <c r="AT1031" s="146"/>
      <c r="AU1031" s="146"/>
      <c r="AV1031" s="146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  <c r="BH1031" s="146"/>
    </row>
    <row r="1032" spans="1:60" outlineLevel="1">
      <c r="A1032" s="153"/>
      <c r="B1032" s="154"/>
      <c r="C1032" s="195" t="s">
        <v>668</v>
      </c>
      <c r="D1032" s="185"/>
      <c r="E1032" s="186"/>
      <c r="F1032" s="155"/>
      <c r="G1032" s="155"/>
      <c r="H1032" s="155"/>
      <c r="I1032" s="155"/>
      <c r="J1032" s="155"/>
      <c r="K1032" s="155"/>
      <c r="L1032" s="155"/>
      <c r="M1032" s="155"/>
      <c r="N1032" s="155"/>
      <c r="O1032" s="155"/>
      <c r="P1032" s="155"/>
      <c r="Q1032" s="155"/>
      <c r="R1032" s="155"/>
      <c r="S1032" s="155"/>
      <c r="T1032" s="155"/>
      <c r="U1032" s="155"/>
      <c r="V1032" s="155"/>
      <c r="W1032" s="155"/>
      <c r="X1032" s="155"/>
      <c r="Y1032" s="146"/>
      <c r="Z1032" s="146"/>
      <c r="AA1032" s="146"/>
      <c r="AB1032" s="146"/>
      <c r="AC1032" s="146"/>
      <c r="AD1032" s="146"/>
      <c r="AE1032" s="146"/>
      <c r="AF1032" s="146"/>
      <c r="AG1032" s="146" t="s">
        <v>228</v>
      </c>
      <c r="AH1032" s="146">
        <v>0</v>
      </c>
      <c r="AI1032" s="146"/>
      <c r="AJ1032" s="146"/>
      <c r="AK1032" s="146"/>
      <c r="AL1032" s="146"/>
      <c r="AM1032" s="146"/>
      <c r="AN1032" s="146"/>
      <c r="AO1032" s="146"/>
      <c r="AP1032" s="146"/>
      <c r="AQ1032" s="146"/>
      <c r="AR1032" s="146"/>
      <c r="AS1032" s="146"/>
      <c r="AT1032" s="146"/>
      <c r="AU1032" s="146"/>
      <c r="AV1032" s="146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  <c r="BH1032" s="146"/>
    </row>
    <row r="1033" spans="1:60" outlineLevel="1">
      <c r="A1033" s="153"/>
      <c r="B1033" s="154"/>
      <c r="C1033" s="195" t="s">
        <v>967</v>
      </c>
      <c r="D1033" s="185"/>
      <c r="E1033" s="186">
        <v>3.6</v>
      </c>
      <c r="F1033" s="155"/>
      <c r="G1033" s="155"/>
      <c r="H1033" s="155"/>
      <c r="I1033" s="155"/>
      <c r="J1033" s="155"/>
      <c r="K1033" s="155"/>
      <c r="L1033" s="155"/>
      <c r="M1033" s="155"/>
      <c r="N1033" s="155"/>
      <c r="O1033" s="155"/>
      <c r="P1033" s="155"/>
      <c r="Q1033" s="155"/>
      <c r="R1033" s="155"/>
      <c r="S1033" s="155"/>
      <c r="T1033" s="155"/>
      <c r="U1033" s="155"/>
      <c r="V1033" s="155"/>
      <c r="W1033" s="155"/>
      <c r="X1033" s="155"/>
      <c r="Y1033" s="146"/>
      <c r="Z1033" s="146"/>
      <c r="AA1033" s="146"/>
      <c r="AB1033" s="146"/>
      <c r="AC1033" s="146"/>
      <c r="AD1033" s="146"/>
      <c r="AE1033" s="146"/>
      <c r="AF1033" s="146"/>
      <c r="AG1033" s="146" t="s">
        <v>228</v>
      </c>
      <c r="AH1033" s="146">
        <v>0</v>
      </c>
      <c r="AI1033" s="146"/>
      <c r="AJ1033" s="146"/>
      <c r="AK1033" s="146"/>
      <c r="AL1033" s="146"/>
      <c r="AM1033" s="146"/>
      <c r="AN1033" s="146"/>
      <c r="AO1033" s="146"/>
      <c r="AP1033" s="146"/>
      <c r="AQ1033" s="146"/>
      <c r="AR1033" s="146"/>
      <c r="AS1033" s="146"/>
      <c r="AT1033" s="146"/>
      <c r="AU1033" s="146"/>
      <c r="AV1033" s="146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  <c r="BH1033" s="146"/>
    </row>
    <row r="1034" spans="1:60" outlineLevel="1">
      <c r="A1034" s="153"/>
      <c r="B1034" s="154"/>
      <c r="C1034" s="195" t="s">
        <v>968</v>
      </c>
      <c r="D1034" s="185"/>
      <c r="E1034" s="186">
        <v>0.6</v>
      </c>
      <c r="F1034" s="155"/>
      <c r="G1034" s="155"/>
      <c r="H1034" s="155"/>
      <c r="I1034" s="155"/>
      <c r="J1034" s="155"/>
      <c r="K1034" s="155"/>
      <c r="L1034" s="155"/>
      <c r="M1034" s="155"/>
      <c r="N1034" s="155"/>
      <c r="O1034" s="155"/>
      <c r="P1034" s="155"/>
      <c r="Q1034" s="155"/>
      <c r="R1034" s="155"/>
      <c r="S1034" s="155"/>
      <c r="T1034" s="155"/>
      <c r="U1034" s="155"/>
      <c r="V1034" s="155"/>
      <c r="W1034" s="155"/>
      <c r="X1034" s="155"/>
      <c r="Y1034" s="146"/>
      <c r="Z1034" s="146"/>
      <c r="AA1034" s="146"/>
      <c r="AB1034" s="146"/>
      <c r="AC1034" s="146"/>
      <c r="AD1034" s="146"/>
      <c r="AE1034" s="146"/>
      <c r="AF1034" s="146"/>
      <c r="AG1034" s="146" t="s">
        <v>228</v>
      </c>
      <c r="AH1034" s="146">
        <v>0</v>
      </c>
      <c r="AI1034" s="146"/>
      <c r="AJ1034" s="146"/>
      <c r="AK1034" s="146"/>
      <c r="AL1034" s="146"/>
      <c r="AM1034" s="146"/>
      <c r="AN1034" s="146"/>
      <c r="AO1034" s="146"/>
      <c r="AP1034" s="146"/>
      <c r="AQ1034" s="146"/>
      <c r="AR1034" s="146"/>
      <c r="AS1034" s="146"/>
      <c r="AT1034" s="146"/>
      <c r="AU1034" s="146"/>
      <c r="AV1034" s="146"/>
      <c r="AW1034" s="146"/>
      <c r="AX1034" s="146"/>
      <c r="AY1034" s="146"/>
      <c r="AZ1034" s="146"/>
      <c r="BA1034" s="146"/>
      <c r="BB1034" s="146"/>
      <c r="BC1034" s="146"/>
      <c r="BD1034" s="146"/>
      <c r="BE1034" s="146"/>
      <c r="BF1034" s="146"/>
      <c r="BG1034" s="146"/>
      <c r="BH1034" s="146"/>
    </row>
    <row r="1035" spans="1:60" outlineLevel="1">
      <c r="A1035" s="163">
        <v>157</v>
      </c>
      <c r="B1035" s="164" t="s">
        <v>969</v>
      </c>
      <c r="C1035" s="180" t="s">
        <v>970</v>
      </c>
      <c r="D1035" s="165" t="s">
        <v>345</v>
      </c>
      <c r="E1035" s="166">
        <v>18.5</v>
      </c>
      <c r="F1035" s="167"/>
      <c r="G1035" s="168">
        <f>ROUND(E1035*F1035,2)</f>
        <v>0</v>
      </c>
      <c r="H1035" s="167">
        <v>0</v>
      </c>
      <c r="I1035" s="168">
        <f>ROUND(E1035*H1035,2)</f>
        <v>0</v>
      </c>
      <c r="J1035" s="167">
        <v>1182</v>
      </c>
      <c r="K1035" s="168">
        <f>ROUND(E1035*J1035,2)</f>
        <v>21867</v>
      </c>
      <c r="L1035" s="168">
        <v>21</v>
      </c>
      <c r="M1035" s="168">
        <f>G1035*(1+L1035/100)</f>
        <v>0</v>
      </c>
      <c r="N1035" s="168">
        <v>0</v>
      </c>
      <c r="O1035" s="168">
        <f>ROUND(E1035*N1035,2)</f>
        <v>0</v>
      </c>
      <c r="P1035" s="168">
        <v>0</v>
      </c>
      <c r="Q1035" s="168">
        <f>ROUND(E1035*P1035,2)</f>
        <v>0</v>
      </c>
      <c r="R1035" s="168"/>
      <c r="S1035" s="168" t="s">
        <v>386</v>
      </c>
      <c r="T1035" s="169" t="s">
        <v>172</v>
      </c>
      <c r="U1035" s="155">
        <v>0</v>
      </c>
      <c r="V1035" s="155">
        <f>ROUND(E1035*U1035,2)</f>
        <v>0</v>
      </c>
      <c r="W1035" s="155"/>
      <c r="X1035" s="155" t="s">
        <v>223</v>
      </c>
      <c r="Y1035" s="146"/>
      <c r="Z1035" s="146"/>
      <c r="AA1035" s="146"/>
      <c r="AB1035" s="146"/>
      <c r="AC1035" s="146"/>
      <c r="AD1035" s="146"/>
      <c r="AE1035" s="146"/>
      <c r="AF1035" s="146"/>
      <c r="AG1035" s="146" t="s">
        <v>224</v>
      </c>
      <c r="AH1035" s="146"/>
      <c r="AI1035" s="146"/>
      <c r="AJ1035" s="146"/>
      <c r="AK1035" s="146"/>
      <c r="AL1035" s="146"/>
      <c r="AM1035" s="146"/>
      <c r="AN1035" s="146"/>
      <c r="AO1035" s="146"/>
      <c r="AP1035" s="146"/>
      <c r="AQ1035" s="146"/>
      <c r="AR1035" s="146"/>
      <c r="AS1035" s="146"/>
      <c r="AT1035" s="146"/>
      <c r="AU1035" s="146"/>
      <c r="AV1035" s="146"/>
      <c r="AW1035" s="146"/>
      <c r="AX1035" s="146"/>
      <c r="AY1035" s="146"/>
      <c r="AZ1035" s="146"/>
      <c r="BA1035" s="146"/>
      <c r="BB1035" s="146"/>
      <c r="BC1035" s="146"/>
      <c r="BD1035" s="146"/>
      <c r="BE1035" s="146"/>
      <c r="BF1035" s="146"/>
      <c r="BG1035" s="146"/>
      <c r="BH1035" s="146"/>
    </row>
    <row r="1036" spans="1:60" outlineLevel="1">
      <c r="A1036" s="153"/>
      <c r="B1036" s="154"/>
      <c r="C1036" s="790" t="s">
        <v>971</v>
      </c>
      <c r="D1036" s="791"/>
      <c r="E1036" s="791"/>
      <c r="F1036" s="791"/>
      <c r="G1036" s="791"/>
      <c r="H1036" s="155"/>
      <c r="I1036" s="155"/>
      <c r="J1036" s="155"/>
      <c r="K1036" s="155"/>
      <c r="L1036" s="155"/>
      <c r="M1036" s="155"/>
      <c r="N1036" s="155"/>
      <c r="O1036" s="155"/>
      <c r="P1036" s="155"/>
      <c r="Q1036" s="155"/>
      <c r="R1036" s="155"/>
      <c r="S1036" s="155"/>
      <c r="T1036" s="155"/>
      <c r="U1036" s="155"/>
      <c r="V1036" s="155"/>
      <c r="W1036" s="155"/>
      <c r="X1036" s="155"/>
      <c r="Y1036" s="146"/>
      <c r="Z1036" s="146"/>
      <c r="AA1036" s="146"/>
      <c r="AB1036" s="146"/>
      <c r="AC1036" s="146"/>
      <c r="AD1036" s="146"/>
      <c r="AE1036" s="146"/>
      <c r="AF1036" s="146"/>
      <c r="AG1036" s="146" t="s">
        <v>176</v>
      </c>
      <c r="AH1036" s="146"/>
      <c r="AI1036" s="146"/>
      <c r="AJ1036" s="146"/>
      <c r="AK1036" s="146"/>
      <c r="AL1036" s="146"/>
      <c r="AM1036" s="146"/>
      <c r="AN1036" s="146"/>
      <c r="AO1036" s="146"/>
      <c r="AP1036" s="146"/>
      <c r="AQ1036" s="146"/>
      <c r="AR1036" s="146"/>
      <c r="AS1036" s="146"/>
      <c r="AT1036" s="146"/>
      <c r="AU1036" s="146"/>
      <c r="AV1036" s="146"/>
      <c r="AW1036" s="146"/>
      <c r="AX1036" s="146"/>
      <c r="AY1036" s="146"/>
      <c r="AZ1036" s="146"/>
      <c r="BA1036" s="146"/>
      <c r="BB1036" s="146"/>
      <c r="BC1036" s="146"/>
      <c r="BD1036" s="146"/>
      <c r="BE1036" s="146"/>
      <c r="BF1036" s="146"/>
      <c r="BG1036" s="146"/>
      <c r="BH1036" s="146"/>
    </row>
    <row r="1037" spans="1:60" outlineLevel="1">
      <c r="A1037" s="153"/>
      <c r="B1037" s="154"/>
      <c r="C1037" s="803" t="s">
        <v>972</v>
      </c>
      <c r="D1037" s="804"/>
      <c r="E1037" s="804"/>
      <c r="F1037" s="804"/>
      <c r="G1037" s="804"/>
      <c r="H1037" s="155"/>
      <c r="I1037" s="155"/>
      <c r="J1037" s="155"/>
      <c r="K1037" s="155"/>
      <c r="L1037" s="155"/>
      <c r="M1037" s="155"/>
      <c r="N1037" s="155"/>
      <c r="O1037" s="155"/>
      <c r="P1037" s="155"/>
      <c r="Q1037" s="155"/>
      <c r="R1037" s="155"/>
      <c r="S1037" s="155"/>
      <c r="T1037" s="155"/>
      <c r="U1037" s="155"/>
      <c r="V1037" s="155"/>
      <c r="W1037" s="155"/>
      <c r="X1037" s="155"/>
      <c r="Y1037" s="146"/>
      <c r="Z1037" s="146"/>
      <c r="AA1037" s="146"/>
      <c r="AB1037" s="146"/>
      <c r="AC1037" s="146"/>
      <c r="AD1037" s="146"/>
      <c r="AE1037" s="146"/>
      <c r="AF1037" s="146"/>
      <c r="AG1037" s="146" t="s">
        <v>176</v>
      </c>
      <c r="AH1037" s="146"/>
      <c r="AI1037" s="146"/>
      <c r="AJ1037" s="146"/>
      <c r="AK1037" s="146"/>
      <c r="AL1037" s="146"/>
      <c r="AM1037" s="146"/>
      <c r="AN1037" s="146"/>
      <c r="AO1037" s="146"/>
      <c r="AP1037" s="146"/>
      <c r="AQ1037" s="146"/>
      <c r="AR1037" s="146"/>
      <c r="AS1037" s="146"/>
      <c r="AT1037" s="146"/>
      <c r="AU1037" s="146"/>
      <c r="AV1037" s="146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  <c r="BH1037" s="146"/>
    </row>
    <row r="1038" spans="1:60" outlineLevel="1">
      <c r="A1038" s="153"/>
      <c r="B1038" s="154"/>
      <c r="C1038" s="803" t="s">
        <v>973</v>
      </c>
      <c r="D1038" s="804"/>
      <c r="E1038" s="804"/>
      <c r="F1038" s="804"/>
      <c r="G1038" s="804"/>
      <c r="H1038" s="155"/>
      <c r="I1038" s="155"/>
      <c r="J1038" s="155"/>
      <c r="K1038" s="155"/>
      <c r="L1038" s="155"/>
      <c r="M1038" s="155"/>
      <c r="N1038" s="155"/>
      <c r="O1038" s="155"/>
      <c r="P1038" s="155"/>
      <c r="Q1038" s="155"/>
      <c r="R1038" s="155"/>
      <c r="S1038" s="155"/>
      <c r="T1038" s="155"/>
      <c r="U1038" s="155"/>
      <c r="V1038" s="155"/>
      <c r="W1038" s="155"/>
      <c r="X1038" s="155"/>
      <c r="Y1038" s="146"/>
      <c r="Z1038" s="146"/>
      <c r="AA1038" s="146"/>
      <c r="AB1038" s="146"/>
      <c r="AC1038" s="146"/>
      <c r="AD1038" s="146"/>
      <c r="AE1038" s="146"/>
      <c r="AF1038" s="146"/>
      <c r="AG1038" s="146" t="s">
        <v>176</v>
      </c>
      <c r="AH1038" s="146"/>
      <c r="AI1038" s="146"/>
      <c r="AJ1038" s="146"/>
      <c r="AK1038" s="146"/>
      <c r="AL1038" s="146"/>
      <c r="AM1038" s="146"/>
      <c r="AN1038" s="146"/>
      <c r="AO1038" s="146"/>
      <c r="AP1038" s="146"/>
      <c r="AQ1038" s="146"/>
      <c r="AR1038" s="146"/>
      <c r="AS1038" s="146"/>
      <c r="AT1038" s="146"/>
      <c r="AU1038" s="146"/>
      <c r="AV1038" s="146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  <c r="BH1038" s="146"/>
    </row>
    <row r="1039" spans="1:60" outlineLevel="1">
      <c r="A1039" s="153"/>
      <c r="B1039" s="154"/>
      <c r="C1039" s="803" t="s">
        <v>974</v>
      </c>
      <c r="D1039" s="804"/>
      <c r="E1039" s="804"/>
      <c r="F1039" s="804"/>
      <c r="G1039" s="804"/>
      <c r="H1039" s="155"/>
      <c r="I1039" s="155"/>
      <c r="J1039" s="155"/>
      <c r="K1039" s="155"/>
      <c r="L1039" s="155"/>
      <c r="M1039" s="155"/>
      <c r="N1039" s="155"/>
      <c r="O1039" s="155"/>
      <c r="P1039" s="155"/>
      <c r="Q1039" s="155"/>
      <c r="R1039" s="155"/>
      <c r="S1039" s="155"/>
      <c r="T1039" s="155"/>
      <c r="U1039" s="155"/>
      <c r="V1039" s="155"/>
      <c r="W1039" s="155"/>
      <c r="X1039" s="155"/>
      <c r="Y1039" s="146"/>
      <c r="Z1039" s="146"/>
      <c r="AA1039" s="146"/>
      <c r="AB1039" s="146"/>
      <c r="AC1039" s="146"/>
      <c r="AD1039" s="146"/>
      <c r="AE1039" s="146"/>
      <c r="AF1039" s="146"/>
      <c r="AG1039" s="146" t="s">
        <v>176</v>
      </c>
      <c r="AH1039" s="146"/>
      <c r="AI1039" s="146"/>
      <c r="AJ1039" s="146"/>
      <c r="AK1039" s="146"/>
      <c r="AL1039" s="146"/>
      <c r="AM1039" s="146"/>
      <c r="AN1039" s="146"/>
      <c r="AO1039" s="146"/>
      <c r="AP1039" s="146"/>
      <c r="AQ1039" s="146"/>
      <c r="AR1039" s="146"/>
      <c r="AS1039" s="146"/>
      <c r="AT1039" s="146"/>
      <c r="AU1039" s="146"/>
      <c r="AV1039" s="146"/>
      <c r="AW1039" s="146"/>
      <c r="AX1039" s="146"/>
      <c r="AY1039" s="146"/>
      <c r="AZ1039" s="146"/>
      <c r="BA1039" s="146"/>
      <c r="BB1039" s="146"/>
      <c r="BC1039" s="146"/>
      <c r="BD1039" s="146"/>
      <c r="BE1039" s="146"/>
      <c r="BF1039" s="146"/>
      <c r="BG1039" s="146"/>
      <c r="BH1039" s="146"/>
    </row>
    <row r="1040" spans="1:60" outlineLevel="1">
      <c r="A1040" s="153"/>
      <c r="B1040" s="154"/>
      <c r="C1040" s="803" t="s">
        <v>975</v>
      </c>
      <c r="D1040" s="804"/>
      <c r="E1040" s="804"/>
      <c r="F1040" s="804"/>
      <c r="G1040" s="804"/>
      <c r="H1040" s="155"/>
      <c r="I1040" s="155"/>
      <c r="J1040" s="155"/>
      <c r="K1040" s="155"/>
      <c r="L1040" s="155"/>
      <c r="M1040" s="155"/>
      <c r="N1040" s="155"/>
      <c r="O1040" s="155"/>
      <c r="P1040" s="155"/>
      <c r="Q1040" s="155"/>
      <c r="R1040" s="155"/>
      <c r="S1040" s="155"/>
      <c r="T1040" s="155"/>
      <c r="U1040" s="155"/>
      <c r="V1040" s="155"/>
      <c r="W1040" s="155"/>
      <c r="X1040" s="155"/>
      <c r="Y1040" s="146"/>
      <c r="Z1040" s="146"/>
      <c r="AA1040" s="146"/>
      <c r="AB1040" s="146"/>
      <c r="AC1040" s="146"/>
      <c r="AD1040" s="146"/>
      <c r="AE1040" s="146"/>
      <c r="AF1040" s="146"/>
      <c r="AG1040" s="146" t="s">
        <v>176</v>
      </c>
      <c r="AH1040" s="146"/>
      <c r="AI1040" s="146"/>
      <c r="AJ1040" s="146"/>
      <c r="AK1040" s="146"/>
      <c r="AL1040" s="146"/>
      <c r="AM1040" s="146"/>
      <c r="AN1040" s="146"/>
      <c r="AO1040" s="146"/>
      <c r="AP1040" s="146"/>
      <c r="AQ1040" s="146"/>
      <c r="AR1040" s="146"/>
      <c r="AS1040" s="146"/>
      <c r="AT1040" s="146"/>
      <c r="AU1040" s="146"/>
      <c r="AV1040" s="146"/>
      <c r="AW1040" s="146"/>
      <c r="AX1040" s="146"/>
      <c r="AY1040" s="146"/>
      <c r="AZ1040" s="146"/>
      <c r="BA1040" s="146"/>
      <c r="BB1040" s="146"/>
      <c r="BC1040" s="146"/>
      <c r="BD1040" s="146"/>
      <c r="BE1040" s="146"/>
      <c r="BF1040" s="146"/>
      <c r="BG1040" s="146"/>
      <c r="BH1040" s="146"/>
    </row>
    <row r="1041" spans="1:60" outlineLevel="1">
      <c r="A1041" s="153"/>
      <c r="B1041" s="154"/>
      <c r="C1041" s="803" t="s">
        <v>976</v>
      </c>
      <c r="D1041" s="804"/>
      <c r="E1041" s="804"/>
      <c r="F1041" s="804"/>
      <c r="G1041" s="804"/>
      <c r="H1041" s="155"/>
      <c r="I1041" s="155"/>
      <c r="J1041" s="155"/>
      <c r="K1041" s="155"/>
      <c r="L1041" s="155"/>
      <c r="M1041" s="155"/>
      <c r="N1041" s="155"/>
      <c r="O1041" s="155"/>
      <c r="P1041" s="155"/>
      <c r="Q1041" s="155"/>
      <c r="R1041" s="155"/>
      <c r="S1041" s="155"/>
      <c r="T1041" s="155"/>
      <c r="U1041" s="155"/>
      <c r="V1041" s="155"/>
      <c r="W1041" s="155"/>
      <c r="X1041" s="155"/>
      <c r="Y1041" s="146"/>
      <c r="Z1041" s="146"/>
      <c r="AA1041" s="146"/>
      <c r="AB1041" s="146"/>
      <c r="AC1041" s="146"/>
      <c r="AD1041" s="146"/>
      <c r="AE1041" s="146"/>
      <c r="AF1041" s="146"/>
      <c r="AG1041" s="146" t="s">
        <v>176</v>
      </c>
      <c r="AH1041" s="146"/>
      <c r="AI1041" s="146"/>
      <c r="AJ1041" s="146"/>
      <c r="AK1041" s="146"/>
      <c r="AL1041" s="146"/>
      <c r="AM1041" s="146"/>
      <c r="AN1041" s="146"/>
      <c r="AO1041" s="146"/>
      <c r="AP1041" s="146"/>
      <c r="AQ1041" s="146"/>
      <c r="AR1041" s="146"/>
      <c r="AS1041" s="146"/>
      <c r="AT1041" s="146"/>
      <c r="AU1041" s="146"/>
      <c r="AV1041" s="146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  <c r="BH1041" s="146"/>
    </row>
    <row r="1042" spans="1:60" outlineLevel="1">
      <c r="A1042" s="153"/>
      <c r="B1042" s="154"/>
      <c r="C1042" s="195" t="s">
        <v>977</v>
      </c>
      <c r="D1042" s="185"/>
      <c r="E1042" s="186"/>
      <c r="F1042" s="155"/>
      <c r="G1042" s="155"/>
      <c r="H1042" s="155"/>
      <c r="I1042" s="155"/>
      <c r="J1042" s="155"/>
      <c r="K1042" s="155"/>
      <c r="L1042" s="155"/>
      <c r="M1042" s="155"/>
      <c r="N1042" s="155"/>
      <c r="O1042" s="155"/>
      <c r="P1042" s="155"/>
      <c r="Q1042" s="155"/>
      <c r="R1042" s="155"/>
      <c r="S1042" s="155"/>
      <c r="T1042" s="155"/>
      <c r="U1042" s="155"/>
      <c r="V1042" s="155"/>
      <c r="W1042" s="155"/>
      <c r="X1042" s="155"/>
      <c r="Y1042" s="146"/>
      <c r="Z1042" s="146"/>
      <c r="AA1042" s="146"/>
      <c r="AB1042" s="146"/>
      <c r="AC1042" s="146"/>
      <c r="AD1042" s="146"/>
      <c r="AE1042" s="146"/>
      <c r="AF1042" s="146"/>
      <c r="AG1042" s="146" t="s">
        <v>228</v>
      </c>
      <c r="AH1042" s="146">
        <v>0</v>
      </c>
      <c r="AI1042" s="146"/>
      <c r="AJ1042" s="146"/>
      <c r="AK1042" s="146"/>
      <c r="AL1042" s="146"/>
      <c r="AM1042" s="146"/>
      <c r="AN1042" s="146"/>
      <c r="AO1042" s="146"/>
      <c r="AP1042" s="146"/>
      <c r="AQ1042" s="146"/>
      <c r="AR1042" s="146"/>
      <c r="AS1042" s="146"/>
      <c r="AT1042" s="146"/>
      <c r="AU1042" s="146"/>
      <c r="AV1042" s="146"/>
      <c r="AW1042" s="146"/>
      <c r="AX1042" s="146"/>
      <c r="AY1042" s="146"/>
      <c r="AZ1042" s="146"/>
      <c r="BA1042" s="146"/>
      <c r="BB1042" s="146"/>
      <c r="BC1042" s="146"/>
      <c r="BD1042" s="146"/>
      <c r="BE1042" s="146"/>
      <c r="BF1042" s="146"/>
      <c r="BG1042" s="146"/>
      <c r="BH1042" s="146"/>
    </row>
    <row r="1043" spans="1:60" outlineLevel="1">
      <c r="A1043" s="153"/>
      <c r="B1043" s="154"/>
      <c r="C1043" s="195" t="s">
        <v>978</v>
      </c>
      <c r="D1043" s="185"/>
      <c r="E1043" s="186">
        <v>18.5</v>
      </c>
      <c r="F1043" s="155"/>
      <c r="G1043" s="155"/>
      <c r="H1043" s="155"/>
      <c r="I1043" s="155"/>
      <c r="J1043" s="155"/>
      <c r="K1043" s="155"/>
      <c r="L1043" s="155"/>
      <c r="M1043" s="155"/>
      <c r="N1043" s="155"/>
      <c r="O1043" s="155"/>
      <c r="P1043" s="155"/>
      <c r="Q1043" s="155"/>
      <c r="R1043" s="155"/>
      <c r="S1043" s="155"/>
      <c r="T1043" s="155"/>
      <c r="U1043" s="155"/>
      <c r="V1043" s="155"/>
      <c r="W1043" s="155"/>
      <c r="X1043" s="155"/>
      <c r="Y1043" s="146"/>
      <c r="Z1043" s="146"/>
      <c r="AA1043" s="146"/>
      <c r="AB1043" s="146"/>
      <c r="AC1043" s="146"/>
      <c r="AD1043" s="146"/>
      <c r="AE1043" s="146"/>
      <c r="AF1043" s="146"/>
      <c r="AG1043" s="146" t="s">
        <v>228</v>
      </c>
      <c r="AH1043" s="146">
        <v>0</v>
      </c>
      <c r="AI1043" s="146"/>
      <c r="AJ1043" s="146"/>
      <c r="AK1043" s="146"/>
      <c r="AL1043" s="146"/>
      <c r="AM1043" s="146"/>
      <c r="AN1043" s="146"/>
      <c r="AO1043" s="146"/>
      <c r="AP1043" s="146"/>
      <c r="AQ1043" s="146"/>
      <c r="AR1043" s="146"/>
      <c r="AS1043" s="146"/>
      <c r="AT1043" s="146"/>
      <c r="AU1043" s="146"/>
      <c r="AV1043" s="146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  <c r="BH1043" s="146"/>
    </row>
    <row r="1044" spans="1:60" outlineLevel="1">
      <c r="A1044" s="163">
        <v>158</v>
      </c>
      <c r="B1044" s="164" t="s">
        <v>979</v>
      </c>
      <c r="C1044" s="180" t="s">
        <v>980</v>
      </c>
      <c r="D1044" s="165" t="s">
        <v>345</v>
      </c>
      <c r="E1044" s="166">
        <v>9</v>
      </c>
      <c r="F1044" s="167"/>
      <c r="G1044" s="168">
        <f>ROUND(E1044*F1044,2)</f>
        <v>0</v>
      </c>
      <c r="H1044" s="167">
        <v>0</v>
      </c>
      <c r="I1044" s="168">
        <f>ROUND(E1044*H1044,2)</f>
        <v>0</v>
      </c>
      <c r="J1044" s="167">
        <v>395</v>
      </c>
      <c r="K1044" s="168">
        <f>ROUND(E1044*J1044,2)</f>
        <v>3555</v>
      </c>
      <c r="L1044" s="168">
        <v>21</v>
      </c>
      <c r="M1044" s="168">
        <f>G1044*(1+L1044/100)</f>
        <v>0</v>
      </c>
      <c r="N1044" s="168">
        <v>0</v>
      </c>
      <c r="O1044" s="168">
        <f>ROUND(E1044*N1044,2)</f>
        <v>0</v>
      </c>
      <c r="P1044" s="168">
        <v>0</v>
      </c>
      <c r="Q1044" s="168">
        <f>ROUND(E1044*P1044,2)</f>
        <v>0</v>
      </c>
      <c r="R1044" s="168"/>
      <c r="S1044" s="168" t="s">
        <v>386</v>
      </c>
      <c r="T1044" s="169" t="s">
        <v>172</v>
      </c>
      <c r="U1044" s="155">
        <v>0</v>
      </c>
      <c r="V1044" s="155">
        <f>ROUND(E1044*U1044,2)</f>
        <v>0</v>
      </c>
      <c r="W1044" s="155"/>
      <c r="X1044" s="155" t="s">
        <v>223</v>
      </c>
      <c r="Y1044" s="146"/>
      <c r="Z1044" s="146"/>
      <c r="AA1044" s="146"/>
      <c r="AB1044" s="146"/>
      <c r="AC1044" s="146"/>
      <c r="AD1044" s="146"/>
      <c r="AE1044" s="146"/>
      <c r="AF1044" s="146"/>
      <c r="AG1044" s="146" t="s">
        <v>224</v>
      </c>
      <c r="AH1044" s="146"/>
      <c r="AI1044" s="146"/>
      <c r="AJ1044" s="146"/>
      <c r="AK1044" s="146"/>
      <c r="AL1044" s="146"/>
      <c r="AM1044" s="146"/>
      <c r="AN1044" s="146"/>
      <c r="AO1044" s="146"/>
      <c r="AP1044" s="146"/>
      <c r="AQ1044" s="146"/>
      <c r="AR1044" s="146"/>
      <c r="AS1044" s="146"/>
      <c r="AT1044" s="146"/>
      <c r="AU1044" s="146"/>
      <c r="AV1044" s="146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  <c r="BH1044" s="146"/>
    </row>
    <row r="1045" spans="1:60" outlineLevel="1">
      <c r="A1045" s="153"/>
      <c r="B1045" s="154"/>
      <c r="C1045" s="790" t="s">
        <v>974</v>
      </c>
      <c r="D1045" s="791"/>
      <c r="E1045" s="791"/>
      <c r="F1045" s="791"/>
      <c r="G1045" s="791"/>
      <c r="H1045" s="155"/>
      <c r="I1045" s="155"/>
      <c r="J1045" s="155"/>
      <c r="K1045" s="155"/>
      <c r="L1045" s="155"/>
      <c r="M1045" s="155"/>
      <c r="N1045" s="155"/>
      <c r="O1045" s="155"/>
      <c r="P1045" s="155"/>
      <c r="Q1045" s="155"/>
      <c r="R1045" s="155"/>
      <c r="S1045" s="155"/>
      <c r="T1045" s="155"/>
      <c r="U1045" s="155"/>
      <c r="V1045" s="155"/>
      <c r="W1045" s="155"/>
      <c r="X1045" s="155"/>
      <c r="Y1045" s="146"/>
      <c r="Z1045" s="146"/>
      <c r="AA1045" s="146"/>
      <c r="AB1045" s="146"/>
      <c r="AC1045" s="146"/>
      <c r="AD1045" s="146"/>
      <c r="AE1045" s="146"/>
      <c r="AF1045" s="146"/>
      <c r="AG1045" s="146" t="s">
        <v>176</v>
      </c>
      <c r="AH1045" s="146"/>
      <c r="AI1045" s="146"/>
      <c r="AJ1045" s="146"/>
      <c r="AK1045" s="146"/>
      <c r="AL1045" s="146"/>
      <c r="AM1045" s="146"/>
      <c r="AN1045" s="146"/>
      <c r="AO1045" s="146"/>
      <c r="AP1045" s="146"/>
      <c r="AQ1045" s="146"/>
      <c r="AR1045" s="146"/>
      <c r="AS1045" s="146"/>
      <c r="AT1045" s="146"/>
      <c r="AU1045" s="146"/>
      <c r="AV1045" s="146"/>
      <c r="AW1045" s="146"/>
      <c r="AX1045" s="146"/>
      <c r="AY1045" s="146"/>
      <c r="AZ1045" s="146"/>
      <c r="BA1045" s="146"/>
      <c r="BB1045" s="146"/>
      <c r="BC1045" s="146"/>
      <c r="BD1045" s="146"/>
      <c r="BE1045" s="146"/>
      <c r="BF1045" s="146"/>
      <c r="BG1045" s="146"/>
      <c r="BH1045" s="146"/>
    </row>
    <row r="1046" spans="1:60" outlineLevel="1">
      <c r="A1046" s="153"/>
      <c r="B1046" s="154"/>
      <c r="C1046" s="803" t="s">
        <v>975</v>
      </c>
      <c r="D1046" s="804"/>
      <c r="E1046" s="804"/>
      <c r="F1046" s="804"/>
      <c r="G1046" s="804"/>
      <c r="H1046" s="155"/>
      <c r="I1046" s="155"/>
      <c r="J1046" s="155"/>
      <c r="K1046" s="155"/>
      <c r="L1046" s="155"/>
      <c r="M1046" s="155"/>
      <c r="N1046" s="155"/>
      <c r="O1046" s="155"/>
      <c r="P1046" s="155"/>
      <c r="Q1046" s="155"/>
      <c r="R1046" s="155"/>
      <c r="S1046" s="155"/>
      <c r="T1046" s="155"/>
      <c r="U1046" s="155"/>
      <c r="V1046" s="155"/>
      <c r="W1046" s="155"/>
      <c r="X1046" s="155"/>
      <c r="Y1046" s="146"/>
      <c r="Z1046" s="146"/>
      <c r="AA1046" s="146"/>
      <c r="AB1046" s="146"/>
      <c r="AC1046" s="146"/>
      <c r="AD1046" s="146"/>
      <c r="AE1046" s="146"/>
      <c r="AF1046" s="146"/>
      <c r="AG1046" s="146" t="s">
        <v>176</v>
      </c>
      <c r="AH1046" s="146"/>
      <c r="AI1046" s="146"/>
      <c r="AJ1046" s="146"/>
      <c r="AK1046" s="146"/>
      <c r="AL1046" s="146"/>
      <c r="AM1046" s="146"/>
      <c r="AN1046" s="146"/>
      <c r="AO1046" s="146"/>
      <c r="AP1046" s="146"/>
      <c r="AQ1046" s="146"/>
      <c r="AR1046" s="146"/>
      <c r="AS1046" s="146"/>
      <c r="AT1046" s="146"/>
      <c r="AU1046" s="146"/>
      <c r="AV1046" s="146"/>
      <c r="AW1046" s="146"/>
      <c r="AX1046" s="146"/>
      <c r="AY1046" s="146"/>
      <c r="AZ1046" s="146"/>
      <c r="BA1046" s="146"/>
      <c r="BB1046" s="146"/>
      <c r="BC1046" s="146"/>
      <c r="BD1046" s="146"/>
      <c r="BE1046" s="146"/>
      <c r="BF1046" s="146"/>
      <c r="BG1046" s="146"/>
      <c r="BH1046" s="146"/>
    </row>
    <row r="1047" spans="1:60" outlineLevel="1">
      <c r="A1047" s="153"/>
      <c r="B1047" s="154"/>
      <c r="C1047" s="803" t="s">
        <v>976</v>
      </c>
      <c r="D1047" s="804"/>
      <c r="E1047" s="804"/>
      <c r="F1047" s="804"/>
      <c r="G1047" s="804"/>
      <c r="H1047" s="155"/>
      <c r="I1047" s="155"/>
      <c r="J1047" s="155"/>
      <c r="K1047" s="155"/>
      <c r="L1047" s="155"/>
      <c r="M1047" s="155"/>
      <c r="N1047" s="155"/>
      <c r="O1047" s="155"/>
      <c r="P1047" s="155"/>
      <c r="Q1047" s="155"/>
      <c r="R1047" s="155"/>
      <c r="S1047" s="155"/>
      <c r="T1047" s="155"/>
      <c r="U1047" s="155"/>
      <c r="V1047" s="155"/>
      <c r="W1047" s="155"/>
      <c r="X1047" s="155"/>
      <c r="Y1047" s="146"/>
      <c r="Z1047" s="146"/>
      <c r="AA1047" s="146"/>
      <c r="AB1047" s="146"/>
      <c r="AC1047" s="146"/>
      <c r="AD1047" s="146"/>
      <c r="AE1047" s="146"/>
      <c r="AF1047" s="146"/>
      <c r="AG1047" s="146" t="s">
        <v>176</v>
      </c>
      <c r="AH1047" s="146"/>
      <c r="AI1047" s="146"/>
      <c r="AJ1047" s="146"/>
      <c r="AK1047" s="146"/>
      <c r="AL1047" s="146"/>
      <c r="AM1047" s="146"/>
      <c r="AN1047" s="146"/>
      <c r="AO1047" s="146"/>
      <c r="AP1047" s="146"/>
      <c r="AQ1047" s="146"/>
      <c r="AR1047" s="146"/>
      <c r="AS1047" s="146"/>
      <c r="AT1047" s="146"/>
      <c r="AU1047" s="146"/>
      <c r="AV1047" s="146"/>
      <c r="AW1047" s="146"/>
      <c r="AX1047" s="146"/>
      <c r="AY1047" s="146"/>
      <c r="AZ1047" s="146"/>
      <c r="BA1047" s="146"/>
      <c r="BB1047" s="146"/>
      <c r="BC1047" s="146"/>
      <c r="BD1047" s="146"/>
      <c r="BE1047" s="146"/>
      <c r="BF1047" s="146"/>
      <c r="BG1047" s="146"/>
      <c r="BH1047" s="146"/>
    </row>
    <row r="1048" spans="1:60" outlineLevel="1">
      <c r="A1048" s="153"/>
      <c r="B1048" s="154"/>
      <c r="C1048" s="195" t="s">
        <v>977</v>
      </c>
      <c r="D1048" s="185"/>
      <c r="E1048" s="186"/>
      <c r="F1048" s="155"/>
      <c r="G1048" s="155"/>
      <c r="H1048" s="155"/>
      <c r="I1048" s="155"/>
      <c r="J1048" s="155"/>
      <c r="K1048" s="155"/>
      <c r="L1048" s="155"/>
      <c r="M1048" s="155"/>
      <c r="N1048" s="155"/>
      <c r="O1048" s="155"/>
      <c r="P1048" s="155"/>
      <c r="Q1048" s="155"/>
      <c r="R1048" s="155"/>
      <c r="S1048" s="155"/>
      <c r="T1048" s="155"/>
      <c r="U1048" s="155"/>
      <c r="V1048" s="155"/>
      <c r="W1048" s="155"/>
      <c r="X1048" s="155"/>
      <c r="Y1048" s="146"/>
      <c r="Z1048" s="146"/>
      <c r="AA1048" s="146"/>
      <c r="AB1048" s="146"/>
      <c r="AC1048" s="146"/>
      <c r="AD1048" s="146"/>
      <c r="AE1048" s="146"/>
      <c r="AF1048" s="146"/>
      <c r="AG1048" s="146" t="s">
        <v>228</v>
      </c>
      <c r="AH1048" s="146">
        <v>0</v>
      </c>
      <c r="AI1048" s="146"/>
      <c r="AJ1048" s="146"/>
      <c r="AK1048" s="146"/>
      <c r="AL1048" s="146"/>
      <c r="AM1048" s="146"/>
      <c r="AN1048" s="146"/>
      <c r="AO1048" s="146"/>
      <c r="AP1048" s="146"/>
      <c r="AQ1048" s="146"/>
      <c r="AR1048" s="146"/>
      <c r="AS1048" s="146"/>
      <c r="AT1048" s="146"/>
      <c r="AU1048" s="146"/>
      <c r="AV1048" s="146"/>
      <c r="AW1048" s="146"/>
      <c r="AX1048" s="146"/>
      <c r="AY1048" s="146"/>
      <c r="AZ1048" s="146"/>
      <c r="BA1048" s="146"/>
      <c r="BB1048" s="146"/>
      <c r="BC1048" s="146"/>
      <c r="BD1048" s="146"/>
      <c r="BE1048" s="146"/>
      <c r="BF1048" s="146"/>
      <c r="BG1048" s="146"/>
      <c r="BH1048" s="146"/>
    </row>
    <row r="1049" spans="1:60" outlineLevel="1">
      <c r="A1049" s="153"/>
      <c r="B1049" s="154"/>
      <c r="C1049" s="195" t="s">
        <v>981</v>
      </c>
      <c r="D1049" s="185"/>
      <c r="E1049" s="186">
        <v>9</v>
      </c>
      <c r="F1049" s="155"/>
      <c r="G1049" s="155"/>
      <c r="H1049" s="155"/>
      <c r="I1049" s="155"/>
      <c r="J1049" s="155"/>
      <c r="K1049" s="155"/>
      <c r="L1049" s="155"/>
      <c r="M1049" s="155"/>
      <c r="N1049" s="155"/>
      <c r="O1049" s="155"/>
      <c r="P1049" s="155"/>
      <c r="Q1049" s="155"/>
      <c r="R1049" s="155"/>
      <c r="S1049" s="155"/>
      <c r="T1049" s="155"/>
      <c r="U1049" s="155"/>
      <c r="V1049" s="155"/>
      <c r="W1049" s="155"/>
      <c r="X1049" s="155"/>
      <c r="Y1049" s="146"/>
      <c r="Z1049" s="146"/>
      <c r="AA1049" s="146"/>
      <c r="AB1049" s="146"/>
      <c r="AC1049" s="146"/>
      <c r="AD1049" s="146"/>
      <c r="AE1049" s="146"/>
      <c r="AF1049" s="146"/>
      <c r="AG1049" s="146" t="s">
        <v>228</v>
      </c>
      <c r="AH1049" s="146">
        <v>0</v>
      </c>
      <c r="AI1049" s="146"/>
      <c r="AJ1049" s="146"/>
      <c r="AK1049" s="146"/>
      <c r="AL1049" s="146"/>
      <c r="AM1049" s="146"/>
      <c r="AN1049" s="146"/>
      <c r="AO1049" s="146"/>
      <c r="AP1049" s="146"/>
      <c r="AQ1049" s="146"/>
      <c r="AR1049" s="146"/>
      <c r="AS1049" s="146"/>
      <c r="AT1049" s="146"/>
      <c r="AU1049" s="146"/>
      <c r="AV1049" s="146"/>
      <c r="AW1049" s="146"/>
      <c r="AX1049" s="146"/>
      <c r="AY1049" s="146"/>
      <c r="AZ1049" s="146"/>
      <c r="BA1049" s="146"/>
      <c r="BB1049" s="146"/>
      <c r="BC1049" s="146"/>
      <c r="BD1049" s="146"/>
      <c r="BE1049" s="146"/>
      <c r="BF1049" s="146"/>
      <c r="BG1049" s="146"/>
      <c r="BH1049" s="146"/>
    </row>
    <row r="1050" spans="1:60" outlineLevel="1">
      <c r="A1050" s="163">
        <v>159</v>
      </c>
      <c r="B1050" s="164" t="s">
        <v>982</v>
      </c>
      <c r="C1050" s="180" t="s">
        <v>983</v>
      </c>
      <c r="D1050" s="165" t="s">
        <v>345</v>
      </c>
      <c r="E1050" s="166">
        <v>50.5</v>
      </c>
      <c r="F1050" s="167"/>
      <c r="G1050" s="168">
        <f>ROUND(E1050*F1050,2)</f>
        <v>0</v>
      </c>
      <c r="H1050" s="167">
        <v>0</v>
      </c>
      <c r="I1050" s="168">
        <f>ROUND(E1050*H1050,2)</f>
        <v>0</v>
      </c>
      <c r="J1050" s="167">
        <v>388.5</v>
      </c>
      <c r="K1050" s="168">
        <f>ROUND(E1050*J1050,2)</f>
        <v>19619.25</v>
      </c>
      <c r="L1050" s="168">
        <v>21</v>
      </c>
      <c r="M1050" s="168">
        <f>G1050*(1+L1050/100)</f>
        <v>0</v>
      </c>
      <c r="N1050" s="168">
        <v>0</v>
      </c>
      <c r="O1050" s="168">
        <f>ROUND(E1050*N1050,2)</f>
        <v>0</v>
      </c>
      <c r="P1050" s="168">
        <v>0</v>
      </c>
      <c r="Q1050" s="168">
        <f>ROUND(E1050*P1050,2)</f>
        <v>0</v>
      </c>
      <c r="R1050" s="168"/>
      <c r="S1050" s="168" t="s">
        <v>386</v>
      </c>
      <c r="T1050" s="169" t="s">
        <v>172</v>
      </c>
      <c r="U1050" s="155">
        <v>0</v>
      </c>
      <c r="V1050" s="155">
        <f>ROUND(E1050*U1050,2)</f>
        <v>0</v>
      </c>
      <c r="W1050" s="155"/>
      <c r="X1050" s="155" t="s">
        <v>223</v>
      </c>
      <c r="Y1050" s="146"/>
      <c r="Z1050" s="146"/>
      <c r="AA1050" s="146"/>
      <c r="AB1050" s="146"/>
      <c r="AC1050" s="146"/>
      <c r="AD1050" s="146"/>
      <c r="AE1050" s="146"/>
      <c r="AF1050" s="146"/>
      <c r="AG1050" s="146" t="s">
        <v>224</v>
      </c>
      <c r="AH1050" s="146"/>
      <c r="AI1050" s="146"/>
      <c r="AJ1050" s="146"/>
      <c r="AK1050" s="146"/>
      <c r="AL1050" s="146"/>
      <c r="AM1050" s="146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</row>
    <row r="1051" spans="1:60" outlineLevel="1">
      <c r="A1051" s="153"/>
      <c r="B1051" s="154"/>
      <c r="C1051" s="790" t="s">
        <v>984</v>
      </c>
      <c r="D1051" s="791"/>
      <c r="E1051" s="791"/>
      <c r="F1051" s="791"/>
      <c r="G1051" s="791"/>
      <c r="H1051" s="155"/>
      <c r="I1051" s="155"/>
      <c r="J1051" s="155"/>
      <c r="K1051" s="155"/>
      <c r="L1051" s="155"/>
      <c r="M1051" s="155"/>
      <c r="N1051" s="155"/>
      <c r="O1051" s="155"/>
      <c r="P1051" s="155"/>
      <c r="Q1051" s="155"/>
      <c r="R1051" s="155"/>
      <c r="S1051" s="155"/>
      <c r="T1051" s="155"/>
      <c r="U1051" s="155"/>
      <c r="V1051" s="155"/>
      <c r="W1051" s="155"/>
      <c r="X1051" s="155"/>
      <c r="Y1051" s="146"/>
      <c r="Z1051" s="146"/>
      <c r="AA1051" s="146"/>
      <c r="AB1051" s="146"/>
      <c r="AC1051" s="146"/>
      <c r="AD1051" s="146"/>
      <c r="AE1051" s="146"/>
      <c r="AF1051" s="146"/>
      <c r="AG1051" s="146" t="s">
        <v>176</v>
      </c>
      <c r="AH1051" s="146"/>
      <c r="AI1051" s="146"/>
      <c r="AJ1051" s="146"/>
      <c r="AK1051" s="146"/>
      <c r="AL1051" s="146"/>
      <c r="AM1051" s="146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</row>
    <row r="1052" spans="1:60" outlineLevel="1">
      <c r="A1052" s="153"/>
      <c r="B1052" s="154"/>
      <c r="C1052" s="803" t="s">
        <v>985</v>
      </c>
      <c r="D1052" s="804"/>
      <c r="E1052" s="804"/>
      <c r="F1052" s="804"/>
      <c r="G1052" s="804"/>
      <c r="H1052" s="155"/>
      <c r="I1052" s="155"/>
      <c r="J1052" s="155"/>
      <c r="K1052" s="155"/>
      <c r="L1052" s="155"/>
      <c r="M1052" s="155"/>
      <c r="N1052" s="155"/>
      <c r="O1052" s="155"/>
      <c r="P1052" s="155"/>
      <c r="Q1052" s="155"/>
      <c r="R1052" s="155"/>
      <c r="S1052" s="155"/>
      <c r="T1052" s="155"/>
      <c r="U1052" s="155"/>
      <c r="V1052" s="155"/>
      <c r="W1052" s="155"/>
      <c r="X1052" s="155"/>
      <c r="Y1052" s="146"/>
      <c r="Z1052" s="146"/>
      <c r="AA1052" s="146"/>
      <c r="AB1052" s="146"/>
      <c r="AC1052" s="146"/>
      <c r="AD1052" s="146"/>
      <c r="AE1052" s="146"/>
      <c r="AF1052" s="146"/>
      <c r="AG1052" s="146" t="s">
        <v>176</v>
      </c>
      <c r="AH1052" s="146"/>
      <c r="AI1052" s="146"/>
      <c r="AJ1052" s="146"/>
      <c r="AK1052" s="146"/>
      <c r="AL1052" s="146"/>
      <c r="AM1052" s="146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</row>
    <row r="1053" spans="1:60" outlineLevel="1">
      <c r="A1053" s="153"/>
      <c r="B1053" s="154"/>
      <c r="C1053" s="803" t="s">
        <v>986</v>
      </c>
      <c r="D1053" s="804"/>
      <c r="E1053" s="804"/>
      <c r="F1053" s="804"/>
      <c r="G1053" s="804"/>
      <c r="H1053" s="155"/>
      <c r="I1053" s="155"/>
      <c r="J1053" s="155"/>
      <c r="K1053" s="155"/>
      <c r="L1053" s="155"/>
      <c r="M1053" s="155"/>
      <c r="N1053" s="155"/>
      <c r="O1053" s="155"/>
      <c r="P1053" s="155"/>
      <c r="Q1053" s="155"/>
      <c r="R1053" s="155"/>
      <c r="S1053" s="155"/>
      <c r="T1053" s="155"/>
      <c r="U1053" s="155"/>
      <c r="V1053" s="155"/>
      <c r="W1053" s="155"/>
      <c r="X1053" s="155"/>
      <c r="Y1053" s="146"/>
      <c r="Z1053" s="146"/>
      <c r="AA1053" s="146"/>
      <c r="AB1053" s="146"/>
      <c r="AC1053" s="146"/>
      <c r="AD1053" s="146"/>
      <c r="AE1053" s="146"/>
      <c r="AF1053" s="146"/>
      <c r="AG1053" s="146" t="s">
        <v>176</v>
      </c>
      <c r="AH1053" s="146"/>
      <c r="AI1053" s="146"/>
      <c r="AJ1053" s="146"/>
      <c r="AK1053" s="146"/>
      <c r="AL1053" s="146"/>
      <c r="AM1053" s="146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</row>
    <row r="1054" spans="1:60" outlineLevel="1">
      <c r="A1054" s="153"/>
      <c r="B1054" s="154"/>
      <c r="C1054" s="803" t="s">
        <v>987</v>
      </c>
      <c r="D1054" s="804"/>
      <c r="E1054" s="804"/>
      <c r="F1054" s="804"/>
      <c r="G1054" s="804"/>
      <c r="H1054" s="155"/>
      <c r="I1054" s="155"/>
      <c r="J1054" s="155"/>
      <c r="K1054" s="155"/>
      <c r="L1054" s="155"/>
      <c r="M1054" s="155"/>
      <c r="N1054" s="155"/>
      <c r="O1054" s="155"/>
      <c r="P1054" s="155"/>
      <c r="Q1054" s="155"/>
      <c r="R1054" s="155"/>
      <c r="S1054" s="155"/>
      <c r="T1054" s="155"/>
      <c r="U1054" s="155"/>
      <c r="V1054" s="155"/>
      <c r="W1054" s="155"/>
      <c r="X1054" s="155"/>
      <c r="Y1054" s="146"/>
      <c r="Z1054" s="146"/>
      <c r="AA1054" s="146"/>
      <c r="AB1054" s="146"/>
      <c r="AC1054" s="146"/>
      <c r="AD1054" s="146"/>
      <c r="AE1054" s="146"/>
      <c r="AF1054" s="146"/>
      <c r="AG1054" s="146" t="s">
        <v>176</v>
      </c>
      <c r="AH1054" s="146"/>
      <c r="AI1054" s="146"/>
      <c r="AJ1054" s="146"/>
      <c r="AK1054" s="146"/>
      <c r="AL1054" s="146"/>
      <c r="AM1054" s="146"/>
      <c r="AN1054" s="146"/>
      <c r="AO1054" s="146"/>
      <c r="AP1054" s="146"/>
      <c r="AQ1054" s="146"/>
      <c r="AR1054" s="146"/>
      <c r="AS1054" s="146"/>
      <c r="AT1054" s="146"/>
      <c r="AU1054" s="146"/>
      <c r="AV1054" s="146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  <c r="BH1054" s="146"/>
    </row>
    <row r="1055" spans="1:60" outlineLevel="1">
      <c r="A1055" s="153"/>
      <c r="B1055" s="154"/>
      <c r="C1055" s="803" t="s">
        <v>974</v>
      </c>
      <c r="D1055" s="804"/>
      <c r="E1055" s="804"/>
      <c r="F1055" s="804"/>
      <c r="G1055" s="804"/>
      <c r="H1055" s="155"/>
      <c r="I1055" s="155"/>
      <c r="J1055" s="155"/>
      <c r="K1055" s="155"/>
      <c r="L1055" s="155"/>
      <c r="M1055" s="155"/>
      <c r="N1055" s="155"/>
      <c r="O1055" s="155"/>
      <c r="P1055" s="155"/>
      <c r="Q1055" s="155"/>
      <c r="R1055" s="155"/>
      <c r="S1055" s="155"/>
      <c r="T1055" s="155"/>
      <c r="U1055" s="155"/>
      <c r="V1055" s="155"/>
      <c r="W1055" s="155"/>
      <c r="X1055" s="155"/>
      <c r="Y1055" s="146"/>
      <c r="Z1055" s="146"/>
      <c r="AA1055" s="146"/>
      <c r="AB1055" s="146"/>
      <c r="AC1055" s="146"/>
      <c r="AD1055" s="146"/>
      <c r="AE1055" s="146"/>
      <c r="AF1055" s="146"/>
      <c r="AG1055" s="146" t="s">
        <v>176</v>
      </c>
      <c r="AH1055" s="146"/>
      <c r="AI1055" s="146"/>
      <c r="AJ1055" s="146"/>
      <c r="AK1055" s="146"/>
      <c r="AL1055" s="146"/>
      <c r="AM1055" s="146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</row>
    <row r="1056" spans="1:60" outlineLevel="1">
      <c r="A1056" s="153"/>
      <c r="B1056" s="154"/>
      <c r="C1056" s="803" t="s">
        <v>975</v>
      </c>
      <c r="D1056" s="804"/>
      <c r="E1056" s="804"/>
      <c r="F1056" s="804"/>
      <c r="G1056" s="804"/>
      <c r="H1056" s="155"/>
      <c r="I1056" s="155"/>
      <c r="J1056" s="155"/>
      <c r="K1056" s="155"/>
      <c r="L1056" s="155"/>
      <c r="M1056" s="155"/>
      <c r="N1056" s="155"/>
      <c r="O1056" s="155"/>
      <c r="P1056" s="155"/>
      <c r="Q1056" s="155"/>
      <c r="R1056" s="155"/>
      <c r="S1056" s="155"/>
      <c r="T1056" s="155"/>
      <c r="U1056" s="155"/>
      <c r="V1056" s="155"/>
      <c r="W1056" s="155"/>
      <c r="X1056" s="155"/>
      <c r="Y1056" s="146"/>
      <c r="Z1056" s="146"/>
      <c r="AA1056" s="146"/>
      <c r="AB1056" s="146"/>
      <c r="AC1056" s="146"/>
      <c r="AD1056" s="146"/>
      <c r="AE1056" s="146"/>
      <c r="AF1056" s="146"/>
      <c r="AG1056" s="146" t="s">
        <v>176</v>
      </c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6"/>
      <c r="AR1056" s="146"/>
      <c r="AS1056" s="146"/>
      <c r="AT1056" s="146"/>
      <c r="AU1056" s="146"/>
      <c r="AV1056" s="146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  <c r="BH1056" s="146"/>
    </row>
    <row r="1057" spans="1:60" outlineLevel="1">
      <c r="A1057" s="153"/>
      <c r="B1057" s="154"/>
      <c r="C1057" s="803" t="s">
        <v>976</v>
      </c>
      <c r="D1057" s="804"/>
      <c r="E1057" s="804"/>
      <c r="F1057" s="804"/>
      <c r="G1057" s="804"/>
      <c r="H1057" s="155"/>
      <c r="I1057" s="155"/>
      <c r="J1057" s="155"/>
      <c r="K1057" s="155"/>
      <c r="L1057" s="155"/>
      <c r="M1057" s="155"/>
      <c r="N1057" s="155"/>
      <c r="O1057" s="155"/>
      <c r="P1057" s="155"/>
      <c r="Q1057" s="155"/>
      <c r="R1057" s="155"/>
      <c r="S1057" s="155"/>
      <c r="T1057" s="155"/>
      <c r="U1057" s="155"/>
      <c r="V1057" s="155"/>
      <c r="W1057" s="155"/>
      <c r="X1057" s="155"/>
      <c r="Y1057" s="146"/>
      <c r="Z1057" s="146"/>
      <c r="AA1057" s="146"/>
      <c r="AB1057" s="146"/>
      <c r="AC1057" s="146"/>
      <c r="AD1057" s="146"/>
      <c r="AE1057" s="146"/>
      <c r="AF1057" s="146"/>
      <c r="AG1057" s="146" t="s">
        <v>176</v>
      </c>
      <c r="AH1057" s="146"/>
      <c r="AI1057" s="146"/>
      <c r="AJ1057" s="146"/>
      <c r="AK1057" s="146"/>
      <c r="AL1057" s="146"/>
      <c r="AM1057" s="146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</row>
    <row r="1058" spans="1:60" outlineLevel="1">
      <c r="A1058" s="153"/>
      <c r="B1058" s="154"/>
      <c r="C1058" s="195" t="s">
        <v>977</v>
      </c>
      <c r="D1058" s="185"/>
      <c r="E1058" s="186"/>
      <c r="F1058" s="155"/>
      <c r="G1058" s="155"/>
      <c r="H1058" s="155"/>
      <c r="I1058" s="155"/>
      <c r="J1058" s="155"/>
      <c r="K1058" s="155"/>
      <c r="L1058" s="155"/>
      <c r="M1058" s="155"/>
      <c r="N1058" s="155"/>
      <c r="O1058" s="155"/>
      <c r="P1058" s="155"/>
      <c r="Q1058" s="155"/>
      <c r="R1058" s="155"/>
      <c r="S1058" s="155"/>
      <c r="T1058" s="155"/>
      <c r="U1058" s="155"/>
      <c r="V1058" s="155"/>
      <c r="W1058" s="155"/>
      <c r="X1058" s="155"/>
      <c r="Y1058" s="146"/>
      <c r="Z1058" s="146"/>
      <c r="AA1058" s="146"/>
      <c r="AB1058" s="146"/>
      <c r="AC1058" s="146"/>
      <c r="AD1058" s="146"/>
      <c r="AE1058" s="146"/>
      <c r="AF1058" s="146"/>
      <c r="AG1058" s="146" t="s">
        <v>228</v>
      </c>
      <c r="AH1058" s="146">
        <v>0</v>
      </c>
      <c r="AI1058" s="146"/>
      <c r="AJ1058" s="146"/>
      <c r="AK1058" s="146"/>
      <c r="AL1058" s="146"/>
      <c r="AM1058" s="146"/>
      <c r="AN1058" s="146"/>
      <c r="AO1058" s="146"/>
      <c r="AP1058" s="146"/>
      <c r="AQ1058" s="146"/>
      <c r="AR1058" s="146"/>
      <c r="AS1058" s="146"/>
      <c r="AT1058" s="146"/>
      <c r="AU1058" s="146"/>
      <c r="AV1058" s="146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  <c r="BH1058" s="146"/>
    </row>
    <row r="1059" spans="1:60" outlineLevel="1">
      <c r="A1059" s="153"/>
      <c r="B1059" s="154"/>
      <c r="C1059" s="195" t="s">
        <v>988</v>
      </c>
      <c r="D1059" s="185"/>
      <c r="E1059" s="186">
        <v>50.5</v>
      </c>
      <c r="F1059" s="155"/>
      <c r="G1059" s="155"/>
      <c r="H1059" s="155"/>
      <c r="I1059" s="155"/>
      <c r="J1059" s="155"/>
      <c r="K1059" s="155"/>
      <c r="L1059" s="155"/>
      <c r="M1059" s="155"/>
      <c r="N1059" s="155"/>
      <c r="O1059" s="155"/>
      <c r="P1059" s="155"/>
      <c r="Q1059" s="155"/>
      <c r="R1059" s="155"/>
      <c r="S1059" s="155"/>
      <c r="T1059" s="155"/>
      <c r="U1059" s="155"/>
      <c r="V1059" s="155"/>
      <c r="W1059" s="155"/>
      <c r="X1059" s="155"/>
      <c r="Y1059" s="146"/>
      <c r="Z1059" s="146"/>
      <c r="AA1059" s="146"/>
      <c r="AB1059" s="146"/>
      <c r="AC1059" s="146"/>
      <c r="AD1059" s="146"/>
      <c r="AE1059" s="146"/>
      <c r="AF1059" s="146"/>
      <c r="AG1059" s="146" t="s">
        <v>228</v>
      </c>
      <c r="AH1059" s="146">
        <v>0</v>
      </c>
      <c r="AI1059" s="146"/>
      <c r="AJ1059" s="146"/>
      <c r="AK1059" s="146"/>
      <c r="AL1059" s="146"/>
      <c r="AM1059" s="146"/>
      <c r="AN1059" s="146"/>
      <c r="AO1059" s="146"/>
      <c r="AP1059" s="146"/>
      <c r="AQ1059" s="146"/>
      <c r="AR1059" s="146"/>
      <c r="AS1059" s="146"/>
      <c r="AT1059" s="146"/>
      <c r="AU1059" s="146"/>
      <c r="AV1059" s="146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  <c r="BH1059" s="146"/>
    </row>
    <row r="1060" spans="1:60" outlineLevel="1">
      <c r="A1060" s="163">
        <v>160</v>
      </c>
      <c r="B1060" s="164" t="s">
        <v>989</v>
      </c>
      <c r="C1060" s="180" t="s">
        <v>990</v>
      </c>
      <c r="D1060" s="165" t="s">
        <v>345</v>
      </c>
      <c r="E1060" s="166">
        <v>47.5</v>
      </c>
      <c r="F1060" s="167"/>
      <c r="G1060" s="168">
        <f>ROUND(E1060*F1060,2)</f>
        <v>0</v>
      </c>
      <c r="H1060" s="167">
        <v>0</v>
      </c>
      <c r="I1060" s="168">
        <f>ROUND(E1060*H1060,2)</f>
        <v>0</v>
      </c>
      <c r="J1060" s="167">
        <v>383</v>
      </c>
      <c r="K1060" s="168">
        <f>ROUND(E1060*J1060,2)</f>
        <v>18192.5</v>
      </c>
      <c r="L1060" s="168">
        <v>21</v>
      </c>
      <c r="M1060" s="168">
        <f>G1060*(1+L1060/100)</f>
        <v>0</v>
      </c>
      <c r="N1060" s="168">
        <v>0</v>
      </c>
      <c r="O1060" s="168">
        <f>ROUND(E1060*N1060,2)</f>
        <v>0</v>
      </c>
      <c r="P1060" s="168">
        <v>0</v>
      </c>
      <c r="Q1060" s="168">
        <f>ROUND(E1060*P1060,2)</f>
        <v>0</v>
      </c>
      <c r="R1060" s="168"/>
      <c r="S1060" s="168" t="s">
        <v>386</v>
      </c>
      <c r="T1060" s="169" t="s">
        <v>172</v>
      </c>
      <c r="U1060" s="155">
        <v>0</v>
      </c>
      <c r="V1060" s="155">
        <f>ROUND(E1060*U1060,2)</f>
        <v>0</v>
      </c>
      <c r="W1060" s="155"/>
      <c r="X1060" s="155" t="s">
        <v>223</v>
      </c>
      <c r="Y1060" s="146"/>
      <c r="Z1060" s="146"/>
      <c r="AA1060" s="146"/>
      <c r="AB1060" s="146"/>
      <c r="AC1060" s="146"/>
      <c r="AD1060" s="146"/>
      <c r="AE1060" s="146"/>
      <c r="AF1060" s="146"/>
      <c r="AG1060" s="146" t="s">
        <v>224</v>
      </c>
      <c r="AH1060" s="146"/>
      <c r="AI1060" s="146"/>
      <c r="AJ1060" s="146"/>
      <c r="AK1060" s="146"/>
      <c r="AL1060" s="146"/>
      <c r="AM1060" s="146"/>
      <c r="AN1060" s="146"/>
      <c r="AO1060" s="146"/>
      <c r="AP1060" s="146"/>
      <c r="AQ1060" s="146"/>
      <c r="AR1060" s="146"/>
      <c r="AS1060" s="146"/>
      <c r="AT1060" s="146"/>
      <c r="AU1060" s="146"/>
      <c r="AV1060" s="146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  <c r="BH1060" s="146"/>
    </row>
    <row r="1061" spans="1:60" outlineLevel="1">
      <c r="A1061" s="153"/>
      <c r="B1061" s="154"/>
      <c r="C1061" s="790" t="s">
        <v>984</v>
      </c>
      <c r="D1061" s="791"/>
      <c r="E1061" s="791"/>
      <c r="F1061" s="791"/>
      <c r="G1061" s="791"/>
      <c r="H1061" s="155"/>
      <c r="I1061" s="155"/>
      <c r="J1061" s="155"/>
      <c r="K1061" s="155"/>
      <c r="L1061" s="155"/>
      <c r="M1061" s="155"/>
      <c r="N1061" s="155"/>
      <c r="O1061" s="155"/>
      <c r="P1061" s="155"/>
      <c r="Q1061" s="155"/>
      <c r="R1061" s="155"/>
      <c r="S1061" s="155"/>
      <c r="T1061" s="155"/>
      <c r="U1061" s="155"/>
      <c r="V1061" s="155"/>
      <c r="W1061" s="155"/>
      <c r="X1061" s="155"/>
      <c r="Y1061" s="146"/>
      <c r="Z1061" s="146"/>
      <c r="AA1061" s="146"/>
      <c r="AB1061" s="146"/>
      <c r="AC1061" s="146"/>
      <c r="AD1061" s="146"/>
      <c r="AE1061" s="146"/>
      <c r="AF1061" s="146"/>
      <c r="AG1061" s="146" t="s">
        <v>176</v>
      </c>
      <c r="AH1061" s="146"/>
      <c r="AI1061" s="146"/>
      <c r="AJ1061" s="146"/>
      <c r="AK1061" s="146"/>
      <c r="AL1061" s="146"/>
      <c r="AM1061" s="146"/>
      <c r="AN1061" s="146"/>
      <c r="AO1061" s="146"/>
      <c r="AP1061" s="146"/>
      <c r="AQ1061" s="146"/>
      <c r="AR1061" s="146"/>
      <c r="AS1061" s="146"/>
      <c r="AT1061" s="146"/>
      <c r="AU1061" s="146"/>
      <c r="AV1061" s="146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  <c r="BH1061" s="146"/>
    </row>
    <row r="1062" spans="1:60" outlineLevel="1">
      <c r="A1062" s="153"/>
      <c r="B1062" s="154"/>
      <c r="C1062" s="803" t="s">
        <v>991</v>
      </c>
      <c r="D1062" s="804"/>
      <c r="E1062" s="804"/>
      <c r="F1062" s="804"/>
      <c r="G1062" s="804"/>
      <c r="H1062" s="155"/>
      <c r="I1062" s="155"/>
      <c r="J1062" s="155"/>
      <c r="K1062" s="155"/>
      <c r="L1062" s="155"/>
      <c r="M1062" s="155"/>
      <c r="N1062" s="155"/>
      <c r="O1062" s="155"/>
      <c r="P1062" s="155"/>
      <c r="Q1062" s="155"/>
      <c r="R1062" s="155"/>
      <c r="S1062" s="155"/>
      <c r="T1062" s="155"/>
      <c r="U1062" s="155"/>
      <c r="V1062" s="155"/>
      <c r="W1062" s="155"/>
      <c r="X1062" s="155"/>
      <c r="Y1062" s="146"/>
      <c r="Z1062" s="146"/>
      <c r="AA1062" s="146"/>
      <c r="AB1062" s="146"/>
      <c r="AC1062" s="146"/>
      <c r="AD1062" s="146"/>
      <c r="AE1062" s="146"/>
      <c r="AF1062" s="146"/>
      <c r="AG1062" s="146" t="s">
        <v>176</v>
      </c>
      <c r="AH1062" s="146"/>
      <c r="AI1062" s="146"/>
      <c r="AJ1062" s="146"/>
      <c r="AK1062" s="146"/>
      <c r="AL1062" s="146"/>
      <c r="AM1062" s="146"/>
      <c r="AN1062" s="146"/>
      <c r="AO1062" s="146"/>
      <c r="AP1062" s="146"/>
      <c r="AQ1062" s="146"/>
      <c r="AR1062" s="146"/>
      <c r="AS1062" s="146"/>
      <c r="AT1062" s="146"/>
      <c r="AU1062" s="146"/>
      <c r="AV1062" s="146"/>
      <c r="AW1062" s="146"/>
      <c r="AX1062" s="146"/>
      <c r="AY1062" s="146"/>
      <c r="AZ1062" s="146"/>
      <c r="BA1062" s="146"/>
      <c r="BB1062" s="146"/>
      <c r="BC1062" s="146"/>
      <c r="BD1062" s="146"/>
      <c r="BE1062" s="146"/>
      <c r="BF1062" s="146"/>
      <c r="BG1062" s="146"/>
      <c r="BH1062" s="146"/>
    </row>
    <row r="1063" spans="1:60" outlineLevel="1">
      <c r="A1063" s="153"/>
      <c r="B1063" s="154"/>
      <c r="C1063" s="803" t="s">
        <v>992</v>
      </c>
      <c r="D1063" s="804"/>
      <c r="E1063" s="804"/>
      <c r="F1063" s="804"/>
      <c r="G1063" s="804"/>
      <c r="H1063" s="155"/>
      <c r="I1063" s="155"/>
      <c r="J1063" s="155"/>
      <c r="K1063" s="155"/>
      <c r="L1063" s="155"/>
      <c r="M1063" s="155"/>
      <c r="N1063" s="155"/>
      <c r="O1063" s="155"/>
      <c r="P1063" s="155"/>
      <c r="Q1063" s="155"/>
      <c r="R1063" s="155"/>
      <c r="S1063" s="155"/>
      <c r="T1063" s="155"/>
      <c r="U1063" s="155"/>
      <c r="V1063" s="155"/>
      <c r="W1063" s="155"/>
      <c r="X1063" s="155"/>
      <c r="Y1063" s="146"/>
      <c r="Z1063" s="146"/>
      <c r="AA1063" s="146"/>
      <c r="AB1063" s="146"/>
      <c r="AC1063" s="146"/>
      <c r="AD1063" s="146"/>
      <c r="AE1063" s="146"/>
      <c r="AF1063" s="146"/>
      <c r="AG1063" s="146" t="s">
        <v>176</v>
      </c>
      <c r="AH1063" s="146"/>
      <c r="AI1063" s="146"/>
      <c r="AJ1063" s="146"/>
      <c r="AK1063" s="146"/>
      <c r="AL1063" s="146"/>
      <c r="AM1063" s="146"/>
      <c r="AN1063" s="146"/>
      <c r="AO1063" s="146"/>
      <c r="AP1063" s="146"/>
      <c r="AQ1063" s="146"/>
      <c r="AR1063" s="146"/>
      <c r="AS1063" s="146"/>
      <c r="AT1063" s="146"/>
      <c r="AU1063" s="146"/>
      <c r="AV1063" s="146"/>
      <c r="AW1063" s="146"/>
      <c r="AX1063" s="146"/>
      <c r="AY1063" s="146"/>
      <c r="AZ1063" s="146"/>
      <c r="BA1063" s="146"/>
      <c r="BB1063" s="146"/>
      <c r="BC1063" s="146"/>
      <c r="BD1063" s="146"/>
      <c r="BE1063" s="146"/>
      <c r="BF1063" s="146"/>
      <c r="BG1063" s="146"/>
      <c r="BH1063" s="146"/>
    </row>
    <row r="1064" spans="1:60" outlineLevel="1">
      <c r="A1064" s="153"/>
      <c r="B1064" s="154"/>
      <c r="C1064" s="803" t="s">
        <v>993</v>
      </c>
      <c r="D1064" s="804"/>
      <c r="E1064" s="804"/>
      <c r="F1064" s="804"/>
      <c r="G1064" s="804"/>
      <c r="H1064" s="155"/>
      <c r="I1064" s="155"/>
      <c r="J1064" s="155"/>
      <c r="K1064" s="155"/>
      <c r="L1064" s="155"/>
      <c r="M1064" s="155"/>
      <c r="N1064" s="155"/>
      <c r="O1064" s="155"/>
      <c r="P1064" s="155"/>
      <c r="Q1064" s="155"/>
      <c r="R1064" s="155"/>
      <c r="S1064" s="155"/>
      <c r="T1064" s="155"/>
      <c r="U1064" s="155"/>
      <c r="V1064" s="155"/>
      <c r="W1064" s="155"/>
      <c r="X1064" s="155"/>
      <c r="Y1064" s="146"/>
      <c r="Z1064" s="146"/>
      <c r="AA1064" s="146"/>
      <c r="AB1064" s="146"/>
      <c r="AC1064" s="146"/>
      <c r="AD1064" s="146"/>
      <c r="AE1064" s="146"/>
      <c r="AF1064" s="146"/>
      <c r="AG1064" s="146" t="s">
        <v>176</v>
      </c>
      <c r="AH1064" s="146"/>
      <c r="AI1064" s="146"/>
      <c r="AJ1064" s="146"/>
      <c r="AK1064" s="146"/>
      <c r="AL1064" s="146"/>
      <c r="AM1064" s="146"/>
      <c r="AN1064" s="146"/>
      <c r="AO1064" s="146"/>
      <c r="AP1064" s="146"/>
      <c r="AQ1064" s="146"/>
      <c r="AR1064" s="146"/>
      <c r="AS1064" s="146"/>
      <c r="AT1064" s="146"/>
      <c r="AU1064" s="146"/>
      <c r="AV1064" s="146"/>
      <c r="AW1064" s="146"/>
      <c r="AX1064" s="146"/>
      <c r="AY1064" s="146"/>
      <c r="AZ1064" s="146"/>
      <c r="BA1064" s="146"/>
      <c r="BB1064" s="146"/>
      <c r="BC1064" s="146"/>
      <c r="BD1064" s="146"/>
      <c r="BE1064" s="146"/>
      <c r="BF1064" s="146"/>
      <c r="BG1064" s="146"/>
      <c r="BH1064" s="146"/>
    </row>
    <row r="1065" spans="1:60" outlineLevel="1">
      <c r="A1065" s="153"/>
      <c r="B1065" s="154"/>
      <c r="C1065" s="803" t="s">
        <v>974</v>
      </c>
      <c r="D1065" s="804"/>
      <c r="E1065" s="804"/>
      <c r="F1065" s="804"/>
      <c r="G1065" s="804"/>
      <c r="H1065" s="155"/>
      <c r="I1065" s="155"/>
      <c r="J1065" s="155"/>
      <c r="K1065" s="155"/>
      <c r="L1065" s="155"/>
      <c r="M1065" s="155"/>
      <c r="N1065" s="155"/>
      <c r="O1065" s="155"/>
      <c r="P1065" s="155"/>
      <c r="Q1065" s="155"/>
      <c r="R1065" s="155"/>
      <c r="S1065" s="155"/>
      <c r="T1065" s="155"/>
      <c r="U1065" s="155"/>
      <c r="V1065" s="155"/>
      <c r="W1065" s="155"/>
      <c r="X1065" s="155"/>
      <c r="Y1065" s="146"/>
      <c r="Z1065" s="146"/>
      <c r="AA1065" s="146"/>
      <c r="AB1065" s="146"/>
      <c r="AC1065" s="146"/>
      <c r="AD1065" s="146"/>
      <c r="AE1065" s="146"/>
      <c r="AF1065" s="146"/>
      <c r="AG1065" s="146" t="s">
        <v>176</v>
      </c>
      <c r="AH1065" s="146"/>
      <c r="AI1065" s="146"/>
      <c r="AJ1065" s="146"/>
      <c r="AK1065" s="146"/>
      <c r="AL1065" s="146"/>
      <c r="AM1065" s="146"/>
      <c r="AN1065" s="146"/>
      <c r="AO1065" s="146"/>
      <c r="AP1065" s="146"/>
      <c r="AQ1065" s="146"/>
      <c r="AR1065" s="146"/>
      <c r="AS1065" s="146"/>
      <c r="AT1065" s="146"/>
      <c r="AU1065" s="146"/>
      <c r="AV1065" s="146"/>
      <c r="AW1065" s="146"/>
      <c r="AX1065" s="146"/>
      <c r="AY1065" s="146"/>
      <c r="AZ1065" s="146"/>
      <c r="BA1065" s="146"/>
      <c r="BB1065" s="146"/>
      <c r="BC1065" s="146"/>
      <c r="BD1065" s="146"/>
      <c r="BE1065" s="146"/>
      <c r="BF1065" s="146"/>
      <c r="BG1065" s="146"/>
      <c r="BH1065" s="146"/>
    </row>
    <row r="1066" spans="1:60" outlineLevel="1">
      <c r="A1066" s="153"/>
      <c r="B1066" s="154"/>
      <c r="C1066" s="803" t="s">
        <v>975</v>
      </c>
      <c r="D1066" s="804"/>
      <c r="E1066" s="804"/>
      <c r="F1066" s="804"/>
      <c r="G1066" s="804"/>
      <c r="H1066" s="155"/>
      <c r="I1066" s="155"/>
      <c r="J1066" s="155"/>
      <c r="K1066" s="155"/>
      <c r="L1066" s="155"/>
      <c r="M1066" s="155"/>
      <c r="N1066" s="155"/>
      <c r="O1066" s="155"/>
      <c r="P1066" s="155"/>
      <c r="Q1066" s="155"/>
      <c r="R1066" s="155"/>
      <c r="S1066" s="155"/>
      <c r="T1066" s="155"/>
      <c r="U1066" s="155"/>
      <c r="V1066" s="155"/>
      <c r="W1066" s="155"/>
      <c r="X1066" s="155"/>
      <c r="Y1066" s="146"/>
      <c r="Z1066" s="146"/>
      <c r="AA1066" s="146"/>
      <c r="AB1066" s="146"/>
      <c r="AC1066" s="146"/>
      <c r="AD1066" s="146"/>
      <c r="AE1066" s="146"/>
      <c r="AF1066" s="146"/>
      <c r="AG1066" s="146" t="s">
        <v>176</v>
      </c>
      <c r="AH1066" s="146"/>
      <c r="AI1066" s="146"/>
      <c r="AJ1066" s="146"/>
      <c r="AK1066" s="146"/>
      <c r="AL1066" s="146"/>
      <c r="AM1066" s="146"/>
      <c r="AN1066" s="146"/>
      <c r="AO1066" s="146"/>
      <c r="AP1066" s="146"/>
      <c r="AQ1066" s="146"/>
      <c r="AR1066" s="146"/>
      <c r="AS1066" s="146"/>
      <c r="AT1066" s="146"/>
      <c r="AU1066" s="146"/>
      <c r="AV1066" s="146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  <c r="BH1066" s="146"/>
    </row>
    <row r="1067" spans="1:60" outlineLevel="1">
      <c r="A1067" s="153"/>
      <c r="B1067" s="154"/>
      <c r="C1067" s="803" t="s">
        <v>976</v>
      </c>
      <c r="D1067" s="804"/>
      <c r="E1067" s="804"/>
      <c r="F1067" s="804"/>
      <c r="G1067" s="804"/>
      <c r="H1067" s="155"/>
      <c r="I1067" s="155"/>
      <c r="J1067" s="155"/>
      <c r="K1067" s="155"/>
      <c r="L1067" s="155"/>
      <c r="M1067" s="155"/>
      <c r="N1067" s="155"/>
      <c r="O1067" s="155"/>
      <c r="P1067" s="155"/>
      <c r="Q1067" s="155"/>
      <c r="R1067" s="155"/>
      <c r="S1067" s="155"/>
      <c r="T1067" s="155"/>
      <c r="U1067" s="155"/>
      <c r="V1067" s="155"/>
      <c r="W1067" s="155"/>
      <c r="X1067" s="155"/>
      <c r="Y1067" s="146"/>
      <c r="Z1067" s="146"/>
      <c r="AA1067" s="146"/>
      <c r="AB1067" s="146"/>
      <c r="AC1067" s="146"/>
      <c r="AD1067" s="146"/>
      <c r="AE1067" s="146"/>
      <c r="AF1067" s="146"/>
      <c r="AG1067" s="146" t="s">
        <v>176</v>
      </c>
      <c r="AH1067" s="146"/>
      <c r="AI1067" s="146"/>
      <c r="AJ1067" s="146"/>
      <c r="AK1067" s="146"/>
      <c r="AL1067" s="146"/>
      <c r="AM1067" s="146"/>
      <c r="AN1067" s="146"/>
      <c r="AO1067" s="146"/>
      <c r="AP1067" s="146"/>
      <c r="AQ1067" s="146"/>
      <c r="AR1067" s="146"/>
      <c r="AS1067" s="146"/>
      <c r="AT1067" s="146"/>
      <c r="AU1067" s="146"/>
      <c r="AV1067" s="146"/>
      <c r="AW1067" s="146"/>
      <c r="AX1067" s="146"/>
      <c r="AY1067" s="146"/>
      <c r="AZ1067" s="146"/>
      <c r="BA1067" s="146"/>
      <c r="BB1067" s="146"/>
      <c r="BC1067" s="146"/>
      <c r="BD1067" s="146"/>
      <c r="BE1067" s="146"/>
      <c r="BF1067" s="146"/>
      <c r="BG1067" s="146"/>
      <c r="BH1067" s="146"/>
    </row>
    <row r="1068" spans="1:60" outlineLevel="1">
      <c r="A1068" s="153"/>
      <c r="B1068" s="154"/>
      <c r="C1068" s="195" t="s">
        <v>977</v>
      </c>
      <c r="D1068" s="185"/>
      <c r="E1068" s="186"/>
      <c r="F1068" s="155"/>
      <c r="G1068" s="155"/>
      <c r="H1068" s="155"/>
      <c r="I1068" s="155"/>
      <c r="J1068" s="155"/>
      <c r="K1068" s="155"/>
      <c r="L1068" s="155"/>
      <c r="M1068" s="155"/>
      <c r="N1068" s="155"/>
      <c r="O1068" s="155"/>
      <c r="P1068" s="155"/>
      <c r="Q1068" s="155"/>
      <c r="R1068" s="155"/>
      <c r="S1068" s="155"/>
      <c r="T1068" s="155"/>
      <c r="U1068" s="155"/>
      <c r="V1068" s="155"/>
      <c r="W1068" s="155"/>
      <c r="X1068" s="155"/>
      <c r="Y1068" s="146"/>
      <c r="Z1068" s="146"/>
      <c r="AA1068" s="146"/>
      <c r="AB1068" s="146"/>
      <c r="AC1068" s="146"/>
      <c r="AD1068" s="146"/>
      <c r="AE1068" s="146"/>
      <c r="AF1068" s="146"/>
      <c r="AG1068" s="146" t="s">
        <v>228</v>
      </c>
      <c r="AH1068" s="146">
        <v>0</v>
      </c>
      <c r="AI1068" s="146"/>
      <c r="AJ1068" s="146"/>
      <c r="AK1068" s="146"/>
      <c r="AL1068" s="146"/>
      <c r="AM1068" s="146"/>
      <c r="AN1068" s="146"/>
      <c r="AO1068" s="146"/>
      <c r="AP1068" s="146"/>
      <c r="AQ1068" s="146"/>
      <c r="AR1068" s="146"/>
      <c r="AS1068" s="146"/>
      <c r="AT1068" s="146"/>
      <c r="AU1068" s="146"/>
      <c r="AV1068" s="146"/>
      <c r="AW1068" s="146"/>
      <c r="AX1068" s="146"/>
      <c r="AY1068" s="146"/>
      <c r="AZ1068" s="146"/>
      <c r="BA1068" s="146"/>
      <c r="BB1068" s="146"/>
      <c r="BC1068" s="146"/>
      <c r="BD1068" s="146"/>
      <c r="BE1068" s="146"/>
      <c r="BF1068" s="146"/>
      <c r="BG1068" s="146"/>
      <c r="BH1068" s="146"/>
    </row>
    <row r="1069" spans="1:60" outlineLevel="1">
      <c r="A1069" s="153"/>
      <c r="B1069" s="154"/>
      <c r="C1069" s="195" t="s">
        <v>994</v>
      </c>
      <c r="D1069" s="185"/>
      <c r="E1069" s="186">
        <v>47.5</v>
      </c>
      <c r="F1069" s="155"/>
      <c r="G1069" s="155"/>
      <c r="H1069" s="155"/>
      <c r="I1069" s="155"/>
      <c r="J1069" s="155"/>
      <c r="K1069" s="155"/>
      <c r="L1069" s="155"/>
      <c r="M1069" s="155"/>
      <c r="N1069" s="155"/>
      <c r="O1069" s="155"/>
      <c r="P1069" s="155"/>
      <c r="Q1069" s="155"/>
      <c r="R1069" s="155"/>
      <c r="S1069" s="155"/>
      <c r="T1069" s="155"/>
      <c r="U1069" s="155"/>
      <c r="V1069" s="155"/>
      <c r="W1069" s="155"/>
      <c r="X1069" s="155"/>
      <c r="Y1069" s="146"/>
      <c r="Z1069" s="146"/>
      <c r="AA1069" s="146"/>
      <c r="AB1069" s="146"/>
      <c r="AC1069" s="146"/>
      <c r="AD1069" s="146"/>
      <c r="AE1069" s="146"/>
      <c r="AF1069" s="146"/>
      <c r="AG1069" s="146" t="s">
        <v>228</v>
      </c>
      <c r="AH1069" s="146">
        <v>0</v>
      </c>
      <c r="AI1069" s="146"/>
      <c r="AJ1069" s="146"/>
      <c r="AK1069" s="146"/>
      <c r="AL1069" s="146"/>
      <c r="AM1069" s="146"/>
      <c r="AN1069" s="146"/>
      <c r="AO1069" s="146"/>
      <c r="AP1069" s="146"/>
      <c r="AQ1069" s="146"/>
      <c r="AR1069" s="146"/>
      <c r="AS1069" s="146"/>
      <c r="AT1069" s="146"/>
      <c r="AU1069" s="146"/>
      <c r="AV1069" s="146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  <c r="BH1069" s="146"/>
    </row>
    <row r="1070" spans="1:60" ht="33.75" outlineLevel="1">
      <c r="A1070" s="163">
        <v>161</v>
      </c>
      <c r="B1070" s="164" t="s">
        <v>995</v>
      </c>
      <c r="C1070" s="180" t="s">
        <v>996</v>
      </c>
      <c r="D1070" s="165" t="s">
        <v>646</v>
      </c>
      <c r="E1070" s="166">
        <v>1</v>
      </c>
      <c r="F1070" s="167"/>
      <c r="G1070" s="168">
        <f>ROUND(E1070*F1070,2)</f>
        <v>0</v>
      </c>
      <c r="H1070" s="167">
        <v>0</v>
      </c>
      <c r="I1070" s="168">
        <f>ROUND(E1070*H1070,2)</f>
        <v>0</v>
      </c>
      <c r="J1070" s="167">
        <v>1472</v>
      </c>
      <c r="K1070" s="168">
        <f>ROUND(E1070*J1070,2)</f>
        <v>1472</v>
      </c>
      <c r="L1070" s="168">
        <v>21</v>
      </c>
      <c r="M1070" s="168">
        <f>G1070*(1+L1070/100)</f>
        <v>0</v>
      </c>
      <c r="N1070" s="168">
        <v>0</v>
      </c>
      <c r="O1070" s="168">
        <f>ROUND(E1070*N1070,2)</f>
        <v>0</v>
      </c>
      <c r="P1070" s="168">
        <v>0</v>
      </c>
      <c r="Q1070" s="168">
        <f>ROUND(E1070*P1070,2)</f>
        <v>0</v>
      </c>
      <c r="R1070" s="168"/>
      <c r="S1070" s="168" t="s">
        <v>386</v>
      </c>
      <c r="T1070" s="169" t="s">
        <v>172</v>
      </c>
      <c r="U1070" s="155">
        <v>0</v>
      </c>
      <c r="V1070" s="155">
        <f>ROUND(E1070*U1070,2)</f>
        <v>0</v>
      </c>
      <c r="W1070" s="155"/>
      <c r="X1070" s="155" t="s">
        <v>223</v>
      </c>
      <c r="Y1070" s="146"/>
      <c r="Z1070" s="146"/>
      <c r="AA1070" s="146"/>
      <c r="AB1070" s="146"/>
      <c r="AC1070" s="146"/>
      <c r="AD1070" s="146"/>
      <c r="AE1070" s="146"/>
      <c r="AF1070" s="146"/>
      <c r="AG1070" s="146" t="s">
        <v>224</v>
      </c>
      <c r="AH1070" s="146"/>
      <c r="AI1070" s="146"/>
      <c r="AJ1070" s="146"/>
      <c r="AK1070" s="146"/>
      <c r="AL1070" s="146"/>
      <c r="AM1070" s="146"/>
      <c r="AN1070" s="146"/>
      <c r="AO1070" s="146"/>
      <c r="AP1070" s="146"/>
      <c r="AQ1070" s="146"/>
      <c r="AR1070" s="146"/>
      <c r="AS1070" s="146"/>
      <c r="AT1070" s="146"/>
      <c r="AU1070" s="146"/>
      <c r="AV1070" s="146"/>
      <c r="AW1070" s="146"/>
      <c r="AX1070" s="146"/>
      <c r="AY1070" s="146"/>
      <c r="AZ1070" s="146"/>
      <c r="BA1070" s="146"/>
      <c r="BB1070" s="146"/>
      <c r="BC1070" s="146"/>
      <c r="BD1070" s="146"/>
      <c r="BE1070" s="146"/>
      <c r="BF1070" s="146"/>
      <c r="BG1070" s="146"/>
      <c r="BH1070" s="146"/>
    </row>
    <row r="1071" spans="1:60" outlineLevel="1">
      <c r="A1071" s="153"/>
      <c r="B1071" s="154"/>
      <c r="C1071" s="790" t="s">
        <v>997</v>
      </c>
      <c r="D1071" s="791"/>
      <c r="E1071" s="791"/>
      <c r="F1071" s="791"/>
      <c r="G1071" s="791"/>
      <c r="H1071" s="155"/>
      <c r="I1071" s="155"/>
      <c r="J1071" s="155"/>
      <c r="K1071" s="155"/>
      <c r="L1071" s="155"/>
      <c r="M1071" s="155"/>
      <c r="N1071" s="155"/>
      <c r="O1071" s="155"/>
      <c r="P1071" s="155"/>
      <c r="Q1071" s="155"/>
      <c r="R1071" s="155"/>
      <c r="S1071" s="155"/>
      <c r="T1071" s="155"/>
      <c r="U1071" s="155"/>
      <c r="V1071" s="155"/>
      <c r="W1071" s="155"/>
      <c r="X1071" s="155"/>
      <c r="Y1071" s="146"/>
      <c r="Z1071" s="146"/>
      <c r="AA1071" s="146"/>
      <c r="AB1071" s="146"/>
      <c r="AC1071" s="146"/>
      <c r="AD1071" s="146"/>
      <c r="AE1071" s="146"/>
      <c r="AF1071" s="146"/>
      <c r="AG1071" s="146" t="s">
        <v>176</v>
      </c>
      <c r="AH1071" s="146"/>
      <c r="AI1071" s="146"/>
      <c r="AJ1071" s="146"/>
      <c r="AK1071" s="146"/>
      <c r="AL1071" s="146"/>
      <c r="AM1071" s="146"/>
      <c r="AN1071" s="146"/>
      <c r="AO1071" s="146"/>
      <c r="AP1071" s="146"/>
      <c r="AQ1071" s="146"/>
      <c r="AR1071" s="146"/>
      <c r="AS1071" s="146"/>
      <c r="AT1071" s="146"/>
      <c r="AU1071" s="146"/>
      <c r="AV1071" s="146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  <c r="BH1071" s="146"/>
    </row>
    <row r="1072" spans="1:60" outlineLevel="1">
      <c r="A1072" s="153"/>
      <c r="B1072" s="154"/>
      <c r="C1072" s="803" t="s">
        <v>998</v>
      </c>
      <c r="D1072" s="804"/>
      <c r="E1072" s="804"/>
      <c r="F1072" s="804"/>
      <c r="G1072" s="804"/>
      <c r="H1072" s="155"/>
      <c r="I1072" s="155"/>
      <c r="J1072" s="155"/>
      <c r="K1072" s="155"/>
      <c r="L1072" s="155"/>
      <c r="M1072" s="155"/>
      <c r="N1072" s="155"/>
      <c r="O1072" s="155"/>
      <c r="P1072" s="155"/>
      <c r="Q1072" s="155"/>
      <c r="R1072" s="155"/>
      <c r="S1072" s="155"/>
      <c r="T1072" s="155"/>
      <c r="U1072" s="155"/>
      <c r="V1072" s="155"/>
      <c r="W1072" s="155"/>
      <c r="X1072" s="155"/>
      <c r="Y1072" s="146"/>
      <c r="Z1072" s="146"/>
      <c r="AA1072" s="146"/>
      <c r="AB1072" s="146"/>
      <c r="AC1072" s="146"/>
      <c r="AD1072" s="146"/>
      <c r="AE1072" s="146"/>
      <c r="AF1072" s="146"/>
      <c r="AG1072" s="146" t="s">
        <v>176</v>
      </c>
      <c r="AH1072" s="146"/>
      <c r="AI1072" s="146"/>
      <c r="AJ1072" s="146"/>
      <c r="AK1072" s="146"/>
      <c r="AL1072" s="146"/>
      <c r="AM1072" s="146"/>
      <c r="AN1072" s="146"/>
      <c r="AO1072" s="146"/>
      <c r="AP1072" s="146"/>
      <c r="AQ1072" s="146"/>
      <c r="AR1072" s="146"/>
      <c r="AS1072" s="146"/>
      <c r="AT1072" s="146"/>
      <c r="AU1072" s="146"/>
      <c r="AV1072" s="146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  <c r="BH1072" s="146"/>
    </row>
    <row r="1073" spans="1:60" outlineLevel="1">
      <c r="A1073" s="153"/>
      <c r="B1073" s="154"/>
      <c r="C1073" s="803" t="s">
        <v>999</v>
      </c>
      <c r="D1073" s="804"/>
      <c r="E1073" s="804"/>
      <c r="F1073" s="804"/>
      <c r="G1073" s="804"/>
      <c r="H1073" s="155"/>
      <c r="I1073" s="155"/>
      <c r="J1073" s="155"/>
      <c r="K1073" s="155"/>
      <c r="L1073" s="155"/>
      <c r="M1073" s="155"/>
      <c r="N1073" s="155"/>
      <c r="O1073" s="155"/>
      <c r="P1073" s="155"/>
      <c r="Q1073" s="155"/>
      <c r="R1073" s="155"/>
      <c r="S1073" s="155"/>
      <c r="T1073" s="155"/>
      <c r="U1073" s="155"/>
      <c r="V1073" s="155"/>
      <c r="W1073" s="155"/>
      <c r="X1073" s="155"/>
      <c r="Y1073" s="146"/>
      <c r="Z1073" s="146"/>
      <c r="AA1073" s="146"/>
      <c r="AB1073" s="146"/>
      <c r="AC1073" s="146"/>
      <c r="AD1073" s="146"/>
      <c r="AE1073" s="146"/>
      <c r="AF1073" s="146"/>
      <c r="AG1073" s="146" t="s">
        <v>176</v>
      </c>
      <c r="AH1073" s="146"/>
      <c r="AI1073" s="146"/>
      <c r="AJ1073" s="146"/>
      <c r="AK1073" s="146"/>
      <c r="AL1073" s="146"/>
      <c r="AM1073" s="146"/>
      <c r="AN1073" s="146"/>
      <c r="AO1073" s="146"/>
      <c r="AP1073" s="146"/>
      <c r="AQ1073" s="146"/>
      <c r="AR1073" s="146"/>
      <c r="AS1073" s="146"/>
      <c r="AT1073" s="146"/>
      <c r="AU1073" s="146"/>
      <c r="AV1073" s="146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  <c r="BH1073" s="146"/>
    </row>
    <row r="1074" spans="1:60" outlineLevel="1">
      <c r="A1074" s="153"/>
      <c r="B1074" s="154"/>
      <c r="C1074" s="195" t="s">
        <v>977</v>
      </c>
      <c r="D1074" s="185"/>
      <c r="E1074" s="186"/>
      <c r="F1074" s="155"/>
      <c r="G1074" s="155"/>
      <c r="H1074" s="155"/>
      <c r="I1074" s="155"/>
      <c r="J1074" s="155"/>
      <c r="K1074" s="155"/>
      <c r="L1074" s="155"/>
      <c r="M1074" s="155"/>
      <c r="N1074" s="155"/>
      <c r="O1074" s="155"/>
      <c r="P1074" s="155"/>
      <c r="Q1074" s="155"/>
      <c r="R1074" s="155"/>
      <c r="S1074" s="155"/>
      <c r="T1074" s="155"/>
      <c r="U1074" s="155"/>
      <c r="V1074" s="155"/>
      <c r="W1074" s="155"/>
      <c r="X1074" s="155"/>
      <c r="Y1074" s="146"/>
      <c r="Z1074" s="146"/>
      <c r="AA1074" s="146"/>
      <c r="AB1074" s="146"/>
      <c r="AC1074" s="146"/>
      <c r="AD1074" s="146"/>
      <c r="AE1074" s="146"/>
      <c r="AF1074" s="146"/>
      <c r="AG1074" s="146" t="s">
        <v>228</v>
      </c>
      <c r="AH1074" s="146">
        <v>0</v>
      </c>
      <c r="AI1074" s="146"/>
      <c r="AJ1074" s="146"/>
      <c r="AK1074" s="146"/>
      <c r="AL1074" s="146"/>
      <c r="AM1074" s="146"/>
      <c r="AN1074" s="146"/>
      <c r="AO1074" s="146"/>
      <c r="AP1074" s="146"/>
      <c r="AQ1074" s="146"/>
      <c r="AR1074" s="146"/>
      <c r="AS1074" s="146"/>
      <c r="AT1074" s="146"/>
      <c r="AU1074" s="146"/>
      <c r="AV1074" s="146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  <c r="BH1074" s="146"/>
    </row>
    <row r="1075" spans="1:60" outlineLevel="1">
      <c r="A1075" s="153"/>
      <c r="B1075" s="154"/>
      <c r="C1075" s="195" t="s">
        <v>633</v>
      </c>
      <c r="D1075" s="185"/>
      <c r="E1075" s="186">
        <v>1</v>
      </c>
      <c r="F1075" s="155"/>
      <c r="G1075" s="155"/>
      <c r="H1075" s="155"/>
      <c r="I1075" s="155"/>
      <c r="J1075" s="155"/>
      <c r="K1075" s="155"/>
      <c r="L1075" s="155"/>
      <c r="M1075" s="155"/>
      <c r="N1075" s="155"/>
      <c r="O1075" s="155"/>
      <c r="P1075" s="155"/>
      <c r="Q1075" s="155"/>
      <c r="R1075" s="155"/>
      <c r="S1075" s="155"/>
      <c r="T1075" s="155"/>
      <c r="U1075" s="155"/>
      <c r="V1075" s="155"/>
      <c r="W1075" s="155"/>
      <c r="X1075" s="155"/>
      <c r="Y1075" s="146"/>
      <c r="Z1075" s="146"/>
      <c r="AA1075" s="146"/>
      <c r="AB1075" s="146"/>
      <c r="AC1075" s="146"/>
      <c r="AD1075" s="146"/>
      <c r="AE1075" s="146"/>
      <c r="AF1075" s="146"/>
      <c r="AG1075" s="146" t="s">
        <v>228</v>
      </c>
      <c r="AH1075" s="146">
        <v>0</v>
      </c>
      <c r="AI1075" s="146"/>
      <c r="AJ1075" s="146"/>
      <c r="AK1075" s="146"/>
      <c r="AL1075" s="146"/>
      <c r="AM1075" s="146"/>
      <c r="AN1075" s="146"/>
      <c r="AO1075" s="146"/>
      <c r="AP1075" s="146"/>
      <c r="AQ1075" s="146"/>
      <c r="AR1075" s="146"/>
      <c r="AS1075" s="146"/>
      <c r="AT1075" s="146"/>
      <c r="AU1075" s="146"/>
      <c r="AV1075" s="146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  <c r="BH1075" s="146"/>
    </row>
    <row r="1076" spans="1:60" ht="33.75" outlineLevel="1">
      <c r="A1076" s="163">
        <v>162</v>
      </c>
      <c r="B1076" s="164" t="s">
        <v>1000</v>
      </c>
      <c r="C1076" s="180" t="s">
        <v>1001</v>
      </c>
      <c r="D1076" s="165" t="s">
        <v>646</v>
      </c>
      <c r="E1076" s="166">
        <v>3</v>
      </c>
      <c r="F1076" s="167"/>
      <c r="G1076" s="168">
        <f>ROUND(E1076*F1076,2)</f>
        <v>0</v>
      </c>
      <c r="H1076" s="167">
        <v>0</v>
      </c>
      <c r="I1076" s="168">
        <f>ROUND(E1076*H1076,2)</f>
        <v>0</v>
      </c>
      <c r="J1076" s="167">
        <v>2060</v>
      </c>
      <c r="K1076" s="168">
        <f>ROUND(E1076*J1076,2)</f>
        <v>6180</v>
      </c>
      <c r="L1076" s="168">
        <v>21</v>
      </c>
      <c r="M1076" s="168">
        <f>G1076*(1+L1076/100)</f>
        <v>0</v>
      </c>
      <c r="N1076" s="168">
        <v>0</v>
      </c>
      <c r="O1076" s="168">
        <f>ROUND(E1076*N1076,2)</f>
        <v>0</v>
      </c>
      <c r="P1076" s="168">
        <v>0</v>
      </c>
      <c r="Q1076" s="168">
        <f>ROUND(E1076*P1076,2)</f>
        <v>0</v>
      </c>
      <c r="R1076" s="168"/>
      <c r="S1076" s="168" t="s">
        <v>386</v>
      </c>
      <c r="T1076" s="169" t="s">
        <v>172</v>
      </c>
      <c r="U1076" s="155">
        <v>0</v>
      </c>
      <c r="V1076" s="155">
        <f>ROUND(E1076*U1076,2)</f>
        <v>0</v>
      </c>
      <c r="W1076" s="155"/>
      <c r="X1076" s="155" t="s">
        <v>223</v>
      </c>
      <c r="Y1076" s="146"/>
      <c r="Z1076" s="146"/>
      <c r="AA1076" s="146"/>
      <c r="AB1076" s="146"/>
      <c r="AC1076" s="146"/>
      <c r="AD1076" s="146"/>
      <c r="AE1076" s="146"/>
      <c r="AF1076" s="146"/>
      <c r="AG1076" s="146" t="s">
        <v>224</v>
      </c>
      <c r="AH1076" s="146"/>
      <c r="AI1076" s="146"/>
      <c r="AJ1076" s="146"/>
      <c r="AK1076" s="146"/>
      <c r="AL1076" s="146"/>
      <c r="AM1076" s="146"/>
      <c r="AN1076" s="146"/>
      <c r="AO1076" s="146"/>
      <c r="AP1076" s="146"/>
      <c r="AQ1076" s="146"/>
      <c r="AR1076" s="146"/>
      <c r="AS1076" s="146"/>
      <c r="AT1076" s="146"/>
      <c r="AU1076" s="146"/>
      <c r="AV1076" s="146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  <c r="BH1076" s="146"/>
    </row>
    <row r="1077" spans="1:60" outlineLevel="1">
      <c r="A1077" s="153"/>
      <c r="B1077" s="154"/>
      <c r="C1077" s="790" t="s">
        <v>1002</v>
      </c>
      <c r="D1077" s="791"/>
      <c r="E1077" s="791"/>
      <c r="F1077" s="791"/>
      <c r="G1077" s="791"/>
      <c r="H1077" s="155"/>
      <c r="I1077" s="155"/>
      <c r="J1077" s="155"/>
      <c r="K1077" s="155"/>
      <c r="L1077" s="155"/>
      <c r="M1077" s="155"/>
      <c r="N1077" s="155"/>
      <c r="O1077" s="155"/>
      <c r="P1077" s="155"/>
      <c r="Q1077" s="155"/>
      <c r="R1077" s="155"/>
      <c r="S1077" s="155"/>
      <c r="T1077" s="155"/>
      <c r="U1077" s="155"/>
      <c r="V1077" s="155"/>
      <c r="W1077" s="155"/>
      <c r="X1077" s="155"/>
      <c r="Y1077" s="146"/>
      <c r="Z1077" s="146"/>
      <c r="AA1077" s="146"/>
      <c r="AB1077" s="146"/>
      <c r="AC1077" s="146"/>
      <c r="AD1077" s="146"/>
      <c r="AE1077" s="146"/>
      <c r="AF1077" s="146"/>
      <c r="AG1077" s="146" t="s">
        <v>176</v>
      </c>
      <c r="AH1077" s="146"/>
      <c r="AI1077" s="146"/>
      <c r="AJ1077" s="146"/>
      <c r="AK1077" s="146"/>
      <c r="AL1077" s="146"/>
      <c r="AM1077" s="146"/>
      <c r="AN1077" s="146"/>
      <c r="AO1077" s="146"/>
      <c r="AP1077" s="146"/>
      <c r="AQ1077" s="146"/>
      <c r="AR1077" s="146"/>
      <c r="AS1077" s="146"/>
      <c r="AT1077" s="146"/>
      <c r="AU1077" s="146"/>
      <c r="AV1077" s="146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  <c r="BH1077" s="146"/>
    </row>
    <row r="1078" spans="1:60" outlineLevel="1">
      <c r="A1078" s="153"/>
      <c r="B1078" s="154"/>
      <c r="C1078" s="803" t="s">
        <v>998</v>
      </c>
      <c r="D1078" s="804"/>
      <c r="E1078" s="804"/>
      <c r="F1078" s="804"/>
      <c r="G1078" s="804"/>
      <c r="H1078" s="155"/>
      <c r="I1078" s="155"/>
      <c r="J1078" s="155"/>
      <c r="K1078" s="155"/>
      <c r="L1078" s="155"/>
      <c r="M1078" s="155"/>
      <c r="N1078" s="155"/>
      <c r="O1078" s="155"/>
      <c r="P1078" s="155"/>
      <c r="Q1078" s="155"/>
      <c r="R1078" s="155"/>
      <c r="S1078" s="155"/>
      <c r="T1078" s="155"/>
      <c r="U1078" s="155"/>
      <c r="V1078" s="155"/>
      <c r="W1078" s="155"/>
      <c r="X1078" s="155"/>
      <c r="Y1078" s="146"/>
      <c r="Z1078" s="146"/>
      <c r="AA1078" s="146"/>
      <c r="AB1078" s="146"/>
      <c r="AC1078" s="146"/>
      <c r="AD1078" s="146"/>
      <c r="AE1078" s="146"/>
      <c r="AF1078" s="146"/>
      <c r="AG1078" s="146" t="s">
        <v>176</v>
      </c>
      <c r="AH1078" s="146"/>
      <c r="AI1078" s="146"/>
      <c r="AJ1078" s="146"/>
      <c r="AK1078" s="146"/>
      <c r="AL1078" s="146"/>
      <c r="AM1078" s="146"/>
      <c r="AN1078" s="146"/>
      <c r="AO1078" s="146"/>
      <c r="AP1078" s="146"/>
      <c r="AQ1078" s="146"/>
      <c r="AR1078" s="146"/>
      <c r="AS1078" s="146"/>
      <c r="AT1078" s="146"/>
      <c r="AU1078" s="146"/>
      <c r="AV1078" s="146"/>
      <c r="AW1078" s="146"/>
      <c r="AX1078" s="146"/>
      <c r="AY1078" s="146"/>
      <c r="AZ1078" s="146"/>
      <c r="BA1078" s="146"/>
      <c r="BB1078" s="146"/>
      <c r="BC1078" s="146"/>
      <c r="BD1078" s="146"/>
      <c r="BE1078" s="146"/>
      <c r="BF1078" s="146"/>
      <c r="BG1078" s="146"/>
      <c r="BH1078" s="146"/>
    </row>
    <row r="1079" spans="1:60" outlineLevel="1">
      <c r="A1079" s="153"/>
      <c r="B1079" s="154"/>
      <c r="C1079" s="803" t="s">
        <v>999</v>
      </c>
      <c r="D1079" s="804"/>
      <c r="E1079" s="804"/>
      <c r="F1079" s="804"/>
      <c r="G1079" s="804"/>
      <c r="H1079" s="155"/>
      <c r="I1079" s="155"/>
      <c r="J1079" s="155"/>
      <c r="K1079" s="155"/>
      <c r="L1079" s="155"/>
      <c r="M1079" s="155"/>
      <c r="N1079" s="155"/>
      <c r="O1079" s="155"/>
      <c r="P1079" s="155"/>
      <c r="Q1079" s="155"/>
      <c r="R1079" s="155"/>
      <c r="S1079" s="155"/>
      <c r="T1079" s="155"/>
      <c r="U1079" s="155"/>
      <c r="V1079" s="155"/>
      <c r="W1079" s="155"/>
      <c r="X1079" s="155"/>
      <c r="Y1079" s="146"/>
      <c r="Z1079" s="146"/>
      <c r="AA1079" s="146"/>
      <c r="AB1079" s="146"/>
      <c r="AC1079" s="146"/>
      <c r="AD1079" s="146"/>
      <c r="AE1079" s="146"/>
      <c r="AF1079" s="146"/>
      <c r="AG1079" s="146" t="s">
        <v>176</v>
      </c>
      <c r="AH1079" s="146"/>
      <c r="AI1079" s="146"/>
      <c r="AJ1079" s="146"/>
      <c r="AK1079" s="146"/>
      <c r="AL1079" s="146"/>
      <c r="AM1079" s="146"/>
      <c r="AN1079" s="146"/>
      <c r="AO1079" s="146"/>
      <c r="AP1079" s="146"/>
      <c r="AQ1079" s="146"/>
      <c r="AR1079" s="146"/>
      <c r="AS1079" s="146"/>
      <c r="AT1079" s="146"/>
      <c r="AU1079" s="146"/>
      <c r="AV1079" s="146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  <c r="BH1079" s="146"/>
    </row>
    <row r="1080" spans="1:60" outlineLevel="1">
      <c r="A1080" s="153"/>
      <c r="B1080" s="154"/>
      <c r="C1080" s="195" t="s">
        <v>977</v>
      </c>
      <c r="D1080" s="185"/>
      <c r="E1080" s="186"/>
      <c r="F1080" s="155"/>
      <c r="G1080" s="155"/>
      <c r="H1080" s="155"/>
      <c r="I1080" s="155"/>
      <c r="J1080" s="155"/>
      <c r="K1080" s="155"/>
      <c r="L1080" s="155"/>
      <c r="M1080" s="155"/>
      <c r="N1080" s="155"/>
      <c r="O1080" s="155"/>
      <c r="P1080" s="155"/>
      <c r="Q1080" s="155"/>
      <c r="R1080" s="155"/>
      <c r="S1080" s="155"/>
      <c r="T1080" s="155"/>
      <c r="U1080" s="155"/>
      <c r="V1080" s="155"/>
      <c r="W1080" s="155"/>
      <c r="X1080" s="155"/>
      <c r="Y1080" s="146"/>
      <c r="Z1080" s="146"/>
      <c r="AA1080" s="146"/>
      <c r="AB1080" s="146"/>
      <c r="AC1080" s="146"/>
      <c r="AD1080" s="146"/>
      <c r="AE1080" s="146"/>
      <c r="AF1080" s="146"/>
      <c r="AG1080" s="146" t="s">
        <v>228</v>
      </c>
      <c r="AH1080" s="146">
        <v>0</v>
      </c>
      <c r="AI1080" s="146"/>
      <c r="AJ1080" s="146"/>
      <c r="AK1080" s="146"/>
      <c r="AL1080" s="146"/>
      <c r="AM1080" s="146"/>
      <c r="AN1080" s="146"/>
      <c r="AO1080" s="146"/>
      <c r="AP1080" s="146"/>
      <c r="AQ1080" s="146"/>
      <c r="AR1080" s="146"/>
      <c r="AS1080" s="146"/>
      <c r="AT1080" s="146"/>
      <c r="AU1080" s="146"/>
      <c r="AV1080" s="146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  <c r="BH1080" s="146"/>
    </row>
    <row r="1081" spans="1:60" outlineLevel="1">
      <c r="A1081" s="153"/>
      <c r="B1081" s="154"/>
      <c r="C1081" s="195" t="s">
        <v>831</v>
      </c>
      <c r="D1081" s="185"/>
      <c r="E1081" s="186">
        <v>3</v>
      </c>
      <c r="F1081" s="155"/>
      <c r="G1081" s="155"/>
      <c r="H1081" s="155"/>
      <c r="I1081" s="155"/>
      <c r="J1081" s="155"/>
      <c r="K1081" s="155"/>
      <c r="L1081" s="155"/>
      <c r="M1081" s="155"/>
      <c r="N1081" s="155"/>
      <c r="O1081" s="155"/>
      <c r="P1081" s="155"/>
      <c r="Q1081" s="155"/>
      <c r="R1081" s="155"/>
      <c r="S1081" s="155"/>
      <c r="T1081" s="155"/>
      <c r="U1081" s="155"/>
      <c r="V1081" s="155"/>
      <c r="W1081" s="155"/>
      <c r="X1081" s="155"/>
      <c r="Y1081" s="146"/>
      <c r="Z1081" s="146"/>
      <c r="AA1081" s="146"/>
      <c r="AB1081" s="146"/>
      <c r="AC1081" s="146"/>
      <c r="AD1081" s="146"/>
      <c r="AE1081" s="146"/>
      <c r="AF1081" s="146"/>
      <c r="AG1081" s="146" t="s">
        <v>228</v>
      </c>
      <c r="AH1081" s="146">
        <v>0</v>
      </c>
      <c r="AI1081" s="146"/>
      <c r="AJ1081" s="146"/>
      <c r="AK1081" s="146"/>
      <c r="AL1081" s="146"/>
      <c r="AM1081" s="146"/>
      <c r="AN1081" s="146"/>
      <c r="AO1081" s="146"/>
      <c r="AP1081" s="146"/>
      <c r="AQ1081" s="146"/>
      <c r="AR1081" s="146"/>
      <c r="AS1081" s="146"/>
      <c r="AT1081" s="146"/>
      <c r="AU1081" s="146"/>
      <c r="AV1081" s="146"/>
      <c r="AW1081" s="146"/>
      <c r="AX1081" s="146"/>
      <c r="AY1081" s="146"/>
      <c r="AZ1081" s="146"/>
      <c r="BA1081" s="146"/>
      <c r="BB1081" s="146"/>
      <c r="BC1081" s="146"/>
      <c r="BD1081" s="146"/>
      <c r="BE1081" s="146"/>
      <c r="BF1081" s="146"/>
      <c r="BG1081" s="146"/>
      <c r="BH1081" s="146"/>
    </row>
    <row r="1082" spans="1:60" outlineLevel="1">
      <c r="A1082" s="163">
        <v>163</v>
      </c>
      <c r="B1082" s="164" t="s">
        <v>1003</v>
      </c>
      <c r="C1082" s="180" t="s">
        <v>1004</v>
      </c>
      <c r="D1082" s="165" t="s">
        <v>646</v>
      </c>
      <c r="E1082" s="166">
        <v>2</v>
      </c>
      <c r="F1082" s="167"/>
      <c r="G1082" s="168">
        <f>ROUND(E1082*F1082,2)</f>
        <v>0</v>
      </c>
      <c r="H1082" s="167">
        <v>0</v>
      </c>
      <c r="I1082" s="168">
        <f>ROUND(E1082*H1082,2)</f>
        <v>0</v>
      </c>
      <c r="J1082" s="167">
        <v>998</v>
      </c>
      <c r="K1082" s="168">
        <f>ROUND(E1082*J1082,2)</f>
        <v>1996</v>
      </c>
      <c r="L1082" s="168">
        <v>21</v>
      </c>
      <c r="M1082" s="168">
        <f>G1082*(1+L1082/100)</f>
        <v>0</v>
      </c>
      <c r="N1082" s="168">
        <v>0</v>
      </c>
      <c r="O1082" s="168">
        <f>ROUND(E1082*N1082,2)</f>
        <v>0</v>
      </c>
      <c r="P1082" s="168">
        <v>0</v>
      </c>
      <c r="Q1082" s="168">
        <f>ROUND(E1082*P1082,2)</f>
        <v>0</v>
      </c>
      <c r="R1082" s="168"/>
      <c r="S1082" s="168" t="s">
        <v>386</v>
      </c>
      <c r="T1082" s="169" t="s">
        <v>172</v>
      </c>
      <c r="U1082" s="155">
        <v>0</v>
      </c>
      <c r="V1082" s="155">
        <f>ROUND(E1082*U1082,2)</f>
        <v>0</v>
      </c>
      <c r="W1082" s="155"/>
      <c r="X1082" s="155" t="s">
        <v>223</v>
      </c>
      <c r="Y1082" s="146"/>
      <c r="Z1082" s="146"/>
      <c r="AA1082" s="146"/>
      <c r="AB1082" s="146"/>
      <c r="AC1082" s="146"/>
      <c r="AD1082" s="146"/>
      <c r="AE1082" s="146"/>
      <c r="AF1082" s="146"/>
      <c r="AG1082" s="146" t="s">
        <v>224</v>
      </c>
      <c r="AH1082" s="146"/>
      <c r="AI1082" s="146"/>
      <c r="AJ1082" s="146"/>
      <c r="AK1082" s="146"/>
      <c r="AL1082" s="146"/>
      <c r="AM1082" s="146"/>
      <c r="AN1082" s="146"/>
      <c r="AO1082" s="146"/>
      <c r="AP1082" s="146"/>
      <c r="AQ1082" s="146"/>
      <c r="AR1082" s="146"/>
      <c r="AS1082" s="146"/>
      <c r="AT1082" s="146"/>
      <c r="AU1082" s="146"/>
      <c r="AV1082" s="146"/>
      <c r="AW1082" s="146"/>
      <c r="AX1082" s="146"/>
      <c r="AY1082" s="146"/>
      <c r="AZ1082" s="146"/>
      <c r="BA1082" s="146"/>
      <c r="BB1082" s="146"/>
      <c r="BC1082" s="146"/>
      <c r="BD1082" s="146"/>
      <c r="BE1082" s="146"/>
      <c r="BF1082" s="146"/>
      <c r="BG1082" s="146"/>
      <c r="BH1082" s="146"/>
    </row>
    <row r="1083" spans="1:60" outlineLevel="1">
      <c r="A1083" s="153"/>
      <c r="B1083" s="154"/>
      <c r="C1083" s="790" t="s">
        <v>1005</v>
      </c>
      <c r="D1083" s="791"/>
      <c r="E1083" s="791"/>
      <c r="F1083" s="791"/>
      <c r="G1083" s="791"/>
      <c r="H1083" s="155"/>
      <c r="I1083" s="155"/>
      <c r="J1083" s="155"/>
      <c r="K1083" s="155"/>
      <c r="L1083" s="155"/>
      <c r="M1083" s="155"/>
      <c r="N1083" s="155"/>
      <c r="O1083" s="155"/>
      <c r="P1083" s="155"/>
      <c r="Q1083" s="155"/>
      <c r="R1083" s="155"/>
      <c r="S1083" s="155"/>
      <c r="T1083" s="155"/>
      <c r="U1083" s="155"/>
      <c r="V1083" s="155"/>
      <c r="W1083" s="155"/>
      <c r="X1083" s="155"/>
      <c r="Y1083" s="146"/>
      <c r="Z1083" s="146"/>
      <c r="AA1083" s="146"/>
      <c r="AB1083" s="146"/>
      <c r="AC1083" s="146"/>
      <c r="AD1083" s="146"/>
      <c r="AE1083" s="146"/>
      <c r="AF1083" s="146"/>
      <c r="AG1083" s="146" t="s">
        <v>176</v>
      </c>
      <c r="AH1083" s="146"/>
      <c r="AI1083" s="146"/>
      <c r="AJ1083" s="146"/>
      <c r="AK1083" s="146"/>
      <c r="AL1083" s="146"/>
      <c r="AM1083" s="146"/>
      <c r="AN1083" s="146"/>
      <c r="AO1083" s="146"/>
      <c r="AP1083" s="146"/>
      <c r="AQ1083" s="146"/>
      <c r="AR1083" s="146"/>
      <c r="AS1083" s="146"/>
      <c r="AT1083" s="146"/>
      <c r="AU1083" s="146"/>
      <c r="AV1083" s="146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  <c r="BH1083" s="146"/>
    </row>
    <row r="1084" spans="1:60" outlineLevel="1">
      <c r="A1084" s="153"/>
      <c r="B1084" s="154"/>
      <c r="C1084" s="803" t="s">
        <v>1006</v>
      </c>
      <c r="D1084" s="804"/>
      <c r="E1084" s="804"/>
      <c r="F1084" s="804"/>
      <c r="G1084" s="804"/>
      <c r="H1084" s="155"/>
      <c r="I1084" s="155"/>
      <c r="J1084" s="155"/>
      <c r="K1084" s="155"/>
      <c r="L1084" s="155"/>
      <c r="M1084" s="155"/>
      <c r="N1084" s="155"/>
      <c r="O1084" s="155"/>
      <c r="P1084" s="155"/>
      <c r="Q1084" s="155"/>
      <c r="R1084" s="155"/>
      <c r="S1084" s="155"/>
      <c r="T1084" s="155"/>
      <c r="U1084" s="155"/>
      <c r="V1084" s="155"/>
      <c r="W1084" s="155"/>
      <c r="X1084" s="155"/>
      <c r="Y1084" s="146"/>
      <c r="Z1084" s="146"/>
      <c r="AA1084" s="146"/>
      <c r="AB1084" s="146"/>
      <c r="AC1084" s="146"/>
      <c r="AD1084" s="146"/>
      <c r="AE1084" s="146"/>
      <c r="AF1084" s="146"/>
      <c r="AG1084" s="146" t="s">
        <v>176</v>
      </c>
      <c r="AH1084" s="146"/>
      <c r="AI1084" s="146"/>
      <c r="AJ1084" s="146"/>
      <c r="AK1084" s="146"/>
      <c r="AL1084" s="146"/>
      <c r="AM1084" s="146"/>
      <c r="AN1084" s="146"/>
      <c r="AO1084" s="146"/>
      <c r="AP1084" s="146"/>
      <c r="AQ1084" s="146"/>
      <c r="AR1084" s="146"/>
      <c r="AS1084" s="146"/>
      <c r="AT1084" s="146"/>
      <c r="AU1084" s="146"/>
      <c r="AV1084" s="146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  <c r="BH1084" s="146"/>
    </row>
    <row r="1085" spans="1:60" outlineLevel="1">
      <c r="A1085" s="153"/>
      <c r="B1085" s="154"/>
      <c r="C1085" s="803" t="s">
        <v>1007</v>
      </c>
      <c r="D1085" s="804"/>
      <c r="E1085" s="804"/>
      <c r="F1085" s="804"/>
      <c r="G1085" s="804"/>
      <c r="H1085" s="155"/>
      <c r="I1085" s="155"/>
      <c r="J1085" s="155"/>
      <c r="K1085" s="155"/>
      <c r="L1085" s="155"/>
      <c r="M1085" s="155"/>
      <c r="N1085" s="155"/>
      <c r="O1085" s="155"/>
      <c r="P1085" s="155"/>
      <c r="Q1085" s="155"/>
      <c r="R1085" s="155"/>
      <c r="S1085" s="155"/>
      <c r="T1085" s="155"/>
      <c r="U1085" s="155"/>
      <c r="V1085" s="155"/>
      <c r="W1085" s="155"/>
      <c r="X1085" s="155"/>
      <c r="Y1085" s="146"/>
      <c r="Z1085" s="146"/>
      <c r="AA1085" s="146"/>
      <c r="AB1085" s="146"/>
      <c r="AC1085" s="146"/>
      <c r="AD1085" s="146"/>
      <c r="AE1085" s="146"/>
      <c r="AF1085" s="146"/>
      <c r="AG1085" s="146" t="s">
        <v>176</v>
      </c>
      <c r="AH1085" s="146"/>
      <c r="AI1085" s="146"/>
      <c r="AJ1085" s="146"/>
      <c r="AK1085" s="146"/>
      <c r="AL1085" s="146"/>
      <c r="AM1085" s="146"/>
      <c r="AN1085" s="146"/>
      <c r="AO1085" s="146"/>
      <c r="AP1085" s="146"/>
      <c r="AQ1085" s="146"/>
      <c r="AR1085" s="146"/>
      <c r="AS1085" s="146"/>
      <c r="AT1085" s="146"/>
      <c r="AU1085" s="146"/>
      <c r="AV1085" s="146"/>
      <c r="AW1085" s="146"/>
      <c r="AX1085" s="146"/>
      <c r="AY1085" s="146"/>
      <c r="AZ1085" s="146"/>
      <c r="BA1085" s="146"/>
      <c r="BB1085" s="146"/>
      <c r="BC1085" s="146"/>
      <c r="BD1085" s="146"/>
      <c r="BE1085" s="146"/>
      <c r="BF1085" s="146"/>
      <c r="BG1085" s="146"/>
      <c r="BH1085" s="146"/>
    </row>
    <row r="1086" spans="1:60" outlineLevel="1">
      <c r="A1086" s="153"/>
      <c r="B1086" s="154"/>
      <c r="C1086" s="803" t="s">
        <v>998</v>
      </c>
      <c r="D1086" s="804"/>
      <c r="E1086" s="804"/>
      <c r="F1086" s="804"/>
      <c r="G1086" s="804"/>
      <c r="H1086" s="155"/>
      <c r="I1086" s="155"/>
      <c r="J1086" s="155"/>
      <c r="K1086" s="155"/>
      <c r="L1086" s="155"/>
      <c r="M1086" s="155"/>
      <c r="N1086" s="155"/>
      <c r="O1086" s="155"/>
      <c r="P1086" s="155"/>
      <c r="Q1086" s="155"/>
      <c r="R1086" s="155"/>
      <c r="S1086" s="155"/>
      <c r="T1086" s="155"/>
      <c r="U1086" s="155"/>
      <c r="V1086" s="155"/>
      <c r="W1086" s="155"/>
      <c r="X1086" s="155"/>
      <c r="Y1086" s="146"/>
      <c r="Z1086" s="146"/>
      <c r="AA1086" s="146"/>
      <c r="AB1086" s="146"/>
      <c r="AC1086" s="146"/>
      <c r="AD1086" s="146"/>
      <c r="AE1086" s="146"/>
      <c r="AF1086" s="146"/>
      <c r="AG1086" s="146" t="s">
        <v>176</v>
      </c>
      <c r="AH1086" s="146"/>
      <c r="AI1086" s="146"/>
      <c r="AJ1086" s="146"/>
      <c r="AK1086" s="146"/>
      <c r="AL1086" s="146"/>
      <c r="AM1086" s="146"/>
      <c r="AN1086" s="146"/>
      <c r="AO1086" s="146"/>
      <c r="AP1086" s="146"/>
      <c r="AQ1086" s="146"/>
      <c r="AR1086" s="146"/>
      <c r="AS1086" s="146"/>
      <c r="AT1086" s="146"/>
      <c r="AU1086" s="146"/>
      <c r="AV1086" s="146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  <c r="BH1086" s="146"/>
    </row>
    <row r="1087" spans="1:60" outlineLevel="1">
      <c r="A1087" s="153"/>
      <c r="B1087" s="154"/>
      <c r="C1087" s="803" t="s">
        <v>999</v>
      </c>
      <c r="D1087" s="804"/>
      <c r="E1087" s="804"/>
      <c r="F1087" s="804"/>
      <c r="G1087" s="804"/>
      <c r="H1087" s="155"/>
      <c r="I1087" s="155"/>
      <c r="J1087" s="155"/>
      <c r="K1087" s="155"/>
      <c r="L1087" s="155"/>
      <c r="M1087" s="155"/>
      <c r="N1087" s="155"/>
      <c r="O1087" s="155"/>
      <c r="P1087" s="155"/>
      <c r="Q1087" s="155"/>
      <c r="R1087" s="155"/>
      <c r="S1087" s="155"/>
      <c r="T1087" s="155"/>
      <c r="U1087" s="155"/>
      <c r="V1087" s="155"/>
      <c r="W1087" s="155"/>
      <c r="X1087" s="155"/>
      <c r="Y1087" s="146"/>
      <c r="Z1087" s="146"/>
      <c r="AA1087" s="146"/>
      <c r="AB1087" s="146"/>
      <c r="AC1087" s="146"/>
      <c r="AD1087" s="146"/>
      <c r="AE1087" s="146"/>
      <c r="AF1087" s="146"/>
      <c r="AG1087" s="146" t="s">
        <v>176</v>
      </c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6"/>
      <c r="AR1087" s="146"/>
      <c r="AS1087" s="146"/>
      <c r="AT1087" s="146"/>
      <c r="AU1087" s="146"/>
      <c r="AV1087" s="146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  <c r="BH1087" s="146"/>
    </row>
    <row r="1088" spans="1:60" outlineLevel="1">
      <c r="A1088" s="153"/>
      <c r="B1088" s="154"/>
      <c r="C1088" s="803" t="s">
        <v>976</v>
      </c>
      <c r="D1088" s="804"/>
      <c r="E1088" s="804"/>
      <c r="F1088" s="804"/>
      <c r="G1088" s="804"/>
      <c r="H1088" s="155"/>
      <c r="I1088" s="155"/>
      <c r="J1088" s="155"/>
      <c r="K1088" s="155"/>
      <c r="L1088" s="155"/>
      <c r="M1088" s="155"/>
      <c r="N1088" s="155"/>
      <c r="O1088" s="155"/>
      <c r="P1088" s="155"/>
      <c r="Q1088" s="155"/>
      <c r="R1088" s="155"/>
      <c r="S1088" s="155"/>
      <c r="T1088" s="155"/>
      <c r="U1088" s="155"/>
      <c r="V1088" s="155"/>
      <c r="W1088" s="155"/>
      <c r="X1088" s="155"/>
      <c r="Y1088" s="146"/>
      <c r="Z1088" s="146"/>
      <c r="AA1088" s="146"/>
      <c r="AB1088" s="146"/>
      <c r="AC1088" s="146"/>
      <c r="AD1088" s="146"/>
      <c r="AE1088" s="146"/>
      <c r="AF1088" s="146"/>
      <c r="AG1088" s="146" t="s">
        <v>176</v>
      </c>
      <c r="AH1088" s="146"/>
      <c r="AI1088" s="146"/>
      <c r="AJ1088" s="146"/>
      <c r="AK1088" s="146"/>
      <c r="AL1088" s="146"/>
      <c r="AM1088" s="146"/>
      <c r="AN1088" s="146"/>
      <c r="AO1088" s="146"/>
      <c r="AP1088" s="146"/>
      <c r="AQ1088" s="146"/>
      <c r="AR1088" s="146"/>
      <c r="AS1088" s="146"/>
      <c r="AT1088" s="146"/>
      <c r="AU1088" s="146"/>
      <c r="AV1088" s="146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  <c r="BH1088" s="146"/>
    </row>
    <row r="1089" spans="1:60" outlineLevel="1">
      <c r="A1089" s="153"/>
      <c r="B1089" s="154"/>
      <c r="C1089" s="195" t="s">
        <v>977</v>
      </c>
      <c r="D1089" s="185"/>
      <c r="E1089" s="186"/>
      <c r="F1089" s="155"/>
      <c r="G1089" s="155"/>
      <c r="H1089" s="155"/>
      <c r="I1089" s="155"/>
      <c r="J1089" s="155"/>
      <c r="K1089" s="155"/>
      <c r="L1089" s="155"/>
      <c r="M1089" s="155"/>
      <c r="N1089" s="155"/>
      <c r="O1089" s="155"/>
      <c r="P1089" s="155"/>
      <c r="Q1089" s="155"/>
      <c r="R1089" s="155"/>
      <c r="S1089" s="155"/>
      <c r="T1089" s="155"/>
      <c r="U1089" s="155"/>
      <c r="V1089" s="155"/>
      <c r="W1089" s="155"/>
      <c r="X1089" s="155"/>
      <c r="Y1089" s="146"/>
      <c r="Z1089" s="146"/>
      <c r="AA1089" s="146"/>
      <c r="AB1089" s="146"/>
      <c r="AC1089" s="146"/>
      <c r="AD1089" s="146"/>
      <c r="AE1089" s="146"/>
      <c r="AF1089" s="146"/>
      <c r="AG1089" s="146" t="s">
        <v>228</v>
      </c>
      <c r="AH1089" s="146">
        <v>0</v>
      </c>
      <c r="AI1089" s="146"/>
      <c r="AJ1089" s="146"/>
      <c r="AK1089" s="146"/>
      <c r="AL1089" s="146"/>
      <c r="AM1089" s="146"/>
      <c r="AN1089" s="146"/>
      <c r="AO1089" s="146"/>
      <c r="AP1089" s="146"/>
      <c r="AQ1089" s="146"/>
      <c r="AR1089" s="146"/>
      <c r="AS1089" s="146"/>
      <c r="AT1089" s="146"/>
      <c r="AU1089" s="146"/>
      <c r="AV1089" s="146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  <c r="BH1089" s="146"/>
    </row>
    <row r="1090" spans="1:60" outlineLevel="1">
      <c r="A1090" s="153"/>
      <c r="B1090" s="154"/>
      <c r="C1090" s="195" t="s">
        <v>741</v>
      </c>
      <c r="D1090" s="185"/>
      <c r="E1090" s="186">
        <v>2</v>
      </c>
      <c r="F1090" s="155"/>
      <c r="G1090" s="155"/>
      <c r="H1090" s="155"/>
      <c r="I1090" s="155"/>
      <c r="J1090" s="155"/>
      <c r="K1090" s="155"/>
      <c r="L1090" s="155"/>
      <c r="M1090" s="155"/>
      <c r="N1090" s="155"/>
      <c r="O1090" s="155"/>
      <c r="P1090" s="155"/>
      <c r="Q1090" s="155"/>
      <c r="R1090" s="155"/>
      <c r="S1090" s="155"/>
      <c r="T1090" s="155"/>
      <c r="U1090" s="155"/>
      <c r="V1090" s="155"/>
      <c r="W1090" s="155"/>
      <c r="X1090" s="155"/>
      <c r="Y1090" s="146"/>
      <c r="Z1090" s="146"/>
      <c r="AA1090" s="146"/>
      <c r="AB1090" s="146"/>
      <c r="AC1090" s="146"/>
      <c r="AD1090" s="146"/>
      <c r="AE1090" s="146"/>
      <c r="AF1090" s="146"/>
      <c r="AG1090" s="146" t="s">
        <v>228</v>
      </c>
      <c r="AH1090" s="146">
        <v>0</v>
      </c>
      <c r="AI1090" s="146"/>
      <c r="AJ1090" s="146"/>
      <c r="AK1090" s="146"/>
      <c r="AL1090" s="146"/>
      <c r="AM1090" s="146"/>
      <c r="AN1090" s="146"/>
      <c r="AO1090" s="146"/>
      <c r="AP1090" s="146"/>
      <c r="AQ1090" s="146"/>
      <c r="AR1090" s="146"/>
      <c r="AS1090" s="146"/>
      <c r="AT1090" s="146"/>
      <c r="AU1090" s="146"/>
      <c r="AV1090" s="146"/>
      <c r="AW1090" s="146"/>
      <c r="AX1090" s="146"/>
      <c r="AY1090" s="146"/>
      <c r="AZ1090" s="146"/>
      <c r="BA1090" s="146"/>
      <c r="BB1090" s="146"/>
      <c r="BC1090" s="146"/>
      <c r="BD1090" s="146"/>
      <c r="BE1090" s="146"/>
      <c r="BF1090" s="146"/>
      <c r="BG1090" s="146"/>
      <c r="BH1090" s="146"/>
    </row>
    <row r="1091" spans="1:60">
      <c r="A1091" s="157" t="s">
        <v>166</v>
      </c>
      <c r="B1091" s="158" t="s">
        <v>113</v>
      </c>
      <c r="C1091" s="179" t="s">
        <v>114</v>
      </c>
      <c r="D1091" s="159"/>
      <c r="E1091" s="160"/>
      <c r="F1091" s="161"/>
      <c r="G1091" s="161">
        <f>SUMIF(AG1092:AG1147,"&lt;&gt;NOR",G1092:G1147)</f>
        <v>0</v>
      </c>
      <c r="H1091" s="161"/>
      <c r="I1091" s="161">
        <f>SUM(I1092:I1147)</f>
        <v>0</v>
      </c>
      <c r="J1091" s="161"/>
      <c r="K1091" s="161">
        <f>SUM(K1092:K1147)</f>
        <v>67145</v>
      </c>
      <c r="L1091" s="161"/>
      <c r="M1091" s="161">
        <f>SUM(M1092:M1147)</f>
        <v>0</v>
      </c>
      <c r="N1091" s="161"/>
      <c r="O1091" s="161">
        <f>SUM(O1092:O1147)</f>
        <v>0</v>
      </c>
      <c r="P1091" s="161"/>
      <c r="Q1091" s="161">
        <f>SUM(Q1092:Q1147)</f>
        <v>0</v>
      </c>
      <c r="R1091" s="161"/>
      <c r="S1091" s="161"/>
      <c r="T1091" s="162"/>
      <c r="U1091" s="156"/>
      <c r="V1091" s="156">
        <f>SUM(V1092:V1147)</f>
        <v>0</v>
      </c>
      <c r="W1091" s="156"/>
      <c r="X1091" s="156"/>
      <c r="AG1091" t="s">
        <v>167</v>
      </c>
    </row>
    <row r="1092" spans="1:60" outlineLevel="1">
      <c r="A1092" s="163">
        <v>164</v>
      </c>
      <c r="B1092" s="164" t="s">
        <v>1008</v>
      </c>
      <c r="C1092" s="180" t="s">
        <v>1009</v>
      </c>
      <c r="D1092" s="165" t="s">
        <v>646</v>
      </c>
      <c r="E1092" s="166">
        <v>2</v>
      </c>
      <c r="F1092" s="167"/>
      <c r="G1092" s="168">
        <f>ROUND(E1092*F1092,2)</f>
        <v>0</v>
      </c>
      <c r="H1092" s="167">
        <v>0</v>
      </c>
      <c r="I1092" s="168">
        <f>ROUND(E1092*H1092,2)</f>
        <v>0</v>
      </c>
      <c r="J1092" s="167">
        <v>4930</v>
      </c>
      <c r="K1092" s="168">
        <f>ROUND(E1092*J1092,2)</f>
        <v>9860</v>
      </c>
      <c r="L1092" s="168">
        <v>21</v>
      </c>
      <c r="M1092" s="168">
        <f>G1092*(1+L1092/100)</f>
        <v>0</v>
      </c>
      <c r="N1092" s="168">
        <v>0</v>
      </c>
      <c r="O1092" s="168">
        <f>ROUND(E1092*N1092,2)</f>
        <v>0</v>
      </c>
      <c r="P1092" s="168">
        <v>0</v>
      </c>
      <c r="Q1092" s="168">
        <f>ROUND(E1092*P1092,2)</f>
        <v>0</v>
      </c>
      <c r="R1092" s="168"/>
      <c r="S1092" s="168" t="s">
        <v>386</v>
      </c>
      <c r="T1092" s="169" t="s">
        <v>172</v>
      </c>
      <c r="U1092" s="155">
        <v>0</v>
      </c>
      <c r="V1092" s="155">
        <f>ROUND(E1092*U1092,2)</f>
        <v>0</v>
      </c>
      <c r="W1092" s="155"/>
      <c r="X1092" s="155" t="s">
        <v>223</v>
      </c>
      <c r="Y1092" s="146"/>
      <c r="Z1092" s="146"/>
      <c r="AA1092" s="146"/>
      <c r="AB1092" s="146"/>
      <c r="AC1092" s="146"/>
      <c r="AD1092" s="146"/>
      <c r="AE1092" s="146"/>
      <c r="AF1092" s="146"/>
      <c r="AG1092" s="146" t="s">
        <v>224</v>
      </c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6"/>
      <c r="AR1092" s="146"/>
      <c r="AS1092" s="146"/>
      <c r="AT1092" s="146"/>
      <c r="AU1092" s="146"/>
      <c r="AV1092" s="146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  <c r="BH1092" s="146"/>
    </row>
    <row r="1093" spans="1:60" outlineLevel="1">
      <c r="A1093" s="153"/>
      <c r="B1093" s="154"/>
      <c r="C1093" s="790" t="s">
        <v>1010</v>
      </c>
      <c r="D1093" s="791"/>
      <c r="E1093" s="791"/>
      <c r="F1093" s="791"/>
      <c r="G1093" s="791"/>
      <c r="H1093" s="155"/>
      <c r="I1093" s="155"/>
      <c r="J1093" s="155"/>
      <c r="K1093" s="155"/>
      <c r="L1093" s="155"/>
      <c r="M1093" s="155"/>
      <c r="N1093" s="155"/>
      <c r="O1093" s="155"/>
      <c r="P1093" s="155"/>
      <c r="Q1093" s="155"/>
      <c r="R1093" s="155"/>
      <c r="S1093" s="155"/>
      <c r="T1093" s="155"/>
      <c r="U1093" s="155"/>
      <c r="V1093" s="155"/>
      <c r="W1093" s="155"/>
      <c r="X1093" s="155"/>
      <c r="Y1093" s="146"/>
      <c r="Z1093" s="146"/>
      <c r="AA1093" s="146"/>
      <c r="AB1093" s="146"/>
      <c r="AC1093" s="146"/>
      <c r="AD1093" s="146"/>
      <c r="AE1093" s="146"/>
      <c r="AF1093" s="146"/>
      <c r="AG1093" s="146" t="s">
        <v>176</v>
      </c>
      <c r="AH1093" s="146"/>
      <c r="AI1093" s="146"/>
      <c r="AJ1093" s="146"/>
      <c r="AK1093" s="146"/>
      <c r="AL1093" s="146"/>
      <c r="AM1093" s="146"/>
      <c r="AN1093" s="146"/>
      <c r="AO1093" s="146"/>
      <c r="AP1093" s="146"/>
      <c r="AQ1093" s="146"/>
      <c r="AR1093" s="146"/>
      <c r="AS1093" s="146"/>
      <c r="AT1093" s="146"/>
      <c r="AU1093" s="146"/>
      <c r="AV1093" s="146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  <c r="BH1093" s="146"/>
    </row>
    <row r="1094" spans="1:60" outlineLevel="1">
      <c r="A1094" s="153"/>
      <c r="B1094" s="154"/>
      <c r="C1094" s="803" t="s">
        <v>1291</v>
      </c>
      <c r="D1094" s="804"/>
      <c r="E1094" s="804"/>
      <c r="F1094" s="804"/>
      <c r="G1094" s="804"/>
      <c r="H1094" s="155"/>
      <c r="I1094" s="155"/>
      <c r="J1094" s="155"/>
      <c r="K1094" s="155"/>
      <c r="L1094" s="155"/>
      <c r="M1094" s="155"/>
      <c r="N1094" s="155"/>
      <c r="O1094" s="155"/>
      <c r="P1094" s="155"/>
      <c r="Q1094" s="155"/>
      <c r="R1094" s="155"/>
      <c r="S1094" s="155"/>
      <c r="T1094" s="155"/>
      <c r="U1094" s="155"/>
      <c r="V1094" s="155"/>
      <c r="W1094" s="155"/>
      <c r="X1094" s="155"/>
      <c r="Y1094" s="146"/>
      <c r="Z1094" s="146"/>
      <c r="AA1094" s="146"/>
      <c r="AB1094" s="146"/>
      <c r="AC1094" s="146"/>
      <c r="AD1094" s="146"/>
      <c r="AE1094" s="146"/>
      <c r="AF1094" s="146"/>
      <c r="AG1094" s="146" t="s">
        <v>176</v>
      </c>
      <c r="AH1094" s="146"/>
      <c r="AI1094" s="146"/>
      <c r="AJ1094" s="146"/>
      <c r="AK1094" s="146"/>
      <c r="AL1094" s="146"/>
      <c r="AM1094" s="146"/>
      <c r="AN1094" s="146"/>
      <c r="AO1094" s="146"/>
      <c r="AP1094" s="146"/>
      <c r="AQ1094" s="146"/>
      <c r="AR1094" s="146"/>
      <c r="AS1094" s="146"/>
      <c r="AT1094" s="146"/>
      <c r="AU1094" s="146"/>
      <c r="AV1094" s="146"/>
      <c r="AW1094" s="146"/>
      <c r="AX1094" s="146"/>
      <c r="AY1094" s="146"/>
      <c r="AZ1094" s="146"/>
      <c r="BA1094" s="146"/>
      <c r="BB1094" s="146"/>
      <c r="BC1094" s="146"/>
      <c r="BD1094" s="146"/>
      <c r="BE1094" s="146"/>
      <c r="BF1094" s="146"/>
      <c r="BG1094" s="146"/>
      <c r="BH1094" s="146"/>
    </row>
    <row r="1095" spans="1:60" ht="22.5" outlineLevel="1">
      <c r="A1095" s="153"/>
      <c r="B1095" s="154"/>
      <c r="C1095" s="803" t="s">
        <v>1292</v>
      </c>
      <c r="D1095" s="804"/>
      <c r="E1095" s="804"/>
      <c r="F1095" s="804"/>
      <c r="G1095" s="804"/>
      <c r="H1095" s="155"/>
      <c r="I1095" s="155"/>
      <c r="J1095" s="155"/>
      <c r="K1095" s="155"/>
      <c r="L1095" s="155"/>
      <c r="M1095" s="155"/>
      <c r="N1095" s="155"/>
      <c r="O1095" s="155"/>
      <c r="P1095" s="155"/>
      <c r="Q1095" s="155"/>
      <c r="R1095" s="155"/>
      <c r="S1095" s="155"/>
      <c r="T1095" s="155"/>
      <c r="U1095" s="155"/>
      <c r="V1095" s="155"/>
      <c r="W1095" s="155"/>
      <c r="X1095" s="155"/>
      <c r="Y1095" s="146"/>
      <c r="Z1095" s="146"/>
      <c r="AA1095" s="146"/>
      <c r="AB1095" s="146"/>
      <c r="AC1095" s="146"/>
      <c r="AD1095" s="146"/>
      <c r="AE1095" s="146"/>
      <c r="AF1095" s="146"/>
      <c r="AG1095" s="146" t="s">
        <v>176</v>
      </c>
      <c r="AH1095" s="146"/>
      <c r="AI1095" s="146"/>
      <c r="AJ1095" s="146"/>
      <c r="AK1095" s="146"/>
      <c r="AL1095" s="146"/>
      <c r="AM1095" s="146"/>
      <c r="AN1095" s="146"/>
      <c r="AO1095" s="146"/>
      <c r="AP1095" s="146"/>
      <c r="AQ1095" s="146"/>
      <c r="AR1095" s="146"/>
      <c r="AS1095" s="146"/>
      <c r="AT1095" s="146"/>
      <c r="AU1095" s="146"/>
      <c r="AV1095" s="146"/>
      <c r="AW1095" s="146"/>
      <c r="AX1095" s="146"/>
      <c r="AY1095" s="146"/>
      <c r="AZ1095" s="146"/>
      <c r="BA1095" s="170" t="str">
        <f>C1095</f>
        <v>KOVÁNÍ DVEŘÍ: KLIKA/KLIKA, S PLNÝM ŠTÍTKEM, ZÁMEK PRO WC A KOUPELNY S NOUZOVÝM OTVÍRÁNÍM, MATERIÁL  NEREZ, VĚŠÁK A DVEŘNÍ ZARÁŽKA.</v>
      </c>
      <c r="BB1095" s="146"/>
      <c r="BC1095" s="146"/>
      <c r="BD1095" s="146"/>
      <c r="BE1095" s="146"/>
      <c r="BF1095" s="146"/>
      <c r="BG1095" s="146"/>
      <c r="BH1095" s="146"/>
    </row>
    <row r="1096" spans="1:60" outlineLevel="1">
      <c r="A1096" s="153"/>
      <c r="B1096" s="154"/>
      <c r="C1096" s="803" t="s">
        <v>1011</v>
      </c>
      <c r="D1096" s="804"/>
      <c r="E1096" s="804"/>
      <c r="F1096" s="804"/>
      <c r="G1096" s="804"/>
      <c r="H1096" s="155"/>
      <c r="I1096" s="155"/>
      <c r="J1096" s="155"/>
      <c r="K1096" s="155"/>
      <c r="L1096" s="155"/>
      <c r="M1096" s="155"/>
      <c r="N1096" s="155"/>
      <c r="O1096" s="155"/>
      <c r="P1096" s="155"/>
      <c r="Q1096" s="155"/>
      <c r="R1096" s="155"/>
      <c r="S1096" s="155"/>
      <c r="T1096" s="155"/>
      <c r="U1096" s="155"/>
      <c r="V1096" s="155"/>
      <c r="W1096" s="155"/>
      <c r="X1096" s="155"/>
      <c r="Y1096" s="146"/>
      <c r="Z1096" s="146"/>
      <c r="AA1096" s="146"/>
      <c r="AB1096" s="146"/>
      <c r="AC1096" s="146"/>
      <c r="AD1096" s="146"/>
      <c r="AE1096" s="146"/>
      <c r="AF1096" s="146"/>
      <c r="AG1096" s="146" t="s">
        <v>176</v>
      </c>
      <c r="AH1096" s="146"/>
      <c r="AI1096" s="146"/>
      <c r="AJ1096" s="146"/>
      <c r="AK1096" s="146"/>
      <c r="AL1096" s="146"/>
      <c r="AM1096" s="146"/>
      <c r="AN1096" s="146"/>
      <c r="AO1096" s="146"/>
      <c r="AP1096" s="146"/>
      <c r="AQ1096" s="146"/>
      <c r="AR1096" s="146"/>
      <c r="AS1096" s="146"/>
      <c r="AT1096" s="146"/>
      <c r="AU1096" s="146"/>
      <c r="AV1096" s="146"/>
      <c r="AW1096" s="146"/>
      <c r="AX1096" s="146"/>
      <c r="AY1096" s="146"/>
      <c r="AZ1096" s="146"/>
      <c r="BA1096" s="146"/>
      <c r="BB1096" s="146"/>
      <c r="BC1096" s="146"/>
      <c r="BD1096" s="146"/>
      <c r="BE1096" s="146"/>
      <c r="BF1096" s="146"/>
      <c r="BG1096" s="146"/>
      <c r="BH1096" s="146"/>
    </row>
    <row r="1097" spans="1:60" ht="22.5" outlineLevel="1">
      <c r="A1097" s="153"/>
      <c r="B1097" s="154"/>
      <c r="C1097" s="803" t="s">
        <v>1012</v>
      </c>
      <c r="D1097" s="804"/>
      <c r="E1097" s="804"/>
      <c r="F1097" s="804"/>
      <c r="G1097" s="804"/>
      <c r="H1097" s="155"/>
      <c r="I1097" s="155"/>
      <c r="J1097" s="155"/>
      <c r="K1097" s="155"/>
      <c r="L1097" s="155"/>
      <c r="M1097" s="155"/>
      <c r="N1097" s="155"/>
      <c r="O1097" s="155"/>
      <c r="P1097" s="155"/>
      <c r="Q1097" s="155"/>
      <c r="R1097" s="155"/>
      <c r="S1097" s="155"/>
      <c r="T1097" s="155"/>
      <c r="U1097" s="155"/>
      <c r="V1097" s="155"/>
      <c r="W1097" s="155"/>
      <c r="X1097" s="155"/>
      <c r="Y1097" s="146"/>
      <c r="Z1097" s="146"/>
      <c r="AA1097" s="146"/>
      <c r="AB1097" s="146"/>
      <c r="AC1097" s="146"/>
      <c r="AD1097" s="146"/>
      <c r="AE1097" s="146"/>
      <c r="AF1097" s="146"/>
      <c r="AG1097" s="146" t="s">
        <v>176</v>
      </c>
      <c r="AH1097" s="146"/>
      <c r="AI1097" s="146"/>
      <c r="AJ1097" s="146"/>
      <c r="AK1097" s="146"/>
      <c r="AL1097" s="146"/>
      <c r="AM1097" s="146"/>
      <c r="AN1097" s="146"/>
      <c r="AO1097" s="146"/>
      <c r="AP1097" s="146"/>
      <c r="AQ1097" s="146"/>
      <c r="AR1097" s="146"/>
      <c r="AS1097" s="146"/>
      <c r="AT1097" s="146"/>
      <c r="AU1097" s="146"/>
      <c r="AV1097" s="146"/>
      <c r="AW1097" s="146"/>
      <c r="AX1097" s="146"/>
      <c r="AY1097" s="146"/>
      <c r="AZ1097" s="146"/>
      <c r="BA1097" s="170" t="str">
        <f>C1097</f>
        <v>OCELOVÁ ZÁRUBEŇ PRO DVEŘE S POLODRÁŽKOU PRO DODATEČNOU MONTÁŽ DO PRÍČKY TL. 100 mm, TŘÍBODOVÉ UCHYCENÍ DVEŘNÍHO KŘÍDLA</v>
      </c>
      <c r="BB1097" s="146"/>
      <c r="BC1097" s="146"/>
      <c r="BD1097" s="146"/>
      <c r="BE1097" s="146"/>
      <c r="BF1097" s="146"/>
      <c r="BG1097" s="146"/>
      <c r="BH1097" s="146"/>
    </row>
    <row r="1098" spans="1:60" outlineLevel="1">
      <c r="A1098" s="153"/>
      <c r="B1098" s="154"/>
      <c r="C1098" s="803" t="s">
        <v>1013</v>
      </c>
      <c r="D1098" s="804"/>
      <c r="E1098" s="804"/>
      <c r="F1098" s="804"/>
      <c r="G1098" s="804"/>
      <c r="H1098" s="155"/>
      <c r="I1098" s="155"/>
      <c r="J1098" s="155"/>
      <c r="K1098" s="155"/>
      <c r="L1098" s="155"/>
      <c r="M1098" s="155"/>
      <c r="N1098" s="155"/>
      <c r="O1098" s="155"/>
      <c r="P1098" s="155"/>
      <c r="Q1098" s="155"/>
      <c r="R1098" s="155"/>
      <c r="S1098" s="155"/>
      <c r="T1098" s="155"/>
      <c r="U1098" s="155"/>
      <c r="V1098" s="155"/>
      <c r="W1098" s="155"/>
      <c r="X1098" s="155"/>
      <c r="Y1098" s="146"/>
      <c r="Z1098" s="146"/>
      <c r="AA1098" s="146"/>
      <c r="AB1098" s="146"/>
      <c r="AC1098" s="146"/>
      <c r="AD1098" s="146"/>
      <c r="AE1098" s="146"/>
      <c r="AF1098" s="146"/>
      <c r="AG1098" s="146" t="s">
        <v>176</v>
      </c>
      <c r="AH1098" s="146"/>
      <c r="AI1098" s="146"/>
      <c r="AJ1098" s="146"/>
      <c r="AK1098" s="146"/>
      <c r="AL1098" s="146"/>
      <c r="AM1098" s="146"/>
      <c r="AN1098" s="146"/>
      <c r="AO1098" s="146"/>
      <c r="AP1098" s="146"/>
      <c r="AQ1098" s="146"/>
      <c r="AR1098" s="146"/>
      <c r="AS1098" s="146"/>
      <c r="AT1098" s="146"/>
      <c r="AU1098" s="146"/>
      <c r="AV1098" s="146"/>
      <c r="AW1098" s="146"/>
      <c r="AX1098" s="146"/>
      <c r="AY1098" s="146"/>
      <c r="AZ1098" s="146"/>
      <c r="BA1098" s="146"/>
      <c r="BB1098" s="146"/>
      <c r="BC1098" s="146"/>
      <c r="BD1098" s="146"/>
      <c r="BE1098" s="146"/>
      <c r="BF1098" s="146"/>
      <c r="BG1098" s="146"/>
      <c r="BH1098" s="146"/>
    </row>
    <row r="1099" spans="1:60" outlineLevel="1">
      <c r="A1099" s="153"/>
      <c r="B1099" s="154"/>
      <c r="C1099" s="803" t="s">
        <v>1014</v>
      </c>
      <c r="D1099" s="804"/>
      <c r="E1099" s="804"/>
      <c r="F1099" s="804"/>
      <c r="G1099" s="804"/>
      <c r="H1099" s="155"/>
      <c r="I1099" s="155"/>
      <c r="J1099" s="155"/>
      <c r="K1099" s="155"/>
      <c r="L1099" s="155"/>
      <c r="M1099" s="155"/>
      <c r="N1099" s="155"/>
      <c r="O1099" s="155"/>
      <c r="P1099" s="155"/>
      <c r="Q1099" s="155"/>
      <c r="R1099" s="155"/>
      <c r="S1099" s="155"/>
      <c r="T1099" s="155"/>
      <c r="U1099" s="155"/>
      <c r="V1099" s="155"/>
      <c r="W1099" s="155"/>
      <c r="X1099" s="155"/>
      <c r="Y1099" s="146"/>
      <c r="Z1099" s="146"/>
      <c r="AA1099" s="146"/>
      <c r="AB1099" s="146"/>
      <c r="AC1099" s="146"/>
      <c r="AD1099" s="146"/>
      <c r="AE1099" s="146"/>
      <c r="AF1099" s="146"/>
      <c r="AG1099" s="146" t="s">
        <v>176</v>
      </c>
      <c r="AH1099" s="146"/>
      <c r="AI1099" s="146"/>
      <c r="AJ1099" s="146"/>
      <c r="AK1099" s="146"/>
      <c r="AL1099" s="146"/>
      <c r="AM1099" s="146"/>
      <c r="AN1099" s="146"/>
      <c r="AO1099" s="146"/>
      <c r="AP1099" s="146"/>
      <c r="AQ1099" s="146"/>
      <c r="AR1099" s="146"/>
      <c r="AS1099" s="146"/>
      <c r="AT1099" s="146"/>
      <c r="AU1099" s="146"/>
      <c r="AV1099" s="146"/>
      <c r="AW1099" s="146"/>
      <c r="AX1099" s="146"/>
      <c r="AY1099" s="146"/>
      <c r="AZ1099" s="146"/>
      <c r="BA1099" s="146"/>
      <c r="BB1099" s="146"/>
      <c r="BC1099" s="146"/>
      <c r="BD1099" s="146"/>
      <c r="BE1099" s="146"/>
      <c r="BF1099" s="146"/>
      <c r="BG1099" s="146"/>
      <c r="BH1099" s="146"/>
    </row>
    <row r="1100" spans="1:60" outlineLevel="1">
      <c r="A1100" s="153"/>
      <c r="B1100" s="154"/>
      <c r="C1100" s="803" t="s">
        <v>1015</v>
      </c>
      <c r="D1100" s="804"/>
      <c r="E1100" s="804"/>
      <c r="F1100" s="804"/>
      <c r="G1100" s="804"/>
      <c r="H1100" s="155"/>
      <c r="I1100" s="155"/>
      <c r="J1100" s="155"/>
      <c r="K1100" s="155"/>
      <c r="L1100" s="155"/>
      <c r="M1100" s="155"/>
      <c r="N1100" s="155"/>
      <c r="O1100" s="155"/>
      <c r="P1100" s="155"/>
      <c r="Q1100" s="155"/>
      <c r="R1100" s="155"/>
      <c r="S1100" s="155"/>
      <c r="T1100" s="155"/>
      <c r="U1100" s="155"/>
      <c r="V1100" s="155"/>
      <c r="W1100" s="155"/>
      <c r="X1100" s="155"/>
      <c r="Y1100" s="146"/>
      <c r="Z1100" s="146"/>
      <c r="AA1100" s="146"/>
      <c r="AB1100" s="146"/>
      <c r="AC1100" s="146"/>
      <c r="AD1100" s="146"/>
      <c r="AE1100" s="146"/>
      <c r="AF1100" s="146"/>
      <c r="AG1100" s="146" t="s">
        <v>176</v>
      </c>
      <c r="AH1100" s="146"/>
      <c r="AI1100" s="146"/>
      <c r="AJ1100" s="146"/>
      <c r="AK1100" s="146"/>
      <c r="AL1100" s="146"/>
      <c r="AM1100" s="146"/>
      <c r="AN1100" s="146"/>
      <c r="AO1100" s="146"/>
      <c r="AP1100" s="146"/>
      <c r="AQ1100" s="146"/>
      <c r="AR1100" s="146"/>
      <c r="AS1100" s="146"/>
      <c r="AT1100" s="146"/>
      <c r="AU1100" s="146"/>
      <c r="AV1100" s="146"/>
      <c r="AW1100" s="146"/>
      <c r="AX1100" s="146"/>
      <c r="AY1100" s="146"/>
      <c r="AZ1100" s="146"/>
      <c r="BA1100" s="146"/>
      <c r="BB1100" s="146"/>
      <c r="BC1100" s="146"/>
      <c r="BD1100" s="146"/>
      <c r="BE1100" s="146"/>
      <c r="BF1100" s="146"/>
      <c r="BG1100" s="146"/>
      <c r="BH1100" s="146"/>
    </row>
    <row r="1101" spans="1:60" outlineLevel="1">
      <c r="A1101" s="153"/>
      <c r="B1101" s="154"/>
      <c r="C1101" s="803" t="s">
        <v>1016</v>
      </c>
      <c r="D1101" s="804"/>
      <c r="E1101" s="804"/>
      <c r="F1101" s="804"/>
      <c r="G1101" s="804"/>
      <c r="H1101" s="155"/>
      <c r="I1101" s="155"/>
      <c r="J1101" s="155"/>
      <c r="K1101" s="155"/>
      <c r="L1101" s="155"/>
      <c r="M1101" s="155"/>
      <c r="N1101" s="155"/>
      <c r="O1101" s="155"/>
      <c r="P1101" s="155"/>
      <c r="Q1101" s="155"/>
      <c r="R1101" s="155"/>
      <c r="S1101" s="155"/>
      <c r="T1101" s="155"/>
      <c r="U1101" s="155"/>
      <c r="V1101" s="155"/>
      <c r="W1101" s="155"/>
      <c r="X1101" s="155"/>
      <c r="Y1101" s="146"/>
      <c r="Z1101" s="146"/>
      <c r="AA1101" s="146"/>
      <c r="AB1101" s="146"/>
      <c r="AC1101" s="146"/>
      <c r="AD1101" s="146"/>
      <c r="AE1101" s="146"/>
      <c r="AF1101" s="146"/>
      <c r="AG1101" s="146" t="s">
        <v>176</v>
      </c>
      <c r="AH1101" s="146"/>
      <c r="AI1101" s="146"/>
      <c r="AJ1101" s="146"/>
      <c r="AK1101" s="146"/>
      <c r="AL1101" s="146"/>
      <c r="AM1101" s="146"/>
      <c r="AN1101" s="146"/>
      <c r="AO1101" s="146"/>
      <c r="AP1101" s="146"/>
      <c r="AQ1101" s="146"/>
      <c r="AR1101" s="146"/>
      <c r="AS1101" s="146"/>
      <c r="AT1101" s="146"/>
      <c r="AU1101" s="146"/>
      <c r="AV1101" s="146"/>
      <c r="AW1101" s="146"/>
      <c r="AX1101" s="146"/>
      <c r="AY1101" s="146"/>
      <c r="AZ1101" s="146"/>
      <c r="BA1101" s="146"/>
      <c r="BB1101" s="146"/>
      <c r="BC1101" s="146"/>
      <c r="BD1101" s="146"/>
      <c r="BE1101" s="146"/>
      <c r="BF1101" s="146"/>
      <c r="BG1101" s="146"/>
      <c r="BH1101" s="146"/>
    </row>
    <row r="1102" spans="1:60" outlineLevel="1">
      <c r="A1102" s="153"/>
      <c r="B1102" s="154"/>
      <c r="C1102" s="803" t="s">
        <v>1017</v>
      </c>
      <c r="D1102" s="804"/>
      <c r="E1102" s="804"/>
      <c r="F1102" s="804"/>
      <c r="G1102" s="804"/>
      <c r="H1102" s="155"/>
      <c r="I1102" s="155"/>
      <c r="J1102" s="155"/>
      <c r="K1102" s="155"/>
      <c r="L1102" s="155"/>
      <c r="M1102" s="155"/>
      <c r="N1102" s="155"/>
      <c r="O1102" s="155"/>
      <c r="P1102" s="155"/>
      <c r="Q1102" s="155"/>
      <c r="R1102" s="155"/>
      <c r="S1102" s="155"/>
      <c r="T1102" s="155"/>
      <c r="U1102" s="155"/>
      <c r="V1102" s="155"/>
      <c r="W1102" s="155"/>
      <c r="X1102" s="155"/>
      <c r="Y1102" s="146"/>
      <c r="Z1102" s="146"/>
      <c r="AA1102" s="146"/>
      <c r="AB1102" s="146"/>
      <c r="AC1102" s="146"/>
      <c r="AD1102" s="146"/>
      <c r="AE1102" s="146"/>
      <c r="AF1102" s="146"/>
      <c r="AG1102" s="146" t="s">
        <v>176</v>
      </c>
      <c r="AH1102" s="146"/>
      <c r="AI1102" s="146"/>
      <c r="AJ1102" s="146"/>
      <c r="AK1102" s="146"/>
      <c r="AL1102" s="146"/>
      <c r="AM1102" s="146"/>
      <c r="AN1102" s="146"/>
      <c r="AO1102" s="146"/>
      <c r="AP1102" s="146"/>
      <c r="AQ1102" s="146"/>
      <c r="AR1102" s="146"/>
      <c r="AS1102" s="146"/>
      <c r="AT1102" s="146"/>
      <c r="AU1102" s="146"/>
      <c r="AV1102" s="146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  <c r="BH1102" s="146"/>
    </row>
    <row r="1103" spans="1:60" outlineLevel="1">
      <c r="A1103" s="153"/>
      <c r="B1103" s="154"/>
      <c r="C1103" s="195" t="s">
        <v>1018</v>
      </c>
      <c r="D1103" s="185"/>
      <c r="E1103" s="186"/>
      <c r="F1103" s="155"/>
      <c r="G1103" s="155"/>
      <c r="H1103" s="155"/>
      <c r="I1103" s="155"/>
      <c r="J1103" s="155"/>
      <c r="K1103" s="155"/>
      <c r="L1103" s="155"/>
      <c r="M1103" s="155"/>
      <c r="N1103" s="155"/>
      <c r="O1103" s="155"/>
      <c r="P1103" s="155"/>
      <c r="Q1103" s="155"/>
      <c r="R1103" s="155"/>
      <c r="S1103" s="155"/>
      <c r="T1103" s="155"/>
      <c r="U1103" s="155"/>
      <c r="V1103" s="155"/>
      <c r="W1103" s="155"/>
      <c r="X1103" s="155"/>
      <c r="Y1103" s="146"/>
      <c r="Z1103" s="146"/>
      <c r="AA1103" s="146"/>
      <c r="AB1103" s="146"/>
      <c r="AC1103" s="146"/>
      <c r="AD1103" s="146"/>
      <c r="AE1103" s="146"/>
      <c r="AF1103" s="146"/>
      <c r="AG1103" s="146" t="s">
        <v>228</v>
      </c>
      <c r="AH1103" s="146">
        <v>0</v>
      </c>
      <c r="AI1103" s="146"/>
      <c r="AJ1103" s="146"/>
      <c r="AK1103" s="146"/>
      <c r="AL1103" s="146"/>
      <c r="AM1103" s="146"/>
      <c r="AN1103" s="146"/>
      <c r="AO1103" s="146"/>
      <c r="AP1103" s="146"/>
      <c r="AQ1103" s="146"/>
      <c r="AR1103" s="146"/>
      <c r="AS1103" s="146"/>
      <c r="AT1103" s="146"/>
      <c r="AU1103" s="146"/>
      <c r="AV1103" s="146"/>
      <c r="AW1103" s="146"/>
      <c r="AX1103" s="146"/>
      <c r="AY1103" s="146"/>
      <c r="AZ1103" s="146"/>
      <c r="BA1103" s="146"/>
      <c r="BB1103" s="146"/>
      <c r="BC1103" s="146"/>
      <c r="BD1103" s="146"/>
      <c r="BE1103" s="146"/>
      <c r="BF1103" s="146"/>
      <c r="BG1103" s="146"/>
      <c r="BH1103" s="146"/>
    </row>
    <row r="1104" spans="1:60" outlineLevel="1">
      <c r="A1104" s="153"/>
      <c r="B1104" s="154"/>
      <c r="C1104" s="195" t="s">
        <v>1019</v>
      </c>
      <c r="D1104" s="185"/>
      <c r="E1104" s="186">
        <v>2</v>
      </c>
      <c r="F1104" s="155"/>
      <c r="G1104" s="155"/>
      <c r="H1104" s="155"/>
      <c r="I1104" s="155"/>
      <c r="J1104" s="155"/>
      <c r="K1104" s="155"/>
      <c r="L1104" s="155"/>
      <c r="M1104" s="155"/>
      <c r="N1104" s="155"/>
      <c r="O1104" s="155"/>
      <c r="P1104" s="155"/>
      <c r="Q1104" s="155"/>
      <c r="R1104" s="155"/>
      <c r="S1104" s="155"/>
      <c r="T1104" s="155"/>
      <c r="U1104" s="155"/>
      <c r="V1104" s="155"/>
      <c r="W1104" s="155"/>
      <c r="X1104" s="155"/>
      <c r="Y1104" s="146"/>
      <c r="Z1104" s="146"/>
      <c r="AA1104" s="146"/>
      <c r="AB1104" s="146"/>
      <c r="AC1104" s="146"/>
      <c r="AD1104" s="146"/>
      <c r="AE1104" s="146"/>
      <c r="AF1104" s="146"/>
      <c r="AG1104" s="146" t="s">
        <v>228</v>
      </c>
      <c r="AH1104" s="146">
        <v>0</v>
      </c>
      <c r="AI1104" s="146"/>
      <c r="AJ1104" s="146"/>
      <c r="AK1104" s="146"/>
      <c r="AL1104" s="146"/>
      <c r="AM1104" s="146"/>
      <c r="AN1104" s="146"/>
      <c r="AO1104" s="146"/>
      <c r="AP1104" s="146"/>
      <c r="AQ1104" s="146"/>
      <c r="AR1104" s="146"/>
      <c r="AS1104" s="146"/>
      <c r="AT1104" s="146"/>
      <c r="AU1104" s="146"/>
      <c r="AV1104" s="146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  <c r="BH1104" s="146"/>
    </row>
    <row r="1105" spans="1:60" outlineLevel="1">
      <c r="A1105" s="163">
        <v>165</v>
      </c>
      <c r="B1105" s="164" t="s">
        <v>1020</v>
      </c>
      <c r="C1105" s="180" t="s">
        <v>1021</v>
      </c>
      <c r="D1105" s="165" t="s">
        <v>646</v>
      </c>
      <c r="E1105" s="166">
        <v>3</v>
      </c>
      <c r="F1105" s="167"/>
      <c r="G1105" s="168">
        <f>ROUND(E1105*F1105,2)</f>
        <v>0</v>
      </c>
      <c r="H1105" s="167">
        <v>0</v>
      </c>
      <c r="I1105" s="168">
        <f>ROUND(E1105*H1105,2)</f>
        <v>0</v>
      </c>
      <c r="J1105" s="167">
        <v>5075</v>
      </c>
      <c r="K1105" s="168">
        <f>ROUND(E1105*J1105,2)</f>
        <v>15225</v>
      </c>
      <c r="L1105" s="168">
        <v>21</v>
      </c>
      <c r="M1105" s="168">
        <f>G1105*(1+L1105/100)</f>
        <v>0</v>
      </c>
      <c r="N1105" s="168">
        <v>0</v>
      </c>
      <c r="O1105" s="168">
        <f>ROUND(E1105*N1105,2)</f>
        <v>0</v>
      </c>
      <c r="P1105" s="168">
        <v>0</v>
      </c>
      <c r="Q1105" s="168">
        <f>ROUND(E1105*P1105,2)</f>
        <v>0</v>
      </c>
      <c r="R1105" s="168"/>
      <c r="S1105" s="168" t="s">
        <v>386</v>
      </c>
      <c r="T1105" s="169" t="s">
        <v>172</v>
      </c>
      <c r="U1105" s="155">
        <v>0</v>
      </c>
      <c r="V1105" s="155">
        <f>ROUND(E1105*U1105,2)</f>
        <v>0</v>
      </c>
      <c r="W1105" s="155"/>
      <c r="X1105" s="155" t="s">
        <v>223</v>
      </c>
      <c r="Y1105" s="146"/>
      <c r="Z1105" s="146"/>
      <c r="AA1105" s="146"/>
      <c r="AB1105" s="146"/>
      <c r="AC1105" s="146"/>
      <c r="AD1105" s="146"/>
      <c r="AE1105" s="146"/>
      <c r="AF1105" s="146"/>
      <c r="AG1105" s="146" t="s">
        <v>224</v>
      </c>
      <c r="AH1105" s="146"/>
      <c r="AI1105" s="146"/>
      <c r="AJ1105" s="146"/>
      <c r="AK1105" s="146"/>
      <c r="AL1105" s="146"/>
      <c r="AM1105" s="146"/>
      <c r="AN1105" s="146"/>
      <c r="AO1105" s="146"/>
      <c r="AP1105" s="146"/>
      <c r="AQ1105" s="146"/>
      <c r="AR1105" s="146"/>
      <c r="AS1105" s="146"/>
      <c r="AT1105" s="146"/>
      <c r="AU1105" s="146"/>
      <c r="AV1105" s="146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  <c r="BH1105" s="146"/>
    </row>
    <row r="1106" spans="1:60" outlineLevel="1">
      <c r="A1106" s="153"/>
      <c r="B1106" s="154"/>
      <c r="C1106" s="790" t="s">
        <v>1010</v>
      </c>
      <c r="D1106" s="791"/>
      <c r="E1106" s="791"/>
      <c r="F1106" s="791"/>
      <c r="G1106" s="791"/>
      <c r="H1106" s="155"/>
      <c r="I1106" s="155"/>
      <c r="J1106" s="155"/>
      <c r="K1106" s="155"/>
      <c r="L1106" s="155"/>
      <c r="M1106" s="155"/>
      <c r="N1106" s="155"/>
      <c r="O1106" s="155"/>
      <c r="P1106" s="155"/>
      <c r="Q1106" s="155"/>
      <c r="R1106" s="155"/>
      <c r="S1106" s="155"/>
      <c r="T1106" s="155"/>
      <c r="U1106" s="155"/>
      <c r="V1106" s="155"/>
      <c r="W1106" s="155"/>
      <c r="X1106" s="155"/>
      <c r="Y1106" s="146"/>
      <c r="Z1106" s="146"/>
      <c r="AA1106" s="146"/>
      <c r="AB1106" s="146"/>
      <c r="AC1106" s="146"/>
      <c r="AD1106" s="146"/>
      <c r="AE1106" s="146"/>
      <c r="AF1106" s="146"/>
      <c r="AG1106" s="146" t="s">
        <v>176</v>
      </c>
      <c r="AH1106" s="146"/>
      <c r="AI1106" s="146"/>
      <c r="AJ1106" s="146"/>
      <c r="AK1106" s="146"/>
      <c r="AL1106" s="146"/>
      <c r="AM1106" s="146"/>
      <c r="AN1106" s="146"/>
      <c r="AO1106" s="146"/>
      <c r="AP1106" s="146"/>
      <c r="AQ1106" s="146"/>
      <c r="AR1106" s="146"/>
      <c r="AS1106" s="146"/>
      <c r="AT1106" s="146"/>
      <c r="AU1106" s="146"/>
      <c r="AV1106" s="146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  <c r="BH1106" s="146"/>
    </row>
    <row r="1107" spans="1:60" outlineLevel="1">
      <c r="A1107" s="153"/>
      <c r="B1107" s="154"/>
      <c r="C1107" s="803" t="s">
        <v>1293</v>
      </c>
      <c r="D1107" s="804"/>
      <c r="E1107" s="804"/>
      <c r="F1107" s="804"/>
      <c r="G1107" s="804"/>
      <c r="H1107" s="155"/>
      <c r="I1107" s="155"/>
      <c r="J1107" s="155"/>
      <c r="K1107" s="155"/>
      <c r="L1107" s="155"/>
      <c r="M1107" s="155"/>
      <c r="N1107" s="155"/>
      <c r="O1107" s="155"/>
      <c r="P1107" s="155"/>
      <c r="Q1107" s="155"/>
      <c r="R1107" s="155"/>
      <c r="S1107" s="155"/>
      <c r="T1107" s="155"/>
      <c r="U1107" s="155"/>
      <c r="V1107" s="155"/>
      <c r="W1107" s="155"/>
      <c r="X1107" s="155"/>
      <c r="Y1107" s="146"/>
      <c r="Z1107" s="146"/>
      <c r="AA1107" s="146"/>
      <c r="AB1107" s="146"/>
      <c r="AC1107" s="146"/>
      <c r="AD1107" s="146"/>
      <c r="AE1107" s="146"/>
      <c r="AF1107" s="146"/>
      <c r="AG1107" s="146" t="s">
        <v>176</v>
      </c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6"/>
      <c r="AR1107" s="146"/>
      <c r="AS1107" s="146"/>
      <c r="AT1107" s="146"/>
      <c r="AU1107" s="146"/>
      <c r="AV1107" s="146"/>
      <c r="AW1107" s="146"/>
      <c r="AX1107" s="146"/>
      <c r="AY1107" s="146"/>
      <c r="AZ1107" s="146"/>
      <c r="BA1107" s="146"/>
      <c r="BB1107" s="146"/>
      <c r="BC1107" s="146"/>
      <c r="BD1107" s="146"/>
      <c r="BE1107" s="146"/>
      <c r="BF1107" s="146"/>
      <c r="BG1107" s="146"/>
      <c r="BH1107" s="146"/>
    </row>
    <row r="1108" spans="1:60" ht="22.5" outlineLevel="1">
      <c r="A1108" s="153"/>
      <c r="B1108" s="154"/>
      <c r="C1108" s="803" t="s">
        <v>1294</v>
      </c>
      <c r="D1108" s="804"/>
      <c r="E1108" s="804"/>
      <c r="F1108" s="804"/>
      <c r="G1108" s="804"/>
      <c r="H1108" s="155"/>
      <c r="I1108" s="155"/>
      <c r="J1108" s="155"/>
      <c r="K1108" s="155"/>
      <c r="L1108" s="155"/>
      <c r="M1108" s="155"/>
      <c r="N1108" s="155"/>
      <c r="O1108" s="155"/>
      <c r="P1108" s="155"/>
      <c r="Q1108" s="155"/>
      <c r="R1108" s="155"/>
      <c r="S1108" s="155"/>
      <c r="T1108" s="155"/>
      <c r="U1108" s="155"/>
      <c r="V1108" s="155"/>
      <c r="W1108" s="155"/>
      <c r="X1108" s="155"/>
      <c r="Y1108" s="146"/>
      <c r="Z1108" s="146"/>
      <c r="AA1108" s="146"/>
      <c r="AB1108" s="146"/>
      <c r="AC1108" s="146"/>
      <c r="AD1108" s="146"/>
      <c r="AE1108" s="146"/>
      <c r="AF1108" s="146"/>
      <c r="AG1108" s="146" t="s">
        <v>176</v>
      </c>
      <c r="AH1108" s="146"/>
      <c r="AI1108" s="146"/>
      <c r="AJ1108" s="146"/>
      <c r="AK1108" s="146"/>
      <c r="AL1108" s="146"/>
      <c r="AM1108" s="146"/>
      <c r="AN1108" s="146"/>
      <c r="AO1108" s="146"/>
      <c r="AP1108" s="146"/>
      <c r="AQ1108" s="146"/>
      <c r="AR1108" s="146"/>
      <c r="AS1108" s="146"/>
      <c r="AT1108" s="146"/>
      <c r="AU1108" s="146"/>
      <c r="AV1108" s="146"/>
      <c r="AW1108" s="146"/>
      <c r="AX1108" s="146"/>
      <c r="AY1108" s="146"/>
      <c r="AZ1108" s="146"/>
      <c r="BA1108" s="170" t="str">
        <f>C1108</f>
        <v>KOVÁNÍ DVEŘÍ: KLIKA/KLIKA, S PLNÝM ŠTÍTKEM, ZADLABACÍ VLOŽKOVÝ ZÁMEK, CYLINDRICKÁ VLOŽKA S MOŽNOSTÍ   GENERÁLNÍHO KLÍČE, MATERIÁL NEREZ, DVEŘNÍ ZARÁŽKA.</v>
      </c>
      <c r="BB1108" s="146"/>
      <c r="BC1108" s="146"/>
      <c r="BD1108" s="146"/>
      <c r="BE1108" s="146"/>
      <c r="BF1108" s="146"/>
      <c r="BG1108" s="146"/>
      <c r="BH1108" s="146"/>
    </row>
    <row r="1109" spans="1:60" outlineLevel="1">
      <c r="A1109" s="153"/>
      <c r="B1109" s="154"/>
      <c r="C1109" s="803" t="s">
        <v>1011</v>
      </c>
      <c r="D1109" s="804"/>
      <c r="E1109" s="804"/>
      <c r="F1109" s="804"/>
      <c r="G1109" s="804"/>
      <c r="H1109" s="155"/>
      <c r="I1109" s="155"/>
      <c r="J1109" s="155"/>
      <c r="K1109" s="155"/>
      <c r="L1109" s="155"/>
      <c r="M1109" s="155"/>
      <c r="N1109" s="155"/>
      <c r="O1109" s="155"/>
      <c r="P1109" s="155"/>
      <c r="Q1109" s="155"/>
      <c r="R1109" s="155"/>
      <c r="S1109" s="155"/>
      <c r="T1109" s="155"/>
      <c r="U1109" s="155"/>
      <c r="V1109" s="155"/>
      <c r="W1109" s="155"/>
      <c r="X1109" s="155"/>
      <c r="Y1109" s="146"/>
      <c r="Z1109" s="146"/>
      <c r="AA1109" s="146"/>
      <c r="AB1109" s="146"/>
      <c r="AC1109" s="146"/>
      <c r="AD1109" s="146"/>
      <c r="AE1109" s="146"/>
      <c r="AF1109" s="146"/>
      <c r="AG1109" s="146" t="s">
        <v>176</v>
      </c>
      <c r="AH1109" s="146"/>
      <c r="AI1109" s="146"/>
      <c r="AJ1109" s="146"/>
      <c r="AK1109" s="146"/>
      <c r="AL1109" s="146"/>
      <c r="AM1109" s="146"/>
      <c r="AN1109" s="146"/>
      <c r="AO1109" s="146"/>
      <c r="AP1109" s="146"/>
      <c r="AQ1109" s="146"/>
      <c r="AR1109" s="146"/>
      <c r="AS1109" s="146"/>
      <c r="AT1109" s="146"/>
      <c r="AU1109" s="146"/>
      <c r="AV1109" s="146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  <c r="BH1109" s="146"/>
    </row>
    <row r="1110" spans="1:60" ht="22.5" outlineLevel="1">
      <c r="A1110" s="153"/>
      <c r="B1110" s="154"/>
      <c r="C1110" s="803" t="s">
        <v>1012</v>
      </c>
      <c r="D1110" s="804"/>
      <c r="E1110" s="804"/>
      <c r="F1110" s="804"/>
      <c r="G1110" s="804"/>
      <c r="H1110" s="155"/>
      <c r="I1110" s="155"/>
      <c r="J1110" s="155"/>
      <c r="K1110" s="155"/>
      <c r="L1110" s="155"/>
      <c r="M1110" s="155"/>
      <c r="N1110" s="155"/>
      <c r="O1110" s="155"/>
      <c r="P1110" s="155"/>
      <c r="Q1110" s="155"/>
      <c r="R1110" s="155"/>
      <c r="S1110" s="155"/>
      <c r="T1110" s="155"/>
      <c r="U1110" s="155"/>
      <c r="V1110" s="155"/>
      <c r="W1110" s="155"/>
      <c r="X1110" s="155"/>
      <c r="Y1110" s="146"/>
      <c r="Z1110" s="146"/>
      <c r="AA1110" s="146"/>
      <c r="AB1110" s="146"/>
      <c r="AC1110" s="146"/>
      <c r="AD1110" s="146"/>
      <c r="AE1110" s="146"/>
      <c r="AF1110" s="146"/>
      <c r="AG1110" s="146" t="s">
        <v>176</v>
      </c>
      <c r="AH1110" s="146"/>
      <c r="AI1110" s="146"/>
      <c r="AJ1110" s="146"/>
      <c r="AK1110" s="146"/>
      <c r="AL1110" s="146"/>
      <c r="AM1110" s="146"/>
      <c r="AN1110" s="146"/>
      <c r="AO1110" s="146"/>
      <c r="AP1110" s="146"/>
      <c r="AQ1110" s="146"/>
      <c r="AR1110" s="146"/>
      <c r="AS1110" s="146"/>
      <c r="AT1110" s="146"/>
      <c r="AU1110" s="146"/>
      <c r="AV1110" s="146"/>
      <c r="AW1110" s="146"/>
      <c r="AX1110" s="146"/>
      <c r="AY1110" s="146"/>
      <c r="AZ1110" s="146"/>
      <c r="BA1110" s="170" t="str">
        <f>C1110</f>
        <v>OCELOVÁ ZÁRUBEŇ PRO DVEŘE S POLODRÁŽKOU PRO DODATEČNOU MONTÁŽ DO PRÍČKY TL. 100 mm, TŘÍBODOVÉ UCHYCENÍ DVEŘNÍHO KŘÍDLA</v>
      </c>
      <c r="BB1110" s="146"/>
      <c r="BC1110" s="146"/>
      <c r="BD1110" s="146"/>
      <c r="BE1110" s="146"/>
      <c r="BF1110" s="146"/>
      <c r="BG1110" s="146"/>
      <c r="BH1110" s="146"/>
    </row>
    <row r="1111" spans="1:60" outlineLevel="1">
      <c r="A1111" s="153"/>
      <c r="B1111" s="154"/>
      <c r="C1111" s="803" t="s">
        <v>1013</v>
      </c>
      <c r="D1111" s="804"/>
      <c r="E1111" s="804"/>
      <c r="F1111" s="804"/>
      <c r="G1111" s="804"/>
      <c r="H1111" s="155"/>
      <c r="I1111" s="155"/>
      <c r="J1111" s="155"/>
      <c r="K1111" s="155"/>
      <c r="L1111" s="155"/>
      <c r="M1111" s="155"/>
      <c r="N1111" s="155"/>
      <c r="O1111" s="155"/>
      <c r="P1111" s="155"/>
      <c r="Q1111" s="155"/>
      <c r="R1111" s="155"/>
      <c r="S1111" s="155"/>
      <c r="T1111" s="155"/>
      <c r="U1111" s="155"/>
      <c r="V1111" s="155"/>
      <c r="W1111" s="155"/>
      <c r="X1111" s="155"/>
      <c r="Y1111" s="146"/>
      <c r="Z1111" s="146"/>
      <c r="AA1111" s="146"/>
      <c r="AB1111" s="146"/>
      <c r="AC1111" s="146"/>
      <c r="AD1111" s="146"/>
      <c r="AE1111" s="146"/>
      <c r="AF1111" s="146"/>
      <c r="AG1111" s="146" t="s">
        <v>176</v>
      </c>
      <c r="AH1111" s="146"/>
      <c r="AI1111" s="146"/>
      <c r="AJ1111" s="146"/>
      <c r="AK1111" s="146"/>
      <c r="AL1111" s="146"/>
      <c r="AM1111" s="146"/>
      <c r="AN1111" s="146"/>
      <c r="AO1111" s="146"/>
      <c r="AP1111" s="146"/>
      <c r="AQ1111" s="146"/>
      <c r="AR1111" s="146"/>
      <c r="AS1111" s="146"/>
      <c r="AT1111" s="146"/>
      <c r="AU1111" s="146"/>
      <c r="AV1111" s="146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  <c r="BH1111" s="146"/>
    </row>
    <row r="1112" spans="1:60" outlineLevel="1">
      <c r="A1112" s="153"/>
      <c r="B1112" s="154"/>
      <c r="C1112" s="803" t="s">
        <v>1014</v>
      </c>
      <c r="D1112" s="804"/>
      <c r="E1112" s="804"/>
      <c r="F1112" s="804"/>
      <c r="G1112" s="804"/>
      <c r="H1112" s="155"/>
      <c r="I1112" s="155"/>
      <c r="J1112" s="155"/>
      <c r="K1112" s="155"/>
      <c r="L1112" s="155"/>
      <c r="M1112" s="155"/>
      <c r="N1112" s="155"/>
      <c r="O1112" s="155"/>
      <c r="P1112" s="155"/>
      <c r="Q1112" s="155"/>
      <c r="R1112" s="155"/>
      <c r="S1112" s="155"/>
      <c r="T1112" s="155"/>
      <c r="U1112" s="155"/>
      <c r="V1112" s="155"/>
      <c r="W1112" s="155"/>
      <c r="X1112" s="155"/>
      <c r="Y1112" s="146"/>
      <c r="Z1112" s="146"/>
      <c r="AA1112" s="146"/>
      <c r="AB1112" s="146"/>
      <c r="AC1112" s="146"/>
      <c r="AD1112" s="146"/>
      <c r="AE1112" s="146"/>
      <c r="AF1112" s="146"/>
      <c r="AG1112" s="146" t="s">
        <v>176</v>
      </c>
      <c r="AH1112" s="146"/>
      <c r="AI1112" s="146"/>
      <c r="AJ1112" s="146"/>
      <c r="AK1112" s="146"/>
      <c r="AL1112" s="146"/>
      <c r="AM1112" s="146"/>
      <c r="AN1112" s="146"/>
      <c r="AO1112" s="146"/>
      <c r="AP1112" s="146"/>
      <c r="AQ1112" s="146"/>
      <c r="AR1112" s="146"/>
      <c r="AS1112" s="146"/>
      <c r="AT1112" s="146"/>
      <c r="AU1112" s="146"/>
      <c r="AV1112" s="146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  <c r="BH1112" s="146"/>
    </row>
    <row r="1113" spans="1:60" outlineLevel="1">
      <c r="A1113" s="153"/>
      <c r="B1113" s="154"/>
      <c r="C1113" s="803" t="s">
        <v>1015</v>
      </c>
      <c r="D1113" s="804"/>
      <c r="E1113" s="804"/>
      <c r="F1113" s="804"/>
      <c r="G1113" s="804"/>
      <c r="H1113" s="155"/>
      <c r="I1113" s="155"/>
      <c r="J1113" s="155"/>
      <c r="K1113" s="155"/>
      <c r="L1113" s="155"/>
      <c r="M1113" s="155"/>
      <c r="N1113" s="155"/>
      <c r="O1113" s="155"/>
      <c r="P1113" s="155"/>
      <c r="Q1113" s="155"/>
      <c r="R1113" s="155"/>
      <c r="S1113" s="155"/>
      <c r="T1113" s="155"/>
      <c r="U1113" s="155"/>
      <c r="V1113" s="155"/>
      <c r="W1113" s="155"/>
      <c r="X1113" s="155"/>
      <c r="Y1113" s="146"/>
      <c r="Z1113" s="146"/>
      <c r="AA1113" s="146"/>
      <c r="AB1113" s="146"/>
      <c r="AC1113" s="146"/>
      <c r="AD1113" s="146"/>
      <c r="AE1113" s="146"/>
      <c r="AF1113" s="146"/>
      <c r="AG1113" s="146" t="s">
        <v>176</v>
      </c>
      <c r="AH1113" s="146"/>
      <c r="AI1113" s="146"/>
      <c r="AJ1113" s="146"/>
      <c r="AK1113" s="146"/>
      <c r="AL1113" s="146"/>
      <c r="AM1113" s="146"/>
      <c r="AN1113" s="146"/>
      <c r="AO1113" s="146"/>
      <c r="AP1113" s="146"/>
      <c r="AQ1113" s="146"/>
      <c r="AR1113" s="146"/>
      <c r="AS1113" s="146"/>
      <c r="AT1113" s="146"/>
      <c r="AU1113" s="146"/>
      <c r="AV1113" s="146"/>
      <c r="AW1113" s="146"/>
      <c r="AX1113" s="146"/>
      <c r="AY1113" s="146"/>
      <c r="AZ1113" s="146"/>
      <c r="BA1113" s="146"/>
      <c r="BB1113" s="146"/>
      <c r="BC1113" s="146"/>
      <c r="BD1113" s="146"/>
      <c r="BE1113" s="146"/>
      <c r="BF1113" s="146"/>
      <c r="BG1113" s="146"/>
      <c r="BH1113" s="146"/>
    </row>
    <row r="1114" spans="1:60" outlineLevel="1">
      <c r="A1114" s="153"/>
      <c r="B1114" s="154"/>
      <c r="C1114" s="803" t="s">
        <v>1022</v>
      </c>
      <c r="D1114" s="804"/>
      <c r="E1114" s="804"/>
      <c r="F1114" s="804"/>
      <c r="G1114" s="804"/>
      <c r="H1114" s="155"/>
      <c r="I1114" s="155"/>
      <c r="J1114" s="155"/>
      <c r="K1114" s="155"/>
      <c r="L1114" s="155"/>
      <c r="M1114" s="155"/>
      <c r="N1114" s="155"/>
      <c r="O1114" s="155"/>
      <c r="P1114" s="155"/>
      <c r="Q1114" s="155"/>
      <c r="R1114" s="155"/>
      <c r="S1114" s="155"/>
      <c r="T1114" s="155"/>
      <c r="U1114" s="155"/>
      <c r="V1114" s="155"/>
      <c r="W1114" s="155"/>
      <c r="X1114" s="155"/>
      <c r="Y1114" s="146"/>
      <c r="Z1114" s="146"/>
      <c r="AA1114" s="146"/>
      <c r="AB1114" s="146"/>
      <c r="AC1114" s="146"/>
      <c r="AD1114" s="146"/>
      <c r="AE1114" s="146"/>
      <c r="AF1114" s="146"/>
      <c r="AG1114" s="146" t="s">
        <v>176</v>
      </c>
      <c r="AH1114" s="146"/>
      <c r="AI1114" s="146"/>
      <c r="AJ1114" s="146"/>
      <c r="AK1114" s="146"/>
      <c r="AL1114" s="146"/>
      <c r="AM1114" s="146"/>
      <c r="AN1114" s="146"/>
      <c r="AO1114" s="146"/>
      <c r="AP1114" s="146"/>
      <c r="AQ1114" s="146"/>
      <c r="AR1114" s="146"/>
      <c r="AS1114" s="146"/>
      <c r="AT1114" s="146"/>
      <c r="AU1114" s="146"/>
      <c r="AV1114" s="146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  <c r="BH1114" s="146"/>
    </row>
    <row r="1115" spans="1:60" outlineLevel="1">
      <c r="A1115" s="153"/>
      <c r="B1115" s="154"/>
      <c r="C1115" s="803" t="s">
        <v>1017</v>
      </c>
      <c r="D1115" s="804"/>
      <c r="E1115" s="804"/>
      <c r="F1115" s="804"/>
      <c r="G1115" s="804"/>
      <c r="H1115" s="155"/>
      <c r="I1115" s="155"/>
      <c r="J1115" s="155"/>
      <c r="K1115" s="155"/>
      <c r="L1115" s="155"/>
      <c r="M1115" s="155"/>
      <c r="N1115" s="155"/>
      <c r="O1115" s="155"/>
      <c r="P1115" s="155"/>
      <c r="Q1115" s="155"/>
      <c r="R1115" s="155"/>
      <c r="S1115" s="155"/>
      <c r="T1115" s="155"/>
      <c r="U1115" s="155"/>
      <c r="V1115" s="155"/>
      <c r="W1115" s="155"/>
      <c r="X1115" s="155"/>
      <c r="Y1115" s="146"/>
      <c r="Z1115" s="146"/>
      <c r="AA1115" s="146"/>
      <c r="AB1115" s="146"/>
      <c r="AC1115" s="146"/>
      <c r="AD1115" s="146"/>
      <c r="AE1115" s="146"/>
      <c r="AF1115" s="146"/>
      <c r="AG1115" s="146" t="s">
        <v>176</v>
      </c>
      <c r="AH1115" s="146"/>
      <c r="AI1115" s="146"/>
      <c r="AJ1115" s="146"/>
      <c r="AK1115" s="146"/>
      <c r="AL1115" s="146"/>
      <c r="AM1115" s="146"/>
      <c r="AN1115" s="146"/>
      <c r="AO1115" s="146"/>
      <c r="AP1115" s="146"/>
      <c r="AQ1115" s="146"/>
      <c r="AR1115" s="146"/>
      <c r="AS1115" s="146"/>
      <c r="AT1115" s="146"/>
      <c r="AU1115" s="146"/>
      <c r="AV1115" s="146"/>
      <c r="AW1115" s="146"/>
      <c r="AX1115" s="146"/>
      <c r="AY1115" s="146"/>
      <c r="AZ1115" s="146"/>
      <c r="BA1115" s="146"/>
      <c r="BB1115" s="146"/>
      <c r="BC1115" s="146"/>
      <c r="BD1115" s="146"/>
      <c r="BE1115" s="146"/>
      <c r="BF1115" s="146"/>
      <c r="BG1115" s="146"/>
      <c r="BH1115" s="146"/>
    </row>
    <row r="1116" spans="1:60" outlineLevel="1">
      <c r="A1116" s="153"/>
      <c r="B1116" s="154"/>
      <c r="C1116" s="195" t="s">
        <v>1018</v>
      </c>
      <c r="D1116" s="185"/>
      <c r="E1116" s="186"/>
      <c r="F1116" s="155"/>
      <c r="G1116" s="155"/>
      <c r="H1116" s="155"/>
      <c r="I1116" s="155"/>
      <c r="J1116" s="155"/>
      <c r="K1116" s="155"/>
      <c r="L1116" s="155"/>
      <c r="M1116" s="155"/>
      <c r="N1116" s="155"/>
      <c r="O1116" s="155"/>
      <c r="P1116" s="155"/>
      <c r="Q1116" s="155"/>
      <c r="R1116" s="155"/>
      <c r="S1116" s="155"/>
      <c r="T1116" s="155"/>
      <c r="U1116" s="155"/>
      <c r="V1116" s="155"/>
      <c r="W1116" s="155"/>
      <c r="X1116" s="155"/>
      <c r="Y1116" s="146"/>
      <c r="Z1116" s="146"/>
      <c r="AA1116" s="146"/>
      <c r="AB1116" s="146"/>
      <c r="AC1116" s="146"/>
      <c r="AD1116" s="146"/>
      <c r="AE1116" s="146"/>
      <c r="AF1116" s="146"/>
      <c r="AG1116" s="146" t="s">
        <v>228</v>
      </c>
      <c r="AH1116" s="146">
        <v>0</v>
      </c>
      <c r="AI1116" s="146"/>
      <c r="AJ1116" s="146"/>
      <c r="AK1116" s="146"/>
      <c r="AL1116" s="146"/>
      <c r="AM1116" s="146"/>
      <c r="AN1116" s="146"/>
      <c r="AO1116" s="146"/>
      <c r="AP1116" s="146"/>
      <c r="AQ1116" s="146"/>
      <c r="AR1116" s="146"/>
      <c r="AS1116" s="146"/>
      <c r="AT1116" s="146"/>
      <c r="AU1116" s="146"/>
      <c r="AV1116" s="146"/>
      <c r="AW1116" s="146"/>
      <c r="AX1116" s="146"/>
      <c r="AY1116" s="146"/>
      <c r="AZ1116" s="146"/>
      <c r="BA1116" s="146"/>
      <c r="BB1116" s="146"/>
      <c r="BC1116" s="146"/>
      <c r="BD1116" s="146"/>
      <c r="BE1116" s="146"/>
      <c r="BF1116" s="146"/>
      <c r="BG1116" s="146"/>
      <c r="BH1116" s="146"/>
    </row>
    <row r="1117" spans="1:60" outlineLevel="1">
      <c r="A1117" s="153"/>
      <c r="B1117" s="154"/>
      <c r="C1117" s="195" t="s">
        <v>1023</v>
      </c>
      <c r="D1117" s="185"/>
      <c r="E1117" s="186">
        <v>3</v>
      </c>
      <c r="F1117" s="155"/>
      <c r="G1117" s="155"/>
      <c r="H1117" s="155"/>
      <c r="I1117" s="155"/>
      <c r="J1117" s="155"/>
      <c r="K1117" s="155"/>
      <c r="L1117" s="155"/>
      <c r="M1117" s="155"/>
      <c r="N1117" s="155"/>
      <c r="O1117" s="155"/>
      <c r="P1117" s="155"/>
      <c r="Q1117" s="155"/>
      <c r="R1117" s="155"/>
      <c r="S1117" s="155"/>
      <c r="T1117" s="155"/>
      <c r="U1117" s="155"/>
      <c r="V1117" s="155"/>
      <c r="W1117" s="155"/>
      <c r="X1117" s="155"/>
      <c r="Y1117" s="146"/>
      <c r="Z1117" s="146"/>
      <c r="AA1117" s="146"/>
      <c r="AB1117" s="146"/>
      <c r="AC1117" s="146"/>
      <c r="AD1117" s="146"/>
      <c r="AE1117" s="146"/>
      <c r="AF1117" s="146"/>
      <c r="AG1117" s="146" t="s">
        <v>228</v>
      </c>
      <c r="AH1117" s="146">
        <v>0</v>
      </c>
      <c r="AI1117" s="146"/>
      <c r="AJ1117" s="146"/>
      <c r="AK1117" s="146"/>
      <c r="AL1117" s="146"/>
      <c r="AM1117" s="146"/>
      <c r="AN1117" s="146"/>
      <c r="AO1117" s="146"/>
      <c r="AP1117" s="146"/>
      <c r="AQ1117" s="146"/>
      <c r="AR1117" s="146"/>
      <c r="AS1117" s="146"/>
      <c r="AT1117" s="146"/>
      <c r="AU1117" s="146"/>
      <c r="AV1117" s="146"/>
      <c r="AW1117" s="146"/>
      <c r="AX1117" s="146"/>
      <c r="AY1117" s="146"/>
      <c r="AZ1117" s="146"/>
      <c r="BA1117" s="146"/>
      <c r="BB1117" s="146"/>
      <c r="BC1117" s="146"/>
      <c r="BD1117" s="146"/>
      <c r="BE1117" s="146"/>
      <c r="BF1117" s="146"/>
      <c r="BG1117" s="146"/>
      <c r="BH1117" s="146"/>
    </row>
    <row r="1118" spans="1:60" outlineLevel="1">
      <c r="A1118" s="163">
        <v>166</v>
      </c>
      <c r="B1118" s="164" t="s">
        <v>1024</v>
      </c>
      <c r="C1118" s="180" t="s">
        <v>1025</v>
      </c>
      <c r="D1118" s="165" t="s">
        <v>646</v>
      </c>
      <c r="E1118" s="166">
        <v>2</v>
      </c>
      <c r="F1118" s="167"/>
      <c r="G1118" s="168">
        <f>ROUND(E1118*F1118,2)</f>
        <v>0</v>
      </c>
      <c r="H1118" s="167">
        <v>0</v>
      </c>
      <c r="I1118" s="168">
        <f>ROUND(E1118*H1118,2)</f>
        <v>0</v>
      </c>
      <c r="J1118" s="167">
        <v>5075</v>
      </c>
      <c r="K1118" s="168">
        <f>ROUND(E1118*J1118,2)</f>
        <v>10150</v>
      </c>
      <c r="L1118" s="168">
        <v>21</v>
      </c>
      <c r="M1118" s="168">
        <f>G1118*(1+L1118/100)</f>
        <v>0</v>
      </c>
      <c r="N1118" s="168">
        <v>0</v>
      </c>
      <c r="O1118" s="168">
        <f>ROUND(E1118*N1118,2)</f>
        <v>0</v>
      </c>
      <c r="P1118" s="168">
        <v>0</v>
      </c>
      <c r="Q1118" s="168">
        <f>ROUND(E1118*P1118,2)</f>
        <v>0</v>
      </c>
      <c r="R1118" s="168"/>
      <c r="S1118" s="168" t="s">
        <v>386</v>
      </c>
      <c r="T1118" s="169" t="s">
        <v>172</v>
      </c>
      <c r="U1118" s="155">
        <v>0</v>
      </c>
      <c r="V1118" s="155">
        <f>ROUND(E1118*U1118,2)</f>
        <v>0</v>
      </c>
      <c r="W1118" s="155"/>
      <c r="X1118" s="155" t="s">
        <v>223</v>
      </c>
      <c r="Y1118" s="146"/>
      <c r="Z1118" s="146"/>
      <c r="AA1118" s="146"/>
      <c r="AB1118" s="146"/>
      <c r="AC1118" s="146"/>
      <c r="AD1118" s="146"/>
      <c r="AE1118" s="146"/>
      <c r="AF1118" s="146"/>
      <c r="AG1118" s="146" t="s">
        <v>224</v>
      </c>
      <c r="AH1118" s="146"/>
      <c r="AI1118" s="146"/>
      <c r="AJ1118" s="146"/>
      <c r="AK1118" s="146"/>
      <c r="AL1118" s="146"/>
      <c r="AM1118" s="146"/>
      <c r="AN1118" s="146"/>
      <c r="AO1118" s="146"/>
      <c r="AP1118" s="146"/>
      <c r="AQ1118" s="146"/>
      <c r="AR1118" s="146"/>
      <c r="AS1118" s="146"/>
      <c r="AT1118" s="146"/>
      <c r="AU1118" s="146"/>
      <c r="AV1118" s="146"/>
      <c r="AW1118" s="146"/>
      <c r="AX1118" s="146"/>
      <c r="AY1118" s="146"/>
      <c r="AZ1118" s="146"/>
      <c r="BA1118" s="146"/>
      <c r="BB1118" s="146"/>
      <c r="BC1118" s="146"/>
      <c r="BD1118" s="146"/>
      <c r="BE1118" s="146"/>
      <c r="BF1118" s="146"/>
      <c r="BG1118" s="146"/>
      <c r="BH1118" s="146"/>
    </row>
    <row r="1119" spans="1:60" outlineLevel="1">
      <c r="A1119" s="153"/>
      <c r="B1119" s="154"/>
      <c r="C1119" s="790" t="s">
        <v>1010</v>
      </c>
      <c r="D1119" s="791"/>
      <c r="E1119" s="791"/>
      <c r="F1119" s="791"/>
      <c r="G1119" s="791"/>
      <c r="H1119" s="155"/>
      <c r="I1119" s="155"/>
      <c r="J1119" s="155"/>
      <c r="K1119" s="155"/>
      <c r="L1119" s="155"/>
      <c r="M1119" s="155"/>
      <c r="N1119" s="155"/>
      <c r="O1119" s="155"/>
      <c r="P1119" s="155"/>
      <c r="Q1119" s="155"/>
      <c r="R1119" s="155"/>
      <c r="S1119" s="155"/>
      <c r="T1119" s="155"/>
      <c r="U1119" s="155"/>
      <c r="V1119" s="155"/>
      <c r="W1119" s="155"/>
      <c r="X1119" s="155"/>
      <c r="Y1119" s="146"/>
      <c r="Z1119" s="146"/>
      <c r="AA1119" s="146"/>
      <c r="AB1119" s="146"/>
      <c r="AC1119" s="146"/>
      <c r="AD1119" s="146"/>
      <c r="AE1119" s="146"/>
      <c r="AF1119" s="146"/>
      <c r="AG1119" s="146" t="s">
        <v>176</v>
      </c>
      <c r="AH1119" s="146"/>
      <c r="AI1119" s="146"/>
      <c r="AJ1119" s="146"/>
      <c r="AK1119" s="146"/>
      <c r="AL1119" s="146"/>
      <c r="AM1119" s="146"/>
      <c r="AN1119" s="146"/>
      <c r="AO1119" s="146"/>
      <c r="AP1119" s="146"/>
      <c r="AQ1119" s="146"/>
      <c r="AR1119" s="146"/>
      <c r="AS1119" s="146"/>
      <c r="AT1119" s="146"/>
      <c r="AU1119" s="146"/>
      <c r="AV1119" s="146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  <c r="BH1119" s="146"/>
    </row>
    <row r="1120" spans="1:60" outlineLevel="1">
      <c r="A1120" s="153"/>
      <c r="B1120" s="154"/>
      <c r="C1120" s="803" t="s">
        <v>1293</v>
      </c>
      <c r="D1120" s="804"/>
      <c r="E1120" s="804"/>
      <c r="F1120" s="804"/>
      <c r="G1120" s="804"/>
      <c r="H1120" s="155"/>
      <c r="I1120" s="155"/>
      <c r="J1120" s="155"/>
      <c r="K1120" s="155"/>
      <c r="L1120" s="155"/>
      <c r="M1120" s="155"/>
      <c r="N1120" s="155"/>
      <c r="O1120" s="155"/>
      <c r="P1120" s="155"/>
      <c r="Q1120" s="155"/>
      <c r="R1120" s="155"/>
      <c r="S1120" s="155"/>
      <c r="T1120" s="155"/>
      <c r="U1120" s="155"/>
      <c r="V1120" s="155"/>
      <c r="W1120" s="155"/>
      <c r="X1120" s="155"/>
      <c r="Y1120" s="146"/>
      <c r="Z1120" s="146"/>
      <c r="AA1120" s="146"/>
      <c r="AB1120" s="146"/>
      <c r="AC1120" s="146"/>
      <c r="AD1120" s="146"/>
      <c r="AE1120" s="146"/>
      <c r="AF1120" s="146"/>
      <c r="AG1120" s="146" t="s">
        <v>176</v>
      </c>
      <c r="AH1120" s="146"/>
      <c r="AI1120" s="146"/>
      <c r="AJ1120" s="146"/>
      <c r="AK1120" s="146"/>
      <c r="AL1120" s="146"/>
      <c r="AM1120" s="146"/>
      <c r="AN1120" s="146"/>
      <c r="AO1120" s="146"/>
      <c r="AP1120" s="146"/>
      <c r="AQ1120" s="146"/>
      <c r="AR1120" s="146"/>
      <c r="AS1120" s="146"/>
      <c r="AT1120" s="146"/>
      <c r="AU1120" s="146"/>
      <c r="AV1120" s="146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  <c r="BH1120" s="146"/>
    </row>
    <row r="1121" spans="1:60" ht="22.5" outlineLevel="1">
      <c r="A1121" s="153"/>
      <c r="B1121" s="154"/>
      <c r="C1121" s="803" t="s">
        <v>1294</v>
      </c>
      <c r="D1121" s="804"/>
      <c r="E1121" s="804"/>
      <c r="F1121" s="804"/>
      <c r="G1121" s="804"/>
      <c r="H1121" s="155"/>
      <c r="I1121" s="155"/>
      <c r="J1121" s="155"/>
      <c r="K1121" s="155"/>
      <c r="L1121" s="155"/>
      <c r="M1121" s="155"/>
      <c r="N1121" s="155"/>
      <c r="O1121" s="155"/>
      <c r="P1121" s="155"/>
      <c r="Q1121" s="155"/>
      <c r="R1121" s="155"/>
      <c r="S1121" s="155"/>
      <c r="T1121" s="155"/>
      <c r="U1121" s="155"/>
      <c r="V1121" s="155"/>
      <c r="W1121" s="155"/>
      <c r="X1121" s="155"/>
      <c r="Y1121" s="146"/>
      <c r="Z1121" s="146"/>
      <c r="AA1121" s="146"/>
      <c r="AB1121" s="146"/>
      <c r="AC1121" s="146"/>
      <c r="AD1121" s="146"/>
      <c r="AE1121" s="146"/>
      <c r="AF1121" s="146"/>
      <c r="AG1121" s="146" t="s">
        <v>176</v>
      </c>
      <c r="AH1121" s="146"/>
      <c r="AI1121" s="146"/>
      <c r="AJ1121" s="146"/>
      <c r="AK1121" s="146"/>
      <c r="AL1121" s="146"/>
      <c r="AM1121" s="146"/>
      <c r="AN1121" s="146"/>
      <c r="AO1121" s="146"/>
      <c r="AP1121" s="146"/>
      <c r="AQ1121" s="146"/>
      <c r="AR1121" s="146"/>
      <c r="AS1121" s="146"/>
      <c r="AT1121" s="146"/>
      <c r="AU1121" s="146"/>
      <c r="AV1121" s="146"/>
      <c r="AW1121" s="146"/>
      <c r="AX1121" s="146"/>
      <c r="AY1121" s="146"/>
      <c r="AZ1121" s="146"/>
      <c r="BA1121" s="170" t="str">
        <f>C1121</f>
        <v>KOVÁNÍ DVEŘÍ: KLIKA/KLIKA, S PLNÝM ŠTÍTKEM, ZADLABACÍ VLOŽKOVÝ ZÁMEK, CYLINDRICKÁ VLOŽKA S MOŽNOSTÍ   GENERÁLNÍHO KLÍČE, MATERIÁL NEREZ, DVEŘNÍ ZARÁŽKA.</v>
      </c>
      <c r="BB1121" s="146"/>
      <c r="BC1121" s="146"/>
      <c r="BD1121" s="146"/>
      <c r="BE1121" s="146"/>
      <c r="BF1121" s="146"/>
      <c r="BG1121" s="146"/>
      <c r="BH1121" s="146"/>
    </row>
    <row r="1122" spans="1:60" outlineLevel="1">
      <c r="A1122" s="153"/>
      <c r="B1122" s="154"/>
      <c r="C1122" s="803" t="s">
        <v>1011</v>
      </c>
      <c r="D1122" s="804"/>
      <c r="E1122" s="804"/>
      <c r="F1122" s="804"/>
      <c r="G1122" s="804"/>
      <c r="H1122" s="155"/>
      <c r="I1122" s="155"/>
      <c r="J1122" s="155"/>
      <c r="K1122" s="155"/>
      <c r="L1122" s="155"/>
      <c r="M1122" s="155"/>
      <c r="N1122" s="155"/>
      <c r="O1122" s="155"/>
      <c r="P1122" s="155"/>
      <c r="Q1122" s="155"/>
      <c r="R1122" s="155"/>
      <c r="S1122" s="155"/>
      <c r="T1122" s="155"/>
      <c r="U1122" s="155"/>
      <c r="V1122" s="155"/>
      <c r="W1122" s="155"/>
      <c r="X1122" s="155"/>
      <c r="Y1122" s="146"/>
      <c r="Z1122" s="146"/>
      <c r="AA1122" s="146"/>
      <c r="AB1122" s="146"/>
      <c r="AC1122" s="146"/>
      <c r="AD1122" s="146"/>
      <c r="AE1122" s="146"/>
      <c r="AF1122" s="146"/>
      <c r="AG1122" s="146" t="s">
        <v>176</v>
      </c>
      <c r="AH1122" s="146"/>
      <c r="AI1122" s="146"/>
      <c r="AJ1122" s="146"/>
      <c r="AK1122" s="146"/>
      <c r="AL1122" s="146"/>
      <c r="AM1122" s="146"/>
      <c r="AN1122" s="146"/>
      <c r="AO1122" s="146"/>
      <c r="AP1122" s="146"/>
      <c r="AQ1122" s="146"/>
      <c r="AR1122" s="146"/>
      <c r="AS1122" s="146"/>
      <c r="AT1122" s="146"/>
      <c r="AU1122" s="146"/>
      <c r="AV1122" s="146"/>
      <c r="AW1122" s="146"/>
      <c r="AX1122" s="146"/>
      <c r="AY1122" s="146"/>
      <c r="AZ1122" s="146"/>
      <c r="BA1122" s="146"/>
      <c r="BB1122" s="146"/>
      <c r="BC1122" s="146"/>
      <c r="BD1122" s="146"/>
      <c r="BE1122" s="146"/>
      <c r="BF1122" s="146"/>
      <c r="BG1122" s="146"/>
      <c r="BH1122" s="146"/>
    </row>
    <row r="1123" spans="1:60" ht="22.5" outlineLevel="1">
      <c r="A1123" s="153"/>
      <c r="B1123" s="154"/>
      <c r="C1123" s="803" t="s">
        <v>1026</v>
      </c>
      <c r="D1123" s="804"/>
      <c r="E1123" s="804"/>
      <c r="F1123" s="804"/>
      <c r="G1123" s="804"/>
      <c r="H1123" s="155"/>
      <c r="I1123" s="155"/>
      <c r="J1123" s="155"/>
      <c r="K1123" s="155"/>
      <c r="L1123" s="155"/>
      <c r="M1123" s="155"/>
      <c r="N1123" s="155"/>
      <c r="O1123" s="155"/>
      <c r="P1123" s="155"/>
      <c r="Q1123" s="155"/>
      <c r="R1123" s="155"/>
      <c r="S1123" s="155"/>
      <c r="T1123" s="155"/>
      <c r="U1123" s="155"/>
      <c r="V1123" s="155"/>
      <c r="W1123" s="155"/>
      <c r="X1123" s="155"/>
      <c r="Y1123" s="146"/>
      <c r="Z1123" s="146"/>
      <c r="AA1123" s="146"/>
      <c r="AB1123" s="146"/>
      <c r="AC1123" s="146"/>
      <c r="AD1123" s="146"/>
      <c r="AE1123" s="146"/>
      <c r="AF1123" s="146"/>
      <c r="AG1123" s="146" t="s">
        <v>176</v>
      </c>
      <c r="AH1123" s="146"/>
      <c r="AI1123" s="146"/>
      <c r="AJ1123" s="146"/>
      <c r="AK1123" s="146"/>
      <c r="AL1123" s="146"/>
      <c r="AM1123" s="146"/>
      <c r="AN1123" s="146"/>
      <c r="AO1123" s="146"/>
      <c r="AP1123" s="146"/>
      <c r="AQ1123" s="146"/>
      <c r="AR1123" s="146"/>
      <c r="AS1123" s="146"/>
      <c r="AT1123" s="146"/>
      <c r="AU1123" s="146"/>
      <c r="AV1123" s="146"/>
      <c r="AW1123" s="146"/>
      <c r="AX1123" s="146"/>
      <c r="AY1123" s="146"/>
      <c r="AZ1123" s="146"/>
      <c r="BA1123" s="170" t="str">
        <f>C1123</f>
        <v>CELOVÁ ZÁRUBEŇ PRO DVEŘE S POLODRÁŽKOU PRO DODATEČNOU MONTÁŽ DO PRÍČKY TL. 150 mm, TŘÍBODOVÉ UCHYCENÍ DVEŘNÍHO KŘÍDLA</v>
      </c>
      <c r="BB1123" s="146"/>
      <c r="BC1123" s="146"/>
      <c r="BD1123" s="146"/>
      <c r="BE1123" s="146"/>
      <c r="BF1123" s="146"/>
      <c r="BG1123" s="146"/>
      <c r="BH1123" s="146"/>
    </row>
    <row r="1124" spans="1:60" outlineLevel="1">
      <c r="A1124" s="153"/>
      <c r="B1124" s="154"/>
      <c r="C1124" s="803" t="s">
        <v>1013</v>
      </c>
      <c r="D1124" s="804"/>
      <c r="E1124" s="804"/>
      <c r="F1124" s="804"/>
      <c r="G1124" s="804"/>
      <c r="H1124" s="155"/>
      <c r="I1124" s="155"/>
      <c r="J1124" s="155"/>
      <c r="K1124" s="155"/>
      <c r="L1124" s="155"/>
      <c r="M1124" s="155"/>
      <c r="N1124" s="155"/>
      <c r="O1124" s="155"/>
      <c r="P1124" s="155"/>
      <c r="Q1124" s="155"/>
      <c r="R1124" s="155"/>
      <c r="S1124" s="155"/>
      <c r="T1124" s="155"/>
      <c r="U1124" s="155"/>
      <c r="V1124" s="155"/>
      <c r="W1124" s="155"/>
      <c r="X1124" s="155"/>
      <c r="Y1124" s="146"/>
      <c r="Z1124" s="146"/>
      <c r="AA1124" s="146"/>
      <c r="AB1124" s="146"/>
      <c r="AC1124" s="146"/>
      <c r="AD1124" s="146"/>
      <c r="AE1124" s="146"/>
      <c r="AF1124" s="146"/>
      <c r="AG1124" s="146" t="s">
        <v>176</v>
      </c>
      <c r="AH1124" s="146"/>
      <c r="AI1124" s="146"/>
      <c r="AJ1124" s="146"/>
      <c r="AK1124" s="146"/>
      <c r="AL1124" s="146"/>
      <c r="AM1124" s="146"/>
      <c r="AN1124" s="146"/>
      <c r="AO1124" s="146"/>
      <c r="AP1124" s="146"/>
      <c r="AQ1124" s="146"/>
      <c r="AR1124" s="146"/>
      <c r="AS1124" s="146"/>
      <c r="AT1124" s="146"/>
      <c r="AU1124" s="146"/>
      <c r="AV1124" s="146"/>
      <c r="AW1124" s="146"/>
      <c r="AX1124" s="146"/>
      <c r="AY1124" s="146"/>
      <c r="AZ1124" s="146"/>
      <c r="BA1124" s="146"/>
      <c r="BB1124" s="146"/>
      <c r="BC1124" s="146"/>
      <c r="BD1124" s="146"/>
      <c r="BE1124" s="146"/>
      <c r="BF1124" s="146"/>
      <c r="BG1124" s="146"/>
      <c r="BH1124" s="146"/>
    </row>
    <row r="1125" spans="1:60" outlineLevel="1">
      <c r="A1125" s="153"/>
      <c r="B1125" s="154"/>
      <c r="C1125" s="803" t="s">
        <v>1014</v>
      </c>
      <c r="D1125" s="804"/>
      <c r="E1125" s="804"/>
      <c r="F1125" s="804"/>
      <c r="G1125" s="804"/>
      <c r="H1125" s="155"/>
      <c r="I1125" s="155"/>
      <c r="J1125" s="155"/>
      <c r="K1125" s="155"/>
      <c r="L1125" s="155"/>
      <c r="M1125" s="155"/>
      <c r="N1125" s="155"/>
      <c r="O1125" s="155"/>
      <c r="P1125" s="155"/>
      <c r="Q1125" s="155"/>
      <c r="R1125" s="155"/>
      <c r="S1125" s="155"/>
      <c r="T1125" s="155"/>
      <c r="U1125" s="155"/>
      <c r="V1125" s="155"/>
      <c r="W1125" s="155"/>
      <c r="X1125" s="155"/>
      <c r="Y1125" s="146"/>
      <c r="Z1125" s="146"/>
      <c r="AA1125" s="146"/>
      <c r="AB1125" s="146"/>
      <c r="AC1125" s="146"/>
      <c r="AD1125" s="146"/>
      <c r="AE1125" s="146"/>
      <c r="AF1125" s="146"/>
      <c r="AG1125" s="146" t="s">
        <v>176</v>
      </c>
      <c r="AH1125" s="146"/>
      <c r="AI1125" s="146"/>
      <c r="AJ1125" s="146"/>
      <c r="AK1125" s="146"/>
      <c r="AL1125" s="146"/>
      <c r="AM1125" s="146"/>
      <c r="AN1125" s="146"/>
      <c r="AO1125" s="146"/>
      <c r="AP1125" s="146"/>
      <c r="AQ1125" s="146"/>
      <c r="AR1125" s="146"/>
      <c r="AS1125" s="146"/>
      <c r="AT1125" s="146"/>
      <c r="AU1125" s="146"/>
      <c r="AV1125" s="146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  <c r="BH1125" s="146"/>
    </row>
    <row r="1126" spans="1:60" outlineLevel="1">
      <c r="A1126" s="153"/>
      <c r="B1126" s="154"/>
      <c r="C1126" s="803" t="s">
        <v>1015</v>
      </c>
      <c r="D1126" s="804"/>
      <c r="E1126" s="804"/>
      <c r="F1126" s="804"/>
      <c r="G1126" s="804"/>
      <c r="H1126" s="155"/>
      <c r="I1126" s="155"/>
      <c r="J1126" s="155"/>
      <c r="K1126" s="155"/>
      <c r="L1126" s="155"/>
      <c r="M1126" s="155"/>
      <c r="N1126" s="155"/>
      <c r="O1126" s="155"/>
      <c r="P1126" s="155"/>
      <c r="Q1126" s="155"/>
      <c r="R1126" s="155"/>
      <c r="S1126" s="155"/>
      <c r="T1126" s="155"/>
      <c r="U1126" s="155"/>
      <c r="V1126" s="155"/>
      <c r="W1126" s="155"/>
      <c r="X1126" s="155"/>
      <c r="Y1126" s="146"/>
      <c r="Z1126" s="146"/>
      <c r="AA1126" s="146"/>
      <c r="AB1126" s="146"/>
      <c r="AC1126" s="146"/>
      <c r="AD1126" s="146"/>
      <c r="AE1126" s="146"/>
      <c r="AF1126" s="146"/>
      <c r="AG1126" s="146" t="s">
        <v>176</v>
      </c>
      <c r="AH1126" s="146"/>
      <c r="AI1126" s="146"/>
      <c r="AJ1126" s="146"/>
      <c r="AK1126" s="146"/>
      <c r="AL1126" s="146"/>
      <c r="AM1126" s="146"/>
      <c r="AN1126" s="146"/>
      <c r="AO1126" s="146"/>
      <c r="AP1126" s="146"/>
      <c r="AQ1126" s="146"/>
      <c r="AR1126" s="146"/>
      <c r="AS1126" s="146"/>
      <c r="AT1126" s="146"/>
      <c r="AU1126" s="146"/>
      <c r="AV1126" s="146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  <c r="BH1126" s="146"/>
    </row>
    <row r="1127" spans="1:60" outlineLevel="1">
      <c r="A1127" s="153"/>
      <c r="B1127" s="154"/>
      <c r="C1127" s="803" t="s">
        <v>1022</v>
      </c>
      <c r="D1127" s="804"/>
      <c r="E1127" s="804"/>
      <c r="F1127" s="804"/>
      <c r="G1127" s="804"/>
      <c r="H1127" s="155"/>
      <c r="I1127" s="155"/>
      <c r="J1127" s="155"/>
      <c r="K1127" s="155"/>
      <c r="L1127" s="155"/>
      <c r="M1127" s="155"/>
      <c r="N1127" s="155"/>
      <c r="O1127" s="155"/>
      <c r="P1127" s="155"/>
      <c r="Q1127" s="155"/>
      <c r="R1127" s="155"/>
      <c r="S1127" s="155"/>
      <c r="T1127" s="155"/>
      <c r="U1127" s="155"/>
      <c r="V1127" s="155"/>
      <c r="W1127" s="155"/>
      <c r="X1127" s="155"/>
      <c r="Y1127" s="146"/>
      <c r="Z1127" s="146"/>
      <c r="AA1127" s="146"/>
      <c r="AB1127" s="146"/>
      <c r="AC1127" s="146"/>
      <c r="AD1127" s="146"/>
      <c r="AE1127" s="146"/>
      <c r="AF1127" s="146"/>
      <c r="AG1127" s="146" t="s">
        <v>176</v>
      </c>
      <c r="AH1127" s="146"/>
      <c r="AI1127" s="146"/>
      <c r="AJ1127" s="146"/>
      <c r="AK1127" s="146"/>
      <c r="AL1127" s="146"/>
      <c r="AM1127" s="146"/>
      <c r="AN1127" s="146"/>
      <c r="AO1127" s="146"/>
      <c r="AP1127" s="146"/>
      <c r="AQ1127" s="146"/>
      <c r="AR1127" s="146"/>
      <c r="AS1127" s="146"/>
      <c r="AT1127" s="146"/>
      <c r="AU1127" s="146"/>
      <c r="AV1127" s="146"/>
      <c r="AW1127" s="146"/>
      <c r="AX1127" s="146"/>
      <c r="AY1127" s="146"/>
      <c r="AZ1127" s="146"/>
      <c r="BA1127" s="146"/>
      <c r="BB1127" s="146"/>
      <c r="BC1127" s="146"/>
      <c r="BD1127" s="146"/>
      <c r="BE1127" s="146"/>
      <c r="BF1127" s="146"/>
      <c r="BG1127" s="146"/>
      <c r="BH1127" s="146"/>
    </row>
    <row r="1128" spans="1:60" outlineLevel="1">
      <c r="A1128" s="153"/>
      <c r="B1128" s="154"/>
      <c r="C1128" s="803" t="s">
        <v>1017</v>
      </c>
      <c r="D1128" s="804"/>
      <c r="E1128" s="804"/>
      <c r="F1128" s="804"/>
      <c r="G1128" s="804"/>
      <c r="H1128" s="155"/>
      <c r="I1128" s="155"/>
      <c r="J1128" s="155"/>
      <c r="K1128" s="155"/>
      <c r="L1128" s="155"/>
      <c r="M1128" s="155"/>
      <c r="N1128" s="155"/>
      <c r="O1128" s="155"/>
      <c r="P1128" s="155"/>
      <c r="Q1128" s="155"/>
      <c r="R1128" s="155"/>
      <c r="S1128" s="155"/>
      <c r="T1128" s="155"/>
      <c r="U1128" s="155"/>
      <c r="V1128" s="155"/>
      <c r="W1128" s="155"/>
      <c r="X1128" s="155"/>
      <c r="Y1128" s="146"/>
      <c r="Z1128" s="146"/>
      <c r="AA1128" s="146"/>
      <c r="AB1128" s="146"/>
      <c r="AC1128" s="146"/>
      <c r="AD1128" s="146"/>
      <c r="AE1128" s="146"/>
      <c r="AF1128" s="146"/>
      <c r="AG1128" s="146" t="s">
        <v>176</v>
      </c>
      <c r="AH1128" s="146"/>
      <c r="AI1128" s="146"/>
      <c r="AJ1128" s="146"/>
      <c r="AK1128" s="146"/>
      <c r="AL1128" s="146"/>
      <c r="AM1128" s="146"/>
      <c r="AN1128" s="146"/>
      <c r="AO1128" s="146"/>
      <c r="AP1128" s="146"/>
      <c r="AQ1128" s="146"/>
      <c r="AR1128" s="146"/>
      <c r="AS1128" s="146"/>
      <c r="AT1128" s="146"/>
      <c r="AU1128" s="146"/>
      <c r="AV1128" s="146"/>
      <c r="AW1128" s="146"/>
      <c r="AX1128" s="146"/>
      <c r="AY1128" s="146"/>
      <c r="AZ1128" s="146"/>
      <c r="BA1128" s="146"/>
      <c r="BB1128" s="146"/>
      <c r="BC1128" s="146"/>
      <c r="BD1128" s="146"/>
      <c r="BE1128" s="146"/>
      <c r="BF1128" s="146"/>
      <c r="BG1128" s="146"/>
      <c r="BH1128" s="146"/>
    </row>
    <row r="1129" spans="1:60" outlineLevel="1">
      <c r="A1129" s="153"/>
      <c r="B1129" s="154"/>
      <c r="C1129" s="195" t="s">
        <v>1018</v>
      </c>
      <c r="D1129" s="185"/>
      <c r="E1129" s="186"/>
      <c r="F1129" s="155"/>
      <c r="G1129" s="155"/>
      <c r="H1129" s="155"/>
      <c r="I1129" s="155"/>
      <c r="J1129" s="155"/>
      <c r="K1129" s="155"/>
      <c r="L1129" s="155"/>
      <c r="M1129" s="155"/>
      <c r="N1129" s="155"/>
      <c r="O1129" s="155"/>
      <c r="P1129" s="155"/>
      <c r="Q1129" s="155"/>
      <c r="R1129" s="155"/>
      <c r="S1129" s="155"/>
      <c r="T1129" s="155"/>
      <c r="U1129" s="155"/>
      <c r="V1129" s="155"/>
      <c r="W1129" s="155"/>
      <c r="X1129" s="155"/>
      <c r="Y1129" s="146"/>
      <c r="Z1129" s="146"/>
      <c r="AA1129" s="146"/>
      <c r="AB1129" s="146"/>
      <c r="AC1129" s="146"/>
      <c r="AD1129" s="146"/>
      <c r="AE1129" s="146"/>
      <c r="AF1129" s="146"/>
      <c r="AG1129" s="146" t="s">
        <v>228</v>
      </c>
      <c r="AH1129" s="146">
        <v>0</v>
      </c>
      <c r="AI1129" s="146"/>
      <c r="AJ1129" s="146"/>
      <c r="AK1129" s="146"/>
      <c r="AL1129" s="146"/>
      <c r="AM1129" s="146"/>
      <c r="AN1129" s="146"/>
      <c r="AO1129" s="146"/>
      <c r="AP1129" s="146"/>
      <c r="AQ1129" s="146"/>
      <c r="AR1129" s="146"/>
      <c r="AS1129" s="146"/>
      <c r="AT1129" s="146"/>
      <c r="AU1129" s="146"/>
      <c r="AV1129" s="146"/>
      <c r="AW1129" s="146"/>
      <c r="AX1129" s="146"/>
      <c r="AY1129" s="146"/>
      <c r="AZ1129" s="146"/>
      <c r="BA1129" s="146"/>
      <c r="BB1129" s="146"/>
      <c r="BC1129" s="146"/>
      <c r="BD1129" s="146"/>
      <c r="BE1129" s="146"/>
      <c r="BF1129" s="146"/>
      <c r="BG1129" s="146"/>
      <c r="BH1129" s="146"/>
    </row>
    <row r="1130" spans="1:60" outlineLevel="1">
      <c r="A1130" s="153"/>
      <c r="B1130" s="154"/>
      <c r="C1130" s="195" t="s">
        <v>741</v>
      </c>
      <c r="D1130" s="185"/>
      <c r="E1130" s="186">
        <v>2</v>
      </c>
      <c r="F1130" s="155"/>
      <c r="G1130" s="155"/>
      <c r="H1130" s="155"/>
      <c r="I1130" s="155"/>
      <c r="J1130" s="155"/>
      <c r="K1130" s="155"/>
      <c r="L1130" s="155"/>
      <c r="M1130" s="155"/>
      <c r="N1130" s="155"/>
      <c r="O1130" s="155"/>
      <c r="P1130" s="155"/>
      <c r="Q1130" s="155"/>
      <c r="R1130" s="155"/>
      <c r="S1130" s="155"/>
      <c r="T1130" s="155"/>
      <c r="U1130" s="155"/>
      <c r="V1130" s="155"/>
      <c r="W1130" s="155"/>
      <c r="X1130" s="155"/>
      <c r="Y1130" s="146"/>
      <c r="Z1130" s="146"/>
      <c r="AA1130" s="146"/>
      <c r="AB1130" s="146"/>
      <c r="AC1130" s="146"/>
      <c r="AD1130" s="146"/>
      <c r="AE1130" s="146"/>
      <c r="AF1130" s="146"/>
      <c r="AG1130" s="146" t="s">
        <v>228</v>
      </c>
      <c r="AH1130" s="146">
        <v>0</v>
      </c>
      <c r="AI1130" s="146"/>
      <c r="AJ1130" s="146"/>
      <c r="AK1130" s="146"/>
      <c r="AL1130" s="146"/>
      <c r="AM1130" s="146"/>
      <c r="AN1130" s="146"/>
      <c r="AO1130" s="146"/>
      <c r="AP1130" s="146"/>
      <c r="AQ1130" s="146"/>
      <c r="AR1130" s="146"/>
      <c r="AS1130" s="146"/>
      <c r="AT1130" s="146"/>
      <c r="AU1130" s="146"/>
      <c r="AV1130" s="146"/>
      <c r="AW1130" s="146"/>
      <c r="AX1130" s="146"/>
      <c r="AY1130" s="146"/>
      <c r="AZ1130" s="146"/>
      <c r="BA1130" s="146"/>
      <c r="BB1130" s="146"/>
      <c r="BC1130" s="146"/>
      <c r="BD1130" s="146"/>
      <c r="BE1130" s="146"/>
      <c r="BF1130" s="146"/>
      <c r="BG1130" s="146"/>
      <c r="BH1130" s="146"/>
    </row>
    <row r="1131" spans="1:60" outlineLevel="1">
      <c r="A1131" s="163">
        <v>167</v>
      </c>
      <c r="B1131" s="164" t="s">
        <v>1027</v>
      </c>
      <c r="C1131" s="180" t="s">
        <v>1028</v>
      </c>
      <c r="D1131" s="165" t="s">
        <v>646</v>
      </c>
      <c r="E1131" s="166">
        <v>1</v>
      </c>
      <c r="F1131" s="167"/>
      <c r="G1131" s="168">
        <f>ROUND(E1131*F1131,2)</f>
        <v>0</v>
      </c>
      <c r="H1131" s="167">
        <v>0</v>
      </c>
      <c r="I1131" s="168">
        <f>ROUND(E1131*H1131,2)</f>
        <v>0</v>
      </c>
      <c r="J1131" s="167">
        <v>10160</v>
      </c>
      <c r="K1131" s="168">
        <f>ROUND(E1131*J1131,2)</f>
        <v>10160</v>
      </c>
      <c r="L1131" s="168">
        <v>21</v>
      </c>
      <c r="M1131" s="168">
        <f>G1131*(1+L1131/100)</f>
        <v>0</v>
      </c>
      <c r="N1131" s="168">
        <v>0</v>
      </c>
      <c r="O1131" s="168">
        <f>ROUND(E1131*N1131,2)</f>
        <v>0</v>
      </c>
      <c r="P1131" s="168">
        <v>0</v>
      </c>
      <c r="Q1131" s="168">
        <f>ROUND(E1131*P1131,2)</f>
        <v>0</v>
      </c>
      <c r="R1131" s="168"/>
      <c r="S1131" s="168" t="s">
        <v>386</v>
      </c>
      <c r="T1131" s="169" t="s">
        <v>172</v>
      </c>
      <c r="U1131" s="155">
        <v>0</v>
      </c>
      <c r="V1131" s="155">
        <f>ROUND(E1131*U1131,2)</f>
        <v>0</v>
      </c>
      <c r="W1131" s="155"/>
      <c r="X1131" s="155" t="s">
        <v>223</v>
      </c>
      <c r="Y1131" s="146"/>
      <c r="Z1131" s="146"/>
      <c r="AA1131" s="146"/>
      <c r="AB1131" s="146"/>
      <c r="AC1131" s="146"/>
      <c r="AD1131" s="146"/>
      <c r="AE1131" s="146"/>
      <c r="AF1131" s="146"/>
      <c r="AG1131" s="146" t="s">
        <v>224</v>
      </c>
      <c r="AH1131" s="146"/>
      <c r="AI1131" s="146"/>
      <c r="AJ1131" s="146"/>
      <c r="AK1131" s="146"/>
      <c r="AL1131" s="146"/>
      <c r="AM1131" s="146"/>
      <c r="AN1131" s="146"/>
      <c r="AO1131" s="146"/>
      <c r="AP1131" s="146"/>
      <c r="AQ1131" s="146"/>
      <c r="AR1131" s="146"/>
      <c r="AS1131" s="146"/>
      <c r="AT1131" s="146"/>
      <c r="AU1131" s="146"/>
      <c r="AV1131" s="146"/>
      <c r="AW1131" s="146"/>
      <c r="AX1131" s="146"/>
      <c r="AY1131" s="146"/>
      <c r="AZ1131" s="146"/>
      <c r="BA1131" s="146"/>
      <c r="BB1131" s="146"/>
      <c r="BC1131" s="146"/>
      <c r="BD1131" s="146"/>
      <c r="BE1131" s="146"/>
      <c r="BF1131" s="146"/>
      <c r="BG1131" s="146"/>
      <c r="BH1131" s="146"/>
    </row>
    <row r="1132" spans="1:60" outlineLevel="1">
      <c r="A1132" s="153"/>
      <c r="B1132" s="154"/>
      <c r="C1132" s="790" t="s">
        <v>1295</v>
      </c>
      <c r="D1132" s="791"/>
      <c r="E1132" s="791"/>
      <c r="F1132" s="791"/>
      <c r="G1132" s="791"/>
      <c r="H1132" s="155"/>
      <c r="I1132" s="155"/>
      <c r="J1132" s="155"/>
      <c r="K1132" s="155"/>
      <c r="L1132" s="155"/>
      <c r="M1132" s="155"/>
      <c r="N1132" s="155"/>
      <c r="O1132" s="155"/>
      <c r="P1132" s="155"/>
      <c r="Q1132" s="155"/>
      <c r="R1132" s="155"/>
      <c r="S1132" s="155"/>
      <c r="T1132" s="155"/>
      <c r="U1132" s="155"/>
      <c r="V1132" s="155"/>
      <c r="W1132" s="155"/>
      <c r="X1132" s="155"/>
      <c r="Y1132" s="146"/>
      <c r="Z1132" s="146"/>
      <c r="AA1132" s="146"/>
      <c r="AB1132" s="146"/>
      <c r="AC1132" s="146"/>
      <c r="AD1132" s="146"/>
      <c r="AE1132" s="146"/>
      <c r="AF1132" s="146"/>
      <c r="AG1132" s="146" t="s">
        <v>176</v>
      </c>
      <c r="AH1132" s="146"/>
      <c r="AI1132" s="146"/>
      <c r="AJ1132" s="146"/>
      <c r="AK1132" s="146"/>
      <c r="AL1132" s="146"/>
      <c r="AM1132" s="146"/>
      <c r="AN1132" s="146"/>
      <c r="AO1132" s="146"/>
      <c r="AP1132" s="146"/>
      <c r="AQ1132" s="146"/>
      <c r="AR1132" s="146"/>
      <c r="AS1132" s="146"/>
      <c r="AT1132" s="146"/>
      <c r="AU1132" s="146"/>
      <c r="AV1132" s="146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  <c r="BH1132" s="146"/>
    </row>
    <row r="1133" spans="1:60" outlineLevel="1">
      <c r="A1133" s="153"/>
      <c r="B1133" s="154"/>
      <c r="C1133" s="803" t="s">
        <v>1296</v>
      </c>
      <c r="D1133" s="804"/>
      <c r="E1133" s="804"/>
      <c r="F1133" s="804"/>
      <c r="G1133" s="804"/>
      <c r="H1133" s="155"/>
      <c r="I1133" s="155"/>
      <c r="J1133" s="155"/>
      <c r="K1133" s="155"/>
      <c r="L1133" s="155"/>
      <c r="M1133" s="155"/>
      <c r="N1133" s="155"/>
      <c r="O1133" s="155"/>
      <c r="P1133" s="155"/>
      <c r="Q1133" s="155"/>
      <c r="R1133" s="155"/>
      <c r="S1133" s="155"/>
      <c r="T1133" s="155"/>
      <c r="U1133" s="155"/>
      <c r="V1133" s="155"/>
      <c r="W1133" s="155"/>
      <c r="X1133" s="155"/>
      <c r="Y1133" s="146"/>
      <c r="Z1133" s="146"/>
      <c r="AA1133" s="146"/>
      <c r="AB1133" s="146"/>
      <c r="AC1133" s="146"/>
      <c r="AD1133" s="146"/>
      <c r="AE1133" s="146"/>
      <c r="AF1133" s="146"/>
      <c r="AG1133" s="146" t="s">
        <v>176</v>
      </c>
      <c r="AH1133" s="146"/>
      <c r="AI1133" s="146"/>
      <c r="AJ1133" s="146"/>
      <c r="AK1133" s="146"/>
      <c r="AL1133" s="146"/>
      <c r="AM1133" s="146"/>
      <c r="AN1133" s="146"/>
      <c r="AO1133" s="146"/>
      <c r="AP1133" s="146"/>
      <c r="AQ1133" s="146"/>
      <c r="AR1133" s="146"/>
      <c r="AS1133" s="146"/>
      <c r="AT1133" s="146"/>
      <c r="AU1133" s="146"/>
      <c r="AV1133" s="146"/>
      <c r="AW1133" s="146"/>
      <c r="AX1133" s="146"/>
      <c r="AY1133" s="146"/>
      <c r="AZ1133" s="146"/>
      <c r="BA1133" s="146"/>
      <c r="BB1133" s="146"/>
      <c r="BC1133" s="146"/>
      <c r="BD1133" s="146"/>
      <c r="BE1133" s="146"/>
      <c r="BF1133" s="146"/>
      <c r="BG1133" s="146"/>
      <c r="BH1133" s="146"/>
    </row>
    <row r="1134" spans="1:60" outlineLevel="1">
      <c r="A1134" s="153"/>
      <c r="B1134" s="154"/>
      <c r="C1134" s="803" t="s">
        <v>1297</v>
      </c>
      <c r="D1134" s="804"/>
      <c r="E1134" s="804"/>
      <c r="F1134" s="804"/>
      <c r="G1134" s="804"/>
      <c r="H1134" s="155"/>
      <c r="I1134" s="155"/>
      <c r="J1134" s="155"/>
      <c r="K1134" s="155"/>
      <c r="L1134" s="155"/>
      <c r="M1134" s="155"/>
      <c r="N1134" s="155"/>
      <c r="O1134" s="155"/>
      <c r="P1134" s="155"/>
      <c r="Q1134" s="155"/>
      <c r="R1134" s="155"/>
      <c r="S1134" s="155"/>
      <c r="T1134" s="155"/>
      <c r="U1134" s="155"/>
      <c r="V1134" s="155"/>
      <c r="W1134" s="155"/>
      <c r="X1134" s="155"/>
      <c r="Y1134" s="146"/>
      <c r="Z1134" s="146"/>
      <c r="AA1134" s="146"/>
      <c r="AB1134" s="146"/>
      <c r="AC1134" s="146"/>
      <c r="AD1134" s="146"/>
      <c r="AE1134" s="146"/>
      <c r="AF1134" s="146"/>
      <c r="AG1134" s="146" t="s">
        <v>176</v>
      </c>
      <c r="AH1134" s="146"/>
      <c r="AI1134" s="146"/>
      <c r="AJ1134" s="146"/>
      <c r="AK1134" s="146"/>
      <c r="AL1134" s="146"/>
      <c r="AM1134" s="146"/>
      <c r="AN1134" s="146"/>
      <c r="AO1134" s="146"/>
      <c r="AP1134" s="146"/>
      <c r="AQ1134" s="146"/>
      <c r="AR1134" s="146"/>
      <c r="AS1134" s="146"/>
      <c r="AT1134" s="146"/>
      <c r="AU1134" s="146"/>
      <c r="AV1134" s="146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  <c r="BH1134" s="146"/>
    </row>
    <row r="1135" spans="1:60" outlineLevel="1">
      <c r="A1135" s="153"/>
      <c r="B1135" s="154"/>
      <c r="C1135" s="803" t="s">
        <v>1298</v>
      </c>
      <c r="D1135" s="804"/>
      <c r="E1135" s="804"/>
      <c r="F1135" s="804"/>
      <c r="G1135" s="804"/>
      <c r="H1135" s="155"/>
      <c r="I1135" s="155"/>
      <c r="J1135" s="155"/>
      <c r="K1135" s="155"/>
      <c r="L1135" s="155"/>
      <c r="M1135" s="155"/>
      <c r="N1135" s="155"/>
      <c r="O1135" s="155"/>
      <c r="P1135" s="155"/>
      <c r="Q1135" s="155"/>
      <c r="R1135" s="155"/>
      <c r="S1135" s="155"/>
      <c r="T1135" s="155"/>
      <c r="U1135" s="155"/>
      <c r="V1135" s="155"/>
      <c r="W1135" s="155"/>
      <c r="X1135" s="155"/>
      <c r="Y1135" s="146"/>
      <c r="Z1135" s="146"/>
      <c r="AA1135" s="146"/>
      <c r="AB1135" s="146"/>
      <c r="AC1135" s="146"/>
      <c r="AD1135" s="146"/>
      <c r="AE1135" s="146"/>
      <c r="AF1135" s="146"/>
      <c r="AG1135" s="146" t="s">
        <v>176</v>
      </c>
      <c r="AH1135" s="146"/>
      <c r="AI1135" s="146"/>
      <c r="AJ1135" s="146"/>
      <c r="AK1135" s="146"/>
      <c r="AL1135" s="146"/>
      <c r="AM1135" s="146"/>
      <c r="AN1135" s="146"/>
      <c r="AO1135" s="146"/>
      <c r="AP1135" s="146"/>
      <c r="AQ1135" s="146"/>
      <c r="AR1135" s="146"/>
      <c r="AS1135" s="146"/>
      <c r="AT1135" s="146"/>
      <c r="AU1135" s="146"/>
      <c r="AV1135" s="146"/>
      <c r="AW1135" s="146"/>
      <c r="AX1135" s="146"/>
      <c r="AY1135" s="146"/>
      <c r="AZ1135" s="146"/>
      <c r="BA1135" s="146"/>
      <c r="BB1135" s="146"/>
      <c r="BC1135" s="146"/>
      <c r="BD1135" s="146"/>
      <c r="BE1135" s="146"/>
      <c r="BF1135" s="146"/>
      <c r="BG1135" s="146"/>
      <c r="BH1135" s="146"/>
    </row>
    <row r="1136" spans="1:60" outlineLevel="1">
      <c r="A1136" s="153"/>
      <c r="B1136" s="154"/>
      <c r="C1136" s="803" t="s">
        <v>1299</v>
      </c>
      <c r="D1136" s="804"/>
      <c r="E1136" s="804"/>
      <c r="F1136" s="804"/>
      <c r="G1136" s="804"/>
      <c r="H1136" s="155"/>
      <c r="I1136" s="155"/>
      <c r="J1136" s="155"/>
      <c r="K1136" s="155"/>
      <c r="L1136" s="155"/>
      <c r="M1136" s="155"/>
      <c r="N1136" s="155"/>
      <c r="O1136" s="155"/>
      <c r="P1136" s="155"/>
      <c r="Q1136" s="155"/>
      <c r="R1136" s="155"/>
      <c r="S1136" s="155"/>
      <c r="T1136" s="155"/>
      <c r="U1136" s="155"/>
      <c r="V1136" s="155"/>
      <c r="W1136" s="155"/>
      <c r="X1136" s="155"/>
      <c r="Y1136" s="146"/>
      <c r="Z1136" s="146"/>
      <c r="AA1136" s="146"/>
      <c r="AB1136" s="146"/>
      <c r="AC1136" s="146"/>
      <c r="AD1136" s="146"/>
      <c r="AE1136" s="146"/>
      <c r="AF1136" s="146"/>
      <c r="AG1136" s="146" t="s">
        <v>176</v>
      </c>
      <c r="AH1136" s="146"/>
      <c r="AI1136" s="146"/>
      <c r="AJ1136" s="146"/>
      <c r="AK1136" s="146"/>
      <c r="AL1136" s="146"/>
      <c r="AM1136" s="146"/>
      <c r="AN1136" s="146"/>
      <c r="AO1136" s="146"/>
      <c r="AP1136" s="146"/>
      <c r="AQ1136" s="146"/>
      <c r="AR1136" s="146"/>
      <c r="AS1136" s="146"/>
      <c r="AT1136" s="146"/>
      <c r="AU1136" s="146"/>
      <c r="AV1136" s="146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  <c r="BH1136" s="146"/>
    </row>
    <row r="1137" spans="1:60" outlineLevel="1">
      <c r="A1137" s="153"/>
      <c r="B1137" s="154"/>
      <c r="C1137" s="803" t="s">
        <v>1029</v>
      </c>
      <c r="D1137" s="804"/>
      <c r="E1137" s="804"/>
      <c r="F1137" s="804"/>
      <c r="G1137" s="804"/>
      <c r="H1137" s="155"/>
      <c r="I1137" s="155"/>
      <c r="J1137" s="155"/>
      <c r="K1137" s="155"/>
      <c r="L1137" s="155"/>
      <c r="M1137" s="155"/>
      <c r="N1137" s="155"/>
      <c r="O1137" s="155"/>
      <c r="P1137" s="155"/>
      <c r="Q1137" s="155"/>
      <c r="R1137" s="155"/>
      <c r="S1137" s="155"/>
      <c r="T1137" s="155"/>
      <c r="U1137" s="155"/>
      <c r="V1137" s="155"/>
      <c r="W1137" s="155"/>
      <c r="X1137" s="155"/>
      <c r="Y1137" s="146"/>
      <c r="Z1137" s="146"/>
      <c r="AA1137" s="146"/>
      <c r="AB1137" s="146"/>
      <c r="AC1137" s="146"/>
      <c r="AD1137" s="146"/>
      <c r="AE1137" s="146"/>
      <c r="AF1137" s="146"/>
      <c r="AG1137" s="146" t="s">
        <v>176</v>
      </c>
      <c r="AH1137" s="146"/>
      <c r="AI1137" s="146"/>
      <c r="AJ1137" s="146"/>
      <c r="AK1137" s="146"/>
      <c r="AL1137" s="146"/>
      <c r="AM1137" s="146"/>
      <c r="AN1137" s="146"/>
      <c r="AO1137" s="146"/>
      <c r="AP1137" s="146"/>
      <c r="AQ1137" s="146"/>
      <c r="AR1137" s="146"/>
      <c r="AS1137" s="146"/>
      <c r="AT1137" s="146"/>
      <c r="AU1137" s="146"/>
      <c r="AV1137" s="146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  <c r="BH1137" s="146"/>
    </row>
    <row r="1138" spans="1:60" outlineLevel="1">
      <c r="A1138" s="153"/>
      <c r="B1138" s="154"/>
      <c r="C1138" s="803" t="s">
        <v>1017</v>
      </c>
      <c r="D1138" s="804"/>
      <c r="E1138" s="804"/>
      <c r="F1138" s="804"/>
      <c r="G1138" s="804"/>
      <c r="H1138" s="155"/>
      <c r="I1138" s="155"/>
      <c r="J1138" s="155"/>
      <c r="K1138" s="155"/>
      <c r="L1138" s="155"/>
      <c r="M1138" s="155"/>
      <c r="N1138" s="155"/>
      <c r="O1138" s="155"/>
      <c r="P1138" s="155"/>
      <c r="Q1138" s="155"/>
      <c r="R1138" s="155"/>
      <c r="S1138" s="155"/>
      <c r="T1138" s="155"/>
      <c r="U1138" s="155"/>
      <c r="V1138" s="155"/>
      <c r="W1138" s="155"/>
      <c r="X1138" s="155"/>
      <c r="Y1138" s="146"/>
      <c r="Z1138" s="146"/>
      <c r="AA1138" s="146"/>
      <c r="AB1138" s="146"/>
      <c r="AC1138" s="146"/>
      <c r="AD1138" s="146"/>
      <c r="AE1138" s="146"/>
      <c r="AF1138" s="146"/>
      <c r="AG1138" s="146" t="s">
        <v>176</v>
      </c>
      <c r="AH1138" s="146"/>
      <c r="AI1138" s="146"/>
      <c r="AJ1138" s="146"/>
      <c r="AK1138" s="146"/>
      <c r="AL1138" s="146"/>
      <c r="AM1138" s="146"/>
      <c r="AN1138" s="146"/>
      <c r="AO1138" s="146"/>
      <c r="AP1138" s="146"/>
      <c r="AQ1138" s="146"/>
      <c r="AR1138" s="146"/>
      <c r="AS1138" s="146"/>
      <c r="AT1138" s="146"/>
      <c r="AU1138" s="146"/>
      <c r="AV1138" s="146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  <c r="BH1138" s="146"/>
    </row>
    <row r="1139" spans="1:60" outlineLevel="1">
      <c r="A1139" s="153"/>
      <c r="B1139" s="154"/>
      <c r="C1139" s="195" t="s">
        <v>1018</v>
      </c>
      <c r="D1139" s="185"/>
      <c r="E1139" s="186"/>
      <c r="F1139" s="155"/>
      <c r="G1139" s="155"/>
      <c r="H1139" s="155"/>
      <c r="I1139" s="155"/>
      <c r="J1139" s="155"/>
      <c r="K1139" s="155"/>
      <c r="L1139" s="155"/>
      <c r="M1139" s="155"/>
      <c r="N1139" s="155"/>
      <c r="O1139" s="155"/>
      <c r="P1139" s="155"/>
      <c r="Q1139" s="155"/>
      <c r="R1139" s="155"/>
      <c r="S1139" s="155"/>
      <c r="T1139" s="155"/>
      <c r="U1139" s="155"/>
      <c r="V1139" s="155"/>
      <c r="W1139" s="155"/>
      <c r="X1139" s="155"/>
      <c r="Y1139" s="146"/>
      <c r="Z1139" s="146"/>
      <c r="AA1139" s="146"/>
      <c r="AB1139" s="146"/>
      <c r="AC1139" s="146"/>
      <c r="AD1139" s="146"/>
      <c r="AE1139" s="146"/>
      <c r="AF1139" s="146"/>
      <c r="AG1139" s="146" t="s">
        <v>228</v>
      </c>
      <c r="AH1139" s="146">
        <v>0</v>
      </c>
      <c r="AI1139" s="146"/>
      <c r="AJ1139" s="146"/>
      <c r="AK1139" s="146"/>
      <c r="AL1139" s="146"/>
      <c r="AM1139" s="146"/>
      <c r="AN1139" s="146"/>
      <c r="AO1139" s="146"/>
      <c r="AP1139" s="146"/>
      <c r="AQ1139" s="146"/>
      <c r="AR1139" s="146"/>
      <c r="AS1139" s="146"/>
      <c r="AT1139" s="146"/>
      <c r="AU1139" s="146"/>
      <c r="AV1139" s="146"/>
      <c r="AW1139" s="146"/>
      <c r="AX1139" s="146"/>
      <c r="AY1139" s="146"/>
      <c r="AZ1139" s="146"/>
      <c r="BA1139" s="146"/>
      <c r="BB1139" s="146"/>
      <c r="BC1139" s="146"/>
      <c r="BD1139" s="146"/>
      <c r="BE1139" s="146"/>
      <c r="BF1139" s="146"/>
      <c r="BG1139" s="146"/>
      <c r="BH1139" s="146"/>
    </row>
    <row r="1140" spans="1:60" outlineLevel="1">
      <c r="A1140" s="153"/>
      <c r="B1140" s="154"/>
      <c r="C1140" s="195" t="s">
        <v>633</v>
      </c>
      <c r="D1140" s="185"/>
      <c r="E1140" s="186">
        <v>1</v>
      </c>
      <c r="F1140" s="155"/>
      <c r="G1140" s="155"/>
      <c r="H1140" s="155"/>
      <c r="I1140" s="155"/>
      <c r="J1140" s="155"/>
      <c r="K1140" s="155"/>
      <c r="L1140" s="155"/>
      <c r="M1140" s="155"/>
      <c r="N1140" s="155"/>
      <c r="O1140" s="155"/>
      <c r="P1140" s="155"/>
      <c r="Q1140" s="155"/>
      <c r="R1140" s="155"/>
      <c r="S1140" s="155"/>
      <c r="T1140" s="155"/>
      <c r="U1140" s="155"/>
      <c r="V1140" s="155"/>
      <c r="W1140" s="155"/>
      <c r="X1140" s="155"/>
      <c r="Y1140" s="146"/>
      <c r="Z1140" s="146"/>
      <c r="AA1140" s="146"/>
      <c r="AB1140" s="146"/>
      <c r="AC1140" s="146"/>
      <c r="AD1140" s="146"/>
      <c r="AE1140" s="146"/>
      <c r="AF1140" s="146"/>
      <c r="AG1140" s="146" t="s">
        <v>228</v>
      </c>
      <c r="AH1140" s="146">
        <v>0</v>
      </c>
      <c r="AI1140" s="146"/>
      <c r="AJ1140" s="146"/>
      <c r="AK1140" s="146"/>
      <c r="AL1140" s="146"/>
      <c r="AM1140" s="146"/>
      <c r="AN1140" s="146"/>
      <c r="AO1140" s="146"/>
      <c r="AP1140" s="146"/>
      <c r="AQ1140" s="146"/>
      <c r="AR1140" s="146"/>
      <c r="AS1140" s="146"/>
      <c r="AT1140" s="146"/>
      <c r="AU1140" s="146"/>
      <c r="AV1140" s="146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  <c r="BH1140" s="146"/>
    </row>
    <row r="1141" spans="1:60" ht="22.5" outlineLevel="1">
      <c r="A1141" s="726">
        <v>168</v>
      </c>
      <c r="B1141" s="164" t="s">
        <v>1030</v>
      </c>
      <c r="C1141" s="180" t="s">
        <v>1031</v>
      </c>
      <c r="D1141" s="165" t="s">
        <v>646</v>
      </c>
      <c r="E1141" s="166">
        <v>1</v>
      </c>
      <c r="F1141" s="167"/>
      <c r="G1141" s="168">
        <f>ROUND(E1141*F1141,2)</f>
        <v>0</v>
      </c>
      <c r="H1141" s="167">
        <v>0</v>
      </c>
      <c r="I1141" s="168">
        <f>ROUND(E1141*H1141,2)</f>
        <v>0</v>
      </c>
      <c r="J1141" s="167">
        <v>16730</v>
      </c>
      <c r="K1141" s="168">
        <f>ROUND(E1141*J1141,2)</f>
        <v>16730</v>
      </c>
      <c r="L1141" s="168">
        <v>21</v>
      </c>
      <c r="M1141" s="168">
        <f>G1141*(1+L1141/100)</f>
        <v>0</v>
      </c>
      <c r="N1141" s="168">
        <v>0</v>
      </c>
      <c r="O1141" s="168">
        <f>ROUND(E1141*N1141,2)</f>
        <v>0</v>
      </c>
      <c r="P1141" s="168">
        <v>0</v>
      </c>
      <c r="Q1141" s="168">
        <f>ROUND(E1141*P1141,2)</f>
        <v>0</v>
      </c>
      <c r="R1141" s="168"/>
      <c r="S1141" s="168" t="s">
        <v>386</v>
      </c>
      <c r="T1141" s="169" t="s">
        <v>172</v>
      </c>
      <c r="U1141" s="155">
        <v>0</v>
      </c>
      <c r="V1141" s="155">
        <f>ROUND(E1141*U1141,2)</f>
        <v>0</v>
      </c>
      <c r="W1141" s="155"/>
      <c r="X1141" s="155" t="s">
        <v>223</v>
      </c>
      <c r="Y1141" s="146"/>
      <c r="Z1141" s="146"/>
      <c r="AA1141" s="146"/>
      <c r="AB1141" s="146"/>
      <c r="AC1141" s="146"/>
      <c r="AD1141" s="146"/>
      <c r="AE1141" s="146"/>
      <c r="AF1141" s="146"/>
      <c r="AG1141" s="146" t="s">
        <v>224</v>
      </c>
      <c r="AH1141" s="146"/>
      <c r="AI1141" s="146"/>
      <c r="AJ1141" s="146"/>
      <c r="AK1141" s="146"/>
      <c r="AL1141" s="146"/>
      <c r="AM1141" s="146"/>
      <c r="AN1141" s="146"/>
      <c r="AO1141" s="146"/>
      <c r="AP1141" s="146"/>
      <c r="AQ1141" s="146"/>
      <c r="AR1141" s="146"/>
      <c r="AS1141" s="146"/>
      <c r="AT1141" s="146"/>
      <c r="AU1141" s="146"/>
      <c r="AV1141" s="146"/>
      <c r="AW1141" s="146"/>
      <c r="AX1141" s="146"/>
      <c r="AY1141" s="146"/>
      <c r="AZ1141" s="146"/>
      <c r="BA1141" s="146"/>
      <c r="BB1141" s="146"/>
      <c r="BC1141" s="146"/>
      <c r="BD1141" s="146"/>
      <c r="BE1141" s="146"/>
      <c r="BF1141" s="146"/>
      <c r="BG1141" s="146"/>
      <c r="BH1141" s="146"/>
    </row>
    <row r="1142" spans="1:60" ht="65.25" customHeight="1" outlineLevel="1">
      <c r="A1142" s="153"/>
      <c r="B1142" s="154"/>
      <c r="C1142" s="790" t="s">
        <v>3087</v>
      </c>
      <c r="D1142" s="791"/>
      <c r="E1142" s="791"/>
      <c r="F1142" s="791"/>
      <c r="G1142" s="791"/>
      <c r="H1142" s="155"/>
      <c r="I1142" s="155"/>
      <c r="J1142" s="155"/>
      <c r="K1142" s="155"/>
      <c r="L1142" s="155"/>
      <c r="M1142" s="155"/>
      <c r="N1142" s="155"/>
      <c r="O1142" s="155"/>
      <c r="P1142" s="155"/>
      <c r="Q1142" s="155"/>
      <c r="R1142" s="155"/>
      <c r="S1142" s="155"/>
      <c r="T1142" s="155"/>
      <c r="U1142" s="155"/>
      <c r="V1142" s="155"/>
      <c r="W1142" s="155"/>
      <c r="X1142" s="155"/>
      <c r="Y1142" s="146"/>
      <c r="Z1142" s="146"/>
      <c r="AA1142" s="146"/>
      <c r="AB1142" s="146"/>
      <c r="AC1142" s="146"/>
      <c r="AD1142" s="146"/>
      <c r="AE1142" s="146"/>
      <c r="AF1142" s="146"/>
      <c r="AG1142" s="146" t="s">
        <v>176</v>
      </c>
      <c r="AH1142" s="146"/>
      <c r="AI1142" s="146"/>
      <c r="AJ1142" s="146"/>
      <c r="AK1142" s="146"/>
      <c r="AL1142" s="146"/>
      <c r="AM1142" s="146"/>
      <c r="AN1142" s="146"/>
      <c r="AO1142" s="146"/>
      <c r="AP1142" s="146"/>
      <c r="AQ1142" s="146"/>
      <c r="AR1142" s="146"/>
      <c r="AS1142" s="146"/>
      <c r="AT1142" s="146"/>
      <c r="AU1142" s="146"/>
      <c r="AV1142" s="146"/>
      <c r="AW1142" s="146"/>
      <c r="AX1142" s="146"/>
      <c r="AY1142" s="146"/>
      <c r="AZ1142" s="146"/>
      <c r="BA1142" s="170" t="str">
        <f>C1142</f>
        <v xml:space="preserve">Bude vybavena dřezem a dvouplotýnkovým vařičem. Kuchyňská linka bude doplněna horní skříňkou o délce 0,60 m s policí pro umístění mikrovlnné trouby. Zbývající část vodorovné ocelové zavětrovací konstrukce bude obložena deskami a bude z ní vytvořena lavice pro sezení - ATYPICKÁ LAVICE, DÉLKA 1250mm, VYTVOŘENA OBKLADEM STÁVAJÍCÍHO VODOROVNÉHO OCELOVÉHO ZTUŽIDLA,  HL=450 mm, V=450 mm 
POVRCHOVÁ ÚPRAVA LAMINOVÁNÍM, HRANY ZAOBLENÉ. ATYPICKÝ ROZMĚR, NUTNO ZAMĚŘIT.
</v>
      </c>
      <c r="BB1142" s="146"/>
      <c r="BC1142" s="146"/>
      <c r="BD1142" s="146"/>
      <c r="BE1142" s="146"/>
      <c r="BF1142" s="146"/>
      <c r="BG1142" s="146"/>
      <c r="BH1142" s="146"/>
    </row>
    <row r="1143" spans="1:60" outlineLevel="1">
      <c r="A1143" s="153"/>
      <c r="B1143" s="154"/>
      <c r="C1143" s="195" t="s">
        <v>1032</v>
      </c>
      <c r="D1143" s="185"/>
      <c r="E1143" s="186"/>
      <c r="F1143" s="155"/>
      <c r="G1143" s="155"/>
      <c r="H1143" s="155"/>
      <c r="I1143" s="155"/>
      <c r="J1143" s="155"/>
      <c r="K1143" s="155"/>
      <c r="L1143" s="155"/>
      <c r="M1143" s="155"/>
      <c r="N1143" s="155"/>
      <c r="O1143" s="155"/>
      <c r="P1143" s="155"/>
      <c r="Q1143" s="155"/>
      <c r="R1143" s="155"/>
      <c r="S1143" s="155"/>
      <c r="T1143" s="155"/>
      <c r="U1143" s="155"/>
      <c r="V1143" s="155"/>
      <c r="W1143" s="155"/>
      <c r="X1143" s="155"/>
      <c r="Y1143" s="146"/>
      <c r="Z1143" s="146"/>
      <c r="AA1143" s="146"/>
      <c r="AB1143" s="146"/>
      <c r="AC1143" s="146"/>
      <c r="AD1143" s="146"/>
      <c r="AE1143" s="146"/>
      <c r="AF1143" s="146"/>
      <c r="AG1143" s="146" t="s">
        <v>228</v>
      </c>
      <c r="AH1143" s="146">
        <v>0</v>
      </c>
      <c r="AI1143" s="146"/>
      <c r="AJ1143" s="146"/>
      <c r="AK1143" s="146"/>
      <c r="AL1143" s="146"/>
      <c r="AM1143" s="146"/>
      <c r="AN1143" s="146"/>
      <c r="AO1143" s="146"/>
      <c r="AP1143" s="146"/>
      <c r="AQ1143" s="146"/>
      <c r="AR1143" s="146"/>
      <c r="AS1143" s="146"/>
      <c r="AT1143" s="146"/>
      <c r="AU1143" s="146"/>
      <c r="AV1143" s="146"/>
      <c r="AW1143" s="146"/>
      <c r="AX1143" s="146"/>
      <c r="AY1143" s="146"/>
      <c r="AZ1143" s="146"/>
      <c r="BA1143" s="146"/>
      <c r="BB1143" s="146"/>
      <c r="BC1143" s="146"/>
      <c r="BD1143" s="146"/>
      <c r="BE1143" s="146"/>
      <c r="BF1143" s="146"/>
      <c r="BG1143" s="146"/>
      <c r="BH1143" s="146"/>
    </row>
    <row r="1144" spans="1:60" outlineLevel="1">
      <c r="A1144" s="153"/>
      <c r="B1144" s="154"/>
      <c r="C1144" s="195" t="s">
        <v>633</v>
      </c>
      <c r="D1144" s="185"/>
      <c r="E1144" s="186">
        <v>1</v>
      </c>
      <c r="F1144" s="155"/>
      <c r="G1144" s="155"/>
      <c r="H1144" s="155"/>
      <c r="I1144" s="155"/>
      <c r="J1144" s="155"/>
      <c r="K1144" s="155"/>
      <c r="L1144" s="155"/>
      <c r="M1144" s="155"/>
      <c r="N1144" s="155"/>
      <c r="O1144" s="155"/>
      <c r="P1144" s="155"/>
      <c r="Q1144" s="155"/>
      <c r="R1144" s="155"/>
      <c r="S1144" s="155"/>
      <c r="T1144" s="155"/>
      <c r="U1144" s="155"/>
      <c r="V1144" s="155"/>
      <c r="W1144" s="155"/>
      <c r="X1144" s="155"/>
      <c r="Y1144" s="146"/>
      <c r="Z1144" s="146"/>
      <c r="AA1144" s="146"/>
      <c r="AB1144" s="146"/>
      <c r="AC1144" s="146"/>
      <c r="AD1144" s="146"/>
      <c r="AE1144" s="146"/>
      <c r="AF1144" s="146"/>
      <c r="AG1144" s="146" t="s">
        <v>228</v>
      </c>
      <c r="AH1144" s="146">
        <v>0</v>
      </c>
      <c r="AI1144" s="146"/>
      <c r="AJ1144" s="146"/>
      <c r="AK1144" s="146"/>
      <c r="AL1144" s="146"/>
      <c r="AM1144" s="146"/>
      <c r="AN1144" s="146"/>
      <c r="AO1144" s="146"/>
      <c r="AP1144" s="146"/>
      <c r="AQ1144" s="146"/>
      <c r="AR1144" s="146"/>
      <c r="AS1144" s="146"/>
      <c r="AT1144" s="146"/>
      <c r="AU1144" s="146"/>
      <c r="AV1144" s="146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  <c r="BH1144" s="146"/>
    </row>
    <row r="1145" spans="1:60" outlineLevel="1">
      <c r="A1145" s="163">
        <v>169</v>
      </c>
      <c r="B1145" s="164" t="s">
        <v>1033</v>
      </c>
      <c r="C1145" s="180" t="s">
        <v>1034</v>
      </c>
      <c r="D1145" s="165" t="s">
        <v>646</v>
      </c>
      <c r="E1145" s="166">
        <v>1</v>
      </c>
      <c r="F1145" s="167"/>
      <c r="G1145" s="168">
        <f>ROUND(E1145*F1145,2)</f>
        <v>0</v>
      </c>
      <c r="H1145" s="167">
        <v>0</v>
      </c>
      <c r="I1145" s="168">
        <f>ROUND(E1145*H1145,2)</f>
        <v>0</v>
      </c>
      <c r="J1145" s="167">
        <v>5020</v>
      </c>
      <c r="K1145" s="168">
        <f>ROUND(E1145*J1145,2)</f>
        <v>5020</v>
      </c>
      <c r="L1145" s="168">
        <v>21</v>
      </c>
      <c r="M1145" s="168">
        <f>G1145*(1+L1145/100)</f>
        <v>0</v>
      </c>
      <c r="N1145" s="168">
        <v>0</v>
      </c>
      <c r="O1145" s="168">
        <f>ROUND(E1145*N1145,2)</f>
        <v>0</v>
      </c>
      <c r="P1145" s="168">
        <v>0</v>
      </c>
      <c r="Q1145" s="168">
        <f>ROUND(E1145*P1145,2)</f>
        <v>0</v>
      </c>
      <c r="R1145" s="168"/>
      <c r="S1145" s="168" t="s">
        <v>386</v>
      </c>
      <c r="T1145" s="169" t="s">
        <v>172</v>
      </c>
      <c r="U1145" s="155">
        <v>0</v>
      </c>
      <c r="V1145" s="155">
        <f>ROUND(E1145*U1145,2)</f>
        <v>0</v>
      </c>
      <c r="W1145" s="155"/>
      <c r="X1145" s="155" t="s">
        <v>223</v>
      </c>
      <c r="Y1145" s="146"/>
      <c r="Z1145" s="146"/>
      <c r="AA1145" s="146"/>
      <c r="AB1145" s="146"/>
      <c r="AC1145" s="146"/>
      <c r="AD1145" s="146"/>
      <c r="AE1145" s="146"/>
      <c r="AF1145" s="146"/>
      <c r="AG1145" s="146" t="s">
        <v>224</v>
      </c>
      <c r="AH1145" s="146"/>
      <c r="AI1145" s="146"/>
      <c r="AJ1145" s="146"/>
      <c r="AK1145" s="146"/>
      <c r="AL1145" s="146"/>
      <c r="AM1145" s="146"/>
      <c r="AN1145" s="146"/>
      <c r="AO1145" s="146"/>
      <c r="AP1145" s="146"/>
      <c r="AQ1145" s="146"/>
      <c r="AR1145" s="146"/>
      <c r="AS1145" s="146"/>
      <c r="AT1145" s="146"/>
      <c r="AU1145" s="146"/>
      <c r="AV1145" s="146"/>
      <c r="AW1145" s="146"/>
      <c r="AX1145" s="146"/>
      <c r="AY1145" s="146"/>
      <c r="AZ1145" s="146"/>
      <c r="BA1145" s="146"/>
      <c r="BB1145" s="146"/>
      <c r="BC1145" s="146"/>
      <c r="BD1145" s="146"/>
      <c r="BE1145" s="146"/>
      <c r="BF1145" s="146"/>
      <c r="BG1145" s="146"/>
      <c r="BH1145" s="146"/>
    </row>
    <row r="1146" spans="1:60" outlineLevel="1">
      <c r="A1146" s="153"/>
      <c r="B1146" s="154"/>
      <c r="C1146" s="195" t="s">
        <v>1032</v>
      </c>
      <c r="D1146" s="185"/>
      <c r="E1146" s="186"/>
      <c r="F1146" s="155"/>
      <c r="G1146" s="155"/>
      <c r="H1146" s="155"/>
      <c r="I1146" s="155"/>
      <c r="J1146" s="155"/>
      <c r="K1146" s="155"/>
      <c r="L1146" s="155"/>
      <c r="M1146" s="155"/>
      <c r="N1146" s="155"/>
      <c r="O1146" s="155"/>
      <c r="P1146" s="155"/>
      <c r="Q1146" s="155"/>
      <c r="R1146" s="155"/>
      <c r="S1146" s="155"/>
      <c r="T1146" s="155"/>
      <c r="U1146" s="155"/>
      <c r="V1146" s="155"/>
      <c r="W1146" s="155"/>
      <c r="X1146" s="155"/>
      <c r="Y1146" s="146"/>
      <c r="Z1146" s="146"/>
      <c r="AA1146" s="146"/>
      <c r="AB1146" s="146"/>
      <c r="AC1146" s="146"/>
      <c r="AD1146" s="146"/>
      <c r="AE1146" s="146"/>
      <c r="AF1146" s="146"/>
      <c r="AG1146" s="146" t="s">
        <v>228</v>
      </c>
      <c r="AH1146" s="146">
        <v>0</v>
      </c>
      <c r="AI1146" s="146"/>
      <c r="AJ1146" s="146"/>
      <c r="AK1146" s="146"/>
      <c r="AL1146" s="146"/>
      <c r="AM1146" s="146"/>
      <c r="AN1146" s="146"/>
      <c r="AO1146" s="146"/>
      <c r="AP1146" s="146"/>
      <c r="AQ1146" s="146"/>
      <c r="AR1146" s="146"/>
      <c r="AS1146" s="146"/>
      <c r="AT1146" s="146"/>
      <c r="AU1146" s="146"/>
      <c r="AV1146" s="146"/>
      <c r="AW1146" s="146"/>
      <c r="AX1146" s="146"/>
      <c r="AY1146" s="146"/>
      <c r="AZ1146" s="146"/>
      <c r="BA1146" s="146"/>
      <c r="BB1146" s="146"/>
      <c r="BC1146" s="146"/>
      <c r="BD1146" s="146"/>
      <c r="BE1146" s="146"/>
      <c r="BF1146" s="146"/>
      <c r="BG1146" s="146"/>
      <c r="BH1146" s="146"/>
    </row>
    <row r="1147" spans="1:60" outlineLevel="1">
      <c r="A1147" s="153"/>
      <c r="B1147" s="154"/>
      <c r="C1147" s="195" t="s">
        <v>633</v>
      </c>
      <c r="D1147" s="185"/>
      <c r="E1147" s="186">
        <v>1</v>
      </c>
      <c r="F1147" s="155"/>
      <c r="G1147" s="155"/>
      <c r="H1147" s="155"/>
      <c r="I1147" s="155"/>
      <c r="J1147" s="155"/>
      <c r="K1147" s="155"/>
      <c r="L1147" s="155"/>
      <c r="M1147" s="155"/>
      <c r="N1147" s="155"/>
      <c r="O1147" s="155"/>
      <c r="P1147" s="155"/>
      <c r="Q1147" s="155"/>
      <c r="R1147" s="155"/>
      <c r="S1147" s="155"/>
      <c r="T1147" s="155"/>
      <c r="U1147" s="155"/>
      <c r="V1147" s="155"/>
      <c r="W1147" s="155"/>
      <c r="X1147" s="155"/>
      <c r="Y1147" s="146"/>
      <c r="Z1147" s="146"/>
      <c r="AA1147" s="146"/>
      <c r="AB1147" s="146"/>
      <c r="AC1147" s="146"/>
      <c r="AD1147" s="146"/>
      <c r="AE1147" s="146"/>
      <c r="AF1147" s="146"/>
      <c r="AG1147" s="146" t="s">
        <v>228</v>
      </c>
      <c r="AH1147" s="146">
        <v>0</v>
      </c>
      <c r="AI1147" s="146"/>
      <c r="AJ1147" s="146"/>
      <c r="AK1147" s="146"/>
      <c r="AL1147" s="146"/>
      <c r="AM1147" s="146"/>
      <c r="AN1147" s="146"/>
      <c r="AO1147" s="146"/>
      <c r="AP1147" s="146"/>
      <c r="AQ1147" s="146"/>
      <c r="AR1147" s="146"/>
      <c r="AS1147" s="146"/>
      <c r="AT1147" s="146"/>
      <c r="AU1147" s="146"/>
      <c r="AV1147" s="146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  <c r="BH1147" s="146"/>
    </row>
    <row r="1148" spans="1:60">
      <c r="A1148" s="157" t="s">
        <v>166</v>
      </c>
      <c r="B1148" s="158" t="s">
        <v>115</v>
      </c>
      <c r="C1148" s="179" t="s">
        <v>116</v>
      </c>
      <c r="D1148" s="159"/>
      <c r="E1148" s="160"/>
      <c r="F1148" s="161"/>
      <c r="G1148" s="161">
        <f>SUMIF(AG1149:AG1359,"&lt;&gt;NOR",G1149:G1359)</f>
        <v>0</v>
      </c>
      <c r="H1148" s="161"/>
      <c r="I1148" s="161">
        <f>SUM(I1149:I1359)</f>
        <v>0</v>
      </c>
      <c r="J1148" s="161"/>
      <c r="K1148" s="161">
        <f>SUM(K1149:K1359)</f>
        <v>451660</v>
      </c>
      <c r="L1148" s="161"/>
      <c r="M1148" s="161">
        <f>SUM(M1149:M1359)</f>
        <v>0</v>
      </c>
      <c r="N1148" s="161"/>
      <c r="O1148" s="161">
        <f>SUM(O1149:O1359)</f>
        <v>0</v>
      </c>
      <c r="P1148" s="161"/>
      <c r="Q1148" s="161">
        <f>SUM(Q1149:Q1359)</f>
        <v>0</v>
      </c>
      <c r="R1148" s="161"/>
      <c r="S1148" s="161"/>
      <c r="T1148" s="162"/>
      <c r="U1148" s="156"/>
      <c r="V1148" s="156">
        <f>SUM(V1149:V1359)</f>
        <v>0</v>
      </c>
      <c r="W1148" s="156"/>
      <c r="X1148" s="156"/>
      <c r="AG1148" t="s">
        <v>167</v>
      </c>
    </row>
    <row r="1149" spans="1:60" outlineLevel="1">
      <c r="A1149" s="163">
        <v>170</v>
      </c>
      <c r="B1149" s="164" t="s">
        <v>1035</v>
      </c>
      <c r="C1149" s="180" t="s">
        <v>1036</v>
      </c>
      <c r="D1149" s="165" t="s">
        <v>646</v>
      </c>
      <c r="E1149" s="166">
        <v>2</v>
      </c>
      <c r="F1149" s="167"/>
      <c r="G1149" s="168">
        <f>ROUND(E1149*F1149,2)</f>
        <v>0</v>
      </c>
      <c r="H1149" s="167">
        <v>0</v>
      </c>
      <c r="I1149" s="168">
        <f>ROUND(E1149*H1149,2)</f>
        <v>0</v>
      </c>
      <c r="J1149" s="167">
        <v>6290</v>
      </c>
      <c r="K1149" s="168">
        <f>ROUND(E1149*J1149,2)</f>
        <v>12580</v>
      </c>
      <c r="L1149" s="168">
        <v>21</v>
      </c>
      <c r="M1149" s="168">
        <f>G1149*(1+L1149/100)</f>
        <v>0</v>
      </c>
      <c r="N1149" s="168">
        <v>0</v>
      </c>
      <c r="O1149" s="168">
        <f>ROUND(E1149*N1149,2)</f>
        <v>0</v>
      </c>
      <c r="P1149" s="168">
        <v>0</v>
      </c>
      <c r="Q1149" s="168">
        <f>ROUND(E1149*P1149,2)</f>
        <v>0</v>
      </c>
      <c r="R1149" s="168"/>
      <c r="S1149" s="168" t="s">
        <v>386</v>
      </c>
      <c r="T1149" s="169" t="s">
        <v>172</v>
      </c>
      <c r="U1149" s="155">
        <v>0</v>
      </c>
      <c r="V1149" s="155">
        <f>ROUND(E1149*U1149,2)</f>
        <v>0</v>
      </c>
      <c r="W1149" s="155"/>
      <c r="X1149" s="155" t="s">
        <v>223</v>
      </c>
      <c r="Y1149" s="146"/>
      <c r="Z1149" s="146"/>
      <c r="AA1149" s="146"/>
      <c r="AB1149" s="146"/>
      <c r="AC1149" s="146"/>
      <c r="AD1149" s="146"/>
      <c r="AE1149" s="146"/>
      <c r="AF1149" s="146"/>
      <c r="AG1149" s="146" t="s">
        <v>224</v>
      </c>
      <c r="AH1149" s="146"/>
      <c r="AI1149" s="146"/>
      <c r="AJ1149" s="146"/>
      <c r="AK1149" s="146"/>
      <c r="AL1149" s="146"/>
      <c r="AM1149" s="146"/>
      <c r="AN1149" s="146"/>
      <c r="AO1149" s="146"/>
      <c r="AP1149" s="146"/>
      <c r="AQ1149" s="146"/>
      <c r="AR1149" s="146"/>
      <c r="AS1149" s="146"/>
      <c r="AT1149" s="146"/>
      <c r="AU1149" s="146"/>
      <c r="AV1149" s="146"/>
      <c r="AW1149" s="146"/>
      <c r="AX1149" s="146"/>
      <c r="AY1149" s="146"/>
      <c r="AZ1149" s="146"/>
      <c r="BA1149" s="146"/>
      <c r="BB1149" s="146"/>
      <c r="BC1149" s="146"/>
      <c r="BD1149" s="146"/>
      <c r="BE1149" s="146"/>
      <c r="BF1149" s="146"/>
      <c r="BG1149" s="146"/>
      <c r="BH1149" s="146"/>
    </row>
    <row r="1150" spans="1:60" outlineLevel="1">
      <c r="A1150" s="153"/>
      <c r="B1150" s="154"/>
      <c r="C1150" s="790" t="s">
        <v>1300</v>
      </c>
      <c r="D1150" s="791"/>
      <c r="E1150" s="791"/>
      <c r="F1150" s="791"/>
      <c r="G1150" s="791"/>
      <c r="H1150" s="155"/>
      <c r="I1150" s="155"/>
      <c r="J1150" s="155"/>
      <c r="K1150" s="155"/>
      <c r="L1150" s="155"/>
      <c r="M1150" s="155"/>
      <c r="N1150" s="155"/>
      <c r="O1150" s="155"/>
      <c r="P1150" s="155"/>
      <c r="Q1150" s="155"/>
      <c r="R1150" s="155"/>
      <c r="S1150" s="155"/>
      <c r="T1150" s="155"/>
      <c r="U1150" s="155"/>
      <c r="V1150" s="155"/>
      <c r="W1150" s="155"/>
      <c r="X1150" s="155"/>
      <c r="Y1150" s="146"/>
      <c r="Z1150" s="146"/>
      <c r="AA1150" s="146"/>
      <c r="AB1150" s="146"/>
      <c r="AC1150" s="146"/>
      <c r="AD1150" s="146"/>
      <c r="AE1150" s="146"/>
      <c r="AF1150" s="146"/>
      <c r="AG1150" s="146" t="s">
        <v>176</v>
      </c>
      <c r="AH1150" s="146"/>
      <c r="AI1150" s="146"/>
      <c r="AJ1150" s="146"/>
      <c r="AK1150" s="146"/>
      <c r="AL1150" s="146"/>
      <c r="AM1150" s="146"/>
      <c r="AN1150" s="146"/>
      <c r="AO1150" s="146"/>
      <c r="AP1150" s="146"/>
      <c r="AQ1150" s="146"/>
      <c r="AR1150" s="146"/>
      <c r="AS1150" s="146"/>
      <c r="AT1150" s="146"/>
      <c r="AU1150" s="146"/>
      <c r="AV1150" s="146"/>
      <c r="AW1150" s="146"/>
      <c r="AX1150" s="146"/>
      <c r="AY1150" s="146"/>
      <c r="AZ1150" s="146"/>
      <c r="BA1150" s="146"/>
      <c r="BB1150" s="146"/>
      <c r="BC1150" s="146"/>
      <c r="BD1150" s="146"/>
      <c r="BE1150" s="146"/>
      <c r="BF1150" s="146"/>
      <c r="BG1150" s="146"/>
      <c r="BH1150" s="146"/>
    </row>
    <row r="1151" spans="1:60" ht="33.75" outlineLevel="1">
      <c r="A1151" s="153"/>
      <c r="B1151" s="154"/>
      <c r="C1151" s="803" t="s">
        <v>1037</v>
      </c>
      <c r="D1151" s="804"/>
      <c r="E1151" s="804"/>
      <c r="F1151" s="804"/>
      <c r="G1151" s="804"/>
      <c r="H1151" s="155"/>
      <c r="I1151" s="155"/>
      <c r="J1151" s="155"/>
      <c r="K1151" s="155"/>
      <c r="L1151" s="155"/>
      <c r="M1151" s="155"/>
      <c r="N1151" s="155"/>
      <c r="O1151" s="155"/>
      <c r="P1151" s="155"/>
      <c r="Q1151" s="155"/>
      <c r="R1151" s="155"/>
      <c r="S1151" s="155"/>
      <c r="T1151" s="155"/>
      <c r="U1151" s="155"/>
      <c r="V1151" s="155"/>
      <c r="W1151" s="155"/>
      <c r="X1151" s="155"/>
      <c r="Y1151" s="146"/>
      <c r="Z1151" s="146"/>
      <c r="AA1151" s="146"/>
      <c r="AB1151" s="146"/>
      <c r="AC1151" s="146"/>
      <c r="AD1151" s="146"/>
      <c r="AE1151" s="146"/>
      <c r="AF1151" s="146"/>
      <c r="AG1151" s="146" t="s">
        <v>176</v>
      </c>
      <c r="AH1151" s="146"/>
      <c r="AI1151" s="146"/>
      <c r="AJ1151" s="146"/>
      <c r="AK1151" s="146"/>
      <c r="AL1151" s="146"/>
      <c r="AM1151" s="146"/>
      <c r="AN1151" s="146"/>
      <c r="AO1151" s="146"/>
      <c r="AP1151" s="146"/>
      <c r="AQ1151" s="146"/>
      <c r="AR1151" s="146"/>
      <c r="AS1151" s="146"/>
      <c r="AT1151" s="146"/>
      <c r="AU1151" s="146"/>
      <c r="AV1151" s="146"/>
      <c r="AW1151" s="146"/>
      <c r="AX1151" s="146"/>
      <c r="AY1151" s="146"/>
      <c r="AZ1151" s="146"/>
      <c r="BA1151" s="170" t="str">
        <f>C1151</f>
        <v>KONSTRUKCE: HLINÍKOVÉ PROFILY S PŘERUŠENÝM TEPELNÝM MOSTEM, HLOUBKA PROFILU 75 mm. POVRCHOVÁ ÚPRAVA PROFILŮ-PRÁŠKOVÝ VYPALOVACÍ LAK V ODSTÍNU RAL. TĚSNÍCÍ PROFILY Z EPDM. VČETNĚ LIŠT A PŘÍSLUŠENSTVÍ PRO NAPOJENÍ NA OSTĚNÍ.</v>
      </c>
      <c r="BB1151" s="146"/>
      <c r="BC1151" s="146"/>
      <c r="BD1151" s="146"/>
      <c r="BE1151" s="146"/>
      <c r="BF1151" s="146"/>
      <c r="BG1151" s="146"/>
      <c r="BH1151" s="146"/>
    </row>
    <row r="1152" spans="1:60" outlineLevel="1">
      <c r="A1152" s="153"/>
      <c r="B1152" s="154"/>
      <c r="C1152" s="803" t="s">
        <v>1038</v>
      </c>
      <c r="D1152" s="804"/>
      <c r="E1152" s="804"/>
      <c r="F1152" s="804"/>
      <c r="G1152" s="804"/>
      <c r="H1152" s="155"/>
      <c r="I1152" s="155"/>
      <c r="J1152" s="155"/>
      <c r="K1152" s="155"/>
      <c r="L1152" s="155"/>
      <c r="M1152" s="155"/>
      <c r="N1152" s="155"/>
      <c r="O1152" s="155"/>
      <c r="P1152" s="155"/>
      <c r="Q1152" s="155"/>
      <c r="R1152" s="155"/>
      <c r="S1152" s="155"/>
      <c r="T1152" s="155"/>
      <c r="U1152" s="155"/>
      <c r="V1152" s="155"/>
      <c r="W1152" s="155"/>
      <c r="X1152" s="155"/>
      <c r="Y1152" s="146"/>
      <c r="Z1152" s="146"/>
      <c r="AA1152" s="146"/>
      <c r="AB1152" s="146"/>
      <c r="AC1152" s="146"/>
      <c r="AD1152" s="146"/>
      <c r="AE1152" s="146"/>
      <c r="AF1152" s="146"/>
      <c r="AG1152" s="146" t="s">
        <v>176</v>
      </c>
      <c r="AH1152" s="146"/>
      <c r="AI1152" s="146"/>
      <c r="AJ1152" s="146"/>
      <c r="AK1152" s="146"/>
      <c r="AL1152" s="146"/>
      <c r="AM1152" s="146"/>
      <c r="AN1152" s="146"/>
      <c r="AO1152" s="146"/>
      <c r="AP1152" s="146"/>
      <c r="AQ1152" s="146"/>
      <c r="AR1152" s="146"/>
      <c r="AS1152" s="146"/>
      <c r="AT1152" s="146"/>
      <c r="AU1152" s="146"/>
      <c r="AV1152" s="146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  <c r="BH1152" s="146"/>
    </row>
    <row r="1153" spans="1:60" outlineLevel="1">
      <c r="A1153" s="153"/>
      <c r="B1153" s="154"/>
      <c r="C1153" s="803" t="s">
        <v>1301</v>
      </c>
      <c r="D1153" s="804"/>
      <c r="E1153" s="804"/>
      <c r="F1153" s="804"/>
      <c r="G1153" s="804"/>
      <c r="H1153" s="155"/>
      <c r="I1153" s="155"/>
      <c r="J1153" s="155"/>
      <c r="K1153" s="155"/>
      <c r="L1153" s="155"/>
      <c r="M1153" s="155"/>
      <c r="N1153" s="155"/>
      <c r="O1153" s="155"/>
      <c r="P1153" s="155"/>
      <c r="Q1153" s="155"/>
      <c r="R1153" s="155"/>
      <c r="S1153" s="155"/>
      <c r="T1153" s="155"/>
      <c r="U1153" s="155"/>
      <c r="V1153" s="155"/>
      <c r="W1153" s="155"/>
      <c r="X1153" s="155"/>
      <c r="Y1153" s="146"/>
      <c r="Z1153" s="146"/>
      <c r="AA1153" s="146"/>
      <c r="AB1153" s="146"/>
      <c r="AC1153" s="146"/>
      <c r="AD1153" s="146"/>
      <c r="AE1153" s="146"/>
      <c r="AF1153" s="146"/>
      <c r="AG1153" s="146" t="s">
        <v>176</v>
      </c>
      <c r="AH1153" s="146"/>
      <c r="AI1153" s="146"/>
      <c r="AJ1153" s="146"/>
      <c r="AK1153" s="146"/>
      <c r="AL1153" s="146"/>
      <c r="AM1153" s="146"/>
      <c r="AN1153" s="146"/>
      <c r="AO1153" s="146"/>
      <c r="AP1153" s="146"/>
      <c r="AQ1153" s="146"/>
      <c r="AR1153" s="146"/>
      <c r="AS1153" s="146"/>
      <c r="AT1153" s="146"/>
      <c r="AU1153" s="146"/>
      <c r="AV1153" s="146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  <c r="BH1153" s="146"/>
    </row>
    <row r="1154" spans="1:60" outlineLevel="1">
      <c r="A1154" s="153"/>
      <c r="B1154" s="154"/>
      <c r="C1154" s="803" t="s">
        <v>1039</v>
      </c>
      <c r="D1154" s="804"/>
      <c r="E1154" s="804"/>
      <c r="F1154" s="804"/>
      <c r="G1154" s="804"/>
      <c r="H1154" s="155"/>
      <c r="I1154" s="155"/>
      <c r="J1154" s="155"/>
      <c r="K1154" s="155"/>
      <c r="L1154" s="155"/>
      <c r="M1154" s="155"/>
      <c r="N1154" s="155"/>
      <c r="O1154" s="155"/>
      <c r="P1154" s="155"/>
      <c r="Q1154" s="155"/>
      <c r="R1154" s="155"/>
      <c r="S1154" s="155"/>
      <c r="T1154" s="155"/>
      <c r="U1154" s="155"/>
      <c r="V1154" s="155"/>
      <c r="W1154" s="155"/>
      <c r="X1154" s="155"/>
      <c r="Y1154" s="146"/>
      <c r="Z1154" s="146"/>
      <c r="AA1154" s="146"/>
      <c r="AB1154" s="146"/>
      <c r="AC1154" s="146"/>
      <c r="AD1154" s="146"/>
      <c r="AE1154" s="146"/>
      <c r="AF1154" s="146"/>
      <c r="AG1154" s="146" t="s">
        <v>176</v>
      </c>
      <c r="AH1154" s="146"/>
      <c r="AI1154" s="146"/>
      <c r="AJ1154" s="146"/>
      <c r="AK1154" s="146"/>
      <c r="AL1154" s="146"/>
      <c r="AM1154" s="146"/>
      <c r="AN1154" s="146"/>
      <c r="AO1154" s="146"/>
      <c r="AP1154" s="146"/>
      <c r="AQ1154" s="146"/>
      <c r="AR1154" s="146"/>
      <c r="AS1154" s="146"/>
      <c r="AT1154" s="146"/>
      <c r="AU1154" s="146"/>
      <c r="AV1154" s="146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  <c r="BH1154" s="146"/>
    </row>
    <row r="1155" spans="1:60" outlineLevel="1">
      <c r="A1155" s="153"/>
      <c r="B1155" s="154"/>
      <c r="C1155" s="803" t="s">
        <v>1040</v>
      </c>
      <c r="D1155" s="804"/>
      <c r="E1155" s="804"/>
      <c r="F1155" s="804"/>
      <c r="G1155" s="804"/>
      <c r="H1155" s="155"/>
      <c r="I1155" s="155"/>
      <c r="J1155" s="155"/>
      <c r="K1155" s="155"/>
      <c r="L1155" s="155"/>
      <c r="M1155" s="155"/>
      <c r="N1155" s="155"/>
      <c r="O1155" s="155"/>
      <c r="P1155" s="155"/>
      <c r="Q1155" s="155"/>
      <c r="R1155" s="155"/>
      <c r="S1155" s="155"/>
      <c r="T1155" s="155"/>
      <c r="U1155" s="155"/>
      <c r="V1155" s="155"/>
      <c r="W1155" s="155"/>
      <c r="X1155" s="155"/>
      <c r="Y1155" s="146"/>
      <c r="Z1155" s="146"/>
      <c r="AA1155" s="146"/>
      <c r="AB1155" s="146"/>
      <c r="AC1155" s="146"/>
      <c r="AD1155" s="146"/>
      <c r="AE1155" s="146"/>
      <c r="AF1155" s="146"/>
      <c r="AG1155" s="146" t="s">
        <v>176</v>
      </c>
      <c r="AH1155" s="146"/>
      <c r="AI1155" s="146"/>
      <c r="AJ1155" s="146"/>
      <c r="AK1155" s="146"/>
      <c r="AL1155" s="146"/>
      <c r="AM1155" s="146"/>
      <c r="AN1155" s="146"/>
      <c r="AO1155" s="146"/>
      <c r="AP1155" s="146"/>
      <c r="AQ1155" s="146"/>
      <c r="AR1155" s="146"/>
      <c r="AS1155" s="146"/>
      <c r="AT1155" s="146"/>
      <c r="AU1155" s="146"/>
      <c r="AV1155" s="146"/>
      <c r="AW1155" s="146"/>
      <c r="AX1155" s="146"/>
      <c r="AY1155" s="146"/>
      <c r="AZ1155" s="146"/>
      <c r="BA1155" s="146"/>
      <c r="BB1155" s="146"/>
      <c r="BC1155" s="146"/>
      <c r="BD1155" s="146"/>
      <c r="BE1155" s="146"/>
      <c r="BF1155" s="146"/>
      <c r="BG1155" s="146"/>
      <c r="BH1155" s="146"/>
    </row>
    <row r="1156" spans="1:60" ht="22.5" outlineLevel="1">
      <c r="A1156" s="153"/>
      <c r="B1156" s="154"/>
      <c r="C1156" s="803" t="s">
        <v>1041</v>
      </c>
      <c r="D1156" s="804"/>
      <c r="E1156" s="804"/>
      <c r="F1156" s="804"/>
      <c r="G1156" s="804"/>
      <c r="H1156" s="155"/>
      <c r="I1156" s="155"/>
      <c r="J1156" s="155"/>
      <c r="K1156" s="155"/>
      <c r="L1156" s="155"/>
      <c r="M1156" s="155"/>
      <c r="N1156" s="155"/>
      <c r="O1156" s="155"/>
      <c r="P1156" s="155"/>
      <c r="Q1156" s="155"/>
      <c r="R1156" s="155"/>
      <c r="S1156" s="155"/>
      <c r="T1156" s="155"/>
      <c r="U1156" s="155"/>
      <c r="V1156" s="155"/>
      <c r="W1156" s="155"/>
      <c r="X1156" s="155"/>
      <c r="Y1156" s="146"/>
      <c r="Z1156" s="146"/>
      <c r="AA1156" s="146"/>
      <c r="AB1156" s="146"/>
      <c r="AC1156" s="146"/>
      <c r="AD1156" s="146"/>
      <c r="AE1156" s="146"/>
      <c r="AF1156" s="146"/>
      <c r="AG1156" s="146" t="s">
        <v>176</v>
      </c>
      <c r="AH1156" s="146"/>
      <c r="AI1156" s="146"/>
      <c r="AJ1156" s="146"/>
      <c r="AK1156" s="146"/>
      <c r="AL1156" s="146"/>
      <c r="AM1156" s="146"/>
      <c r="AN1156" s="146"/>
      <c r="AO1156" s="146"/>
      <c r="AP1156" s="146"/>
      <c r="AQ1156" s="146"/>
      <c r="AR1156" s="146"/>
      <c r="AS1156" s="146"/>
      <c r="AT1156" s="146"/>
      <c r="AU1156" s="146"/>
      <c r="AV1156" s="146"/>
      <c r="AW1156" s="146"/>
      <c r="AX1156" s="146"/>
      <c r="AY1156" s="146"/>
      <c r="AZ1156" s="146"/>
      <c r="BA1156" s="170" t="str">
        <f>C1156</f>
        <v>PŘIPOJOVACÍ SPÁRA STĚNY - SYSTÉMOVÉ ŘEŠENÍ (KOTVY, INTERIER - PAROTĚSNÁ ZÁBRANA Z VNITŘNÍ STRANY, EXTERIER - VODOTĚSNÁ A PAROPROPUSTNÁ ZÁBRANA VE SMĚRU DO EXTERIÉRU, NENASÁKAVÁ TEPELNĚ IZOLAČNÍ VÝPLŇ SPÁRY)</v>
      </c>
      <c r="BB1156" s="146"/>
      <c r="BC1156" s="146"/>
      <c r="BD1156" s="146"/>
      <c r="BE1156" s="146"/>
      <c r="BF1156" s="146"/>
      <c r="BG1156" s="146"/>
      <c r="BH1156" s="146"/>
    </row>
    <row r="1157" spans="1:60" outlineLevel="1">
      <c r="A1157" s="153"/>
      <c r="B1157" s="154"/>
      <c r="C1157" s="803" t="s">
        <v>1011</v>
      </c>
      <c r="D1157" s="804"/>
      <c r="E1157" s="804"/>
      <c r="F1157" s="804"/>
      <c r="G1157" s="804"/>
      <c r="H1157" s="155"/>
      <c r="I1157" s="155"/>
      <c r="J1157" s="155"/>
      <c r="K1157" s="155"/>
      <c r="L1157" s="155"/>
      <c r="M1157" s="155"/>
      <c r="N1157" s="155"/>
      <c r="O1157" s="155"/>
      <c r="P1157" s="155"/>
      <c r="Q1157" s="155"/>
      <c r="R1157" s="155"/>
      <c r="S1157" s="155"/>
      <c r="T1157" s="155"/>
      <c r="U1157" s="155"/>
      <c r="V1157" s="155"/>
      <c r="W1157" s="155"/>
      <c r="X1157" s="155"/>
      <c r="Y1157" s="146"/>
      <c r="Z1157" s="146"/>
      <c r="AA1157" s="146"/>
      <c r="AB1157" s="146"/>
      <c r="AC1157" s="146"/>
      <c r="AD1157" s="146"/>
      <c r="AE1157" s="146"/>
      <c r="AF1157" s="146"/>
      <c r="AG1157" s="146" t="s">
        <v>176</v>
      </c>
      <c r="AH1157" s="146"/>
      <c r="AI1157" s="146"/>
      <c r="AJ1157" s="146"/>
      <c r="AK1157" s="146"/>
      <c r="AL1157" s="146"/>
      <c r="AM1157" s="146"/>
      <c r="AN1157" s="146"/>
      <c r="AO1157" s="146"/>
      <c r="AP1157" s="146"/>
      <c r="AQ1157" s="146"/>
      <c r="AR1157" s="146"/>
      <c r="AS1157" s="146"/>
      <c r="AT1157" s="146"/>
      <c r="AU1157" s="146"/>
      <c r="AV1157" s="146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  <c r="BH1157" s="146"/>
    </row>
    <row r="1158" spans="1:60" outlineLevel="1">
      <c r="A1158" s="153"/>
      <c r="B1158" s="154"/>
      <c r="C1158" s="803" t="s">
        <v>1017</v>
      </c>
      <c r="D1158" s="804"/>
      <c r="E1158" s="804"/>
      <c r="F1158" s="804"/>
      <c r="G1158" s="804"/>
      <c r="H1158" s="155"/>
      <c r="I1158" s="155"/>
      <c r="J1158" s="155"/>
      <c r="K1158" s="155"/>
      <c r="L1158" s="155"/>
      <c r="M1158" s="155"/>
      <c r="N1158" s="155"/>
      <c r="O1158" s="155"/>
      <c r="P1158" s="155"/>
      <c r="Q1158" s="155"/>
      <c r="R1158" s="155"/>
      <c r="S1158" s="155"/>
      <c r="T1158" s="155"/>
      <c r="U1158" s="155"/>
      <c r="V1158" s="155"/>
      <c r="W1158" s="155"/>
      <c r="X1158" s="155"/>
      <c r="Y1158" s="146"/>
      <c r="Z1158" s="146"/>
      <c r="AA1158" s="146"/>
      <c r="AB1158" s="146"/>
      <c r="AC1158" s="146"/>
      <c r="AD1158" s="146"/>
      <c r="AE1158" s="146"/>
      <c r="AF1158" s="146"/>
      <c r="AG1158" s="146" t="s">
        <v>176</v>
      </c>
      <c r="AH1158" s="146"/>
      <c r="AI1158" s="146"/>
      <c r="AJ1158" s="146"/>
      <c r="AK1158" s="146"/>
      <c r="AL1158" s="146"/>
      <c r="AM1158" s="146"/>
      <c r="AN1158" s="146"/>
      <c r="AO1158" s="146"/>
      <c r="AP1158" s="146"/>
      <c r="AQ1158" s="146"/>
      <c r="AR1158" s="146"/>
      <c r="AS1158" s="146"/>
      <c r="AT1158" s="146"/>
      <c r="AU1158" s="146"/>
      <c r="AV1158" s="146"/>
      <c r="AW1158" s="146"/>
      <c r="AX1158" s="146"/>
      <c r="AY1158" s="146"/>
      <c r="AZ1158" s="146"/>
      <c r="BA1158" s="146"/>
      <c r="BB1158" s="146"/>
      <c r="BC1158" s="146"/>
      <c r="BD1158" s="146"/>
      <c r="BE1158" s="146"/>
      <c r="BF1158" s="146"/>
      <c r="BG1158" s="146"/>
      <c r="BH1158" s="146"/>
    </row>
    <row r="1159" spans="1:60" outlineLevel="1">
      <c r="A1159" s="153"/>
      <c r="B1159" s="154"/>
      <c r="C1159" s="195" t="s">
        <v>1018</v>
      </c>
      <c r="D1159" s="185"/>
      <c r="E1159" s="186"/>
      <c r="F1159" s="155"/>
      <c r="G1159" s="155"/>
      <c r="H1159" s="155"/>
      <c r="I1159" s="155"/>
      <c r="J1159" s="155"/>
      <c r="K1159" s="155"/>
      <c r="L1159" s="155"/>
      <c r="M1159" s="155"/>
      <c r="N1159" s="155"/>
      <c r="O1159" s="155"/>
      <c r="P1159" s="155"/>
      <c r="Q1159" s="155"/>
      <c r="R1159" s="155"/>
      <c r="S1159" s="155"/>
      <c r="T1159" s="155"/>
      <c r="U1159" s="155"/>
      <c r="V1159" s="155"/>
      <c r="W1159" s="155"/>
      <c r="X1159" s="155"/>
      <c r="Y1159" s="146"/>
      <c r="Z1159" s="146"/>
      <c r="AA1159" s="146"/>
      <c r="AB1159" s="146"/>
      <c r="AC1159" s="146"/>
      <c r="AD1159" s="146"/>
      <c r="AE1159" s="146"/>
      <c r="AF1159" s="146"/>
      <c r="AG1159" s="146" t="s">
        <v>228</v>
      </c>
      <c r="AH1159" s="146">
        <v>0</v>
      </c>
      <c r="AI1159" s="146"/>
      <c r="AJ1159" s="146"/>
      <c r="AK1159" s="146"/>
      <c r="AL1159" s="146"/>
      <c r="AM1159" s="146"/>
      <c r="AN1159" s="146"/>
      <c r="AO1159" s="146"/>
      <c r="AP1159" s="146"/>
      <c r="AQ1159" s="146"/>
      <c r="AR1159" s="146"/>
      <c r="AS1159" s="146"/>
      <c r="AT1159" s="146"/>
      <c r="AU1159" s="146"/>
      <c r="AV1159" s="146"/>
      <c r="AW1159" s="146"/>
      <c r="AX1159" s="146"/>
      <c r="AY1159" s="146"/>
      <c r="AZ1159" s="146"/>
      <c r="BA1159" s="146"/>
      <c r="BB1159" s="146"/>
      <c r="BC1159" s="146"/>
      <c r="BD1159" s="146"/>
      <c r="BE1159" s="146"/>
      <c r="BF1159" s="146"/>
      <c r="BG1159" s="146"/>
      <c r="BH1159" s="146"/>
    </row>
    <row r="1160" spans="1:60" outlineLevel="1">
      <c r="A1160" s="153"/>
      <c r="B1160" s="154"/>
      <c r="C1160" s="195" t="s">
        <v>741</v>
      </c>
      <c r="D1160" s="185"/>
      <c r="E1160" s="186">
        <v>2</v>
      </c>
      <c r="F1160" s="155"/>
      <c r="G1160" s="155"/>
      <c r="H1160" s="155"/>
      <c r="I1160" s="155"/>
      <c r="J1160" s="155"/>
      <c r="K1160" s="155"/>
      <c r="L1160" s="155"/>
      <c r="M1160" s="155"/>
      <c r="N1160" s="155"/>
      <c r="O1160" s="155"/>
      <c r="P1160" s="155"/>
      <c r="Q1160" s="155"/>
      <c r="R1160" s="155"/>
      <c r="S1160" s="155"/>
      <c r="T1160" s="155"/>
      <c r="U1160" s="155"/>
      <c r="V1160" s="155"/>
      <c r="W1160" s="155"/>
      <c r="X1160" s="155"/>
      <c r="Y1160" s="146"/>
      <c r="Z1160" s="146"/>
      <c r="AA1160" s="146"/>
      <c r="AB1160" s="146"/>
      <c r="AC1160" s="146"/>
      <c r="AD1160" s="146"/>
      <c r="AE1160" s="146"/>
      <c r="AF1160" s="146"/>
      <c r="AG1160" s="146" t="s">
        <v>228</v>
      </c>
      <c r="AH1160" s="146">
        <v>0</v>
      </c>
      <c r="AI1160" s="146"/>
      <c r="AJ1160" s="146"/>
      <c r="AK1160" s="146"/>
      <c r="AL1160" s="146"/>
      <c r="AM1160" s="146"/>
      <c r="AN1160" s="146"/>
      <c r="AO1160" s="146"/>
      <c r="AP1160" s="146"/>
      <c r="AQ1160" s="146"/>
      <c r="AR1160" s="146"/>
      <c r="AS1160" s="146"/>
      <c r="AT1160" s="146"/>
      <c r="AU1160" s="146"/>
      <c r="AV1160" s="146"/>
      <c r="AW1160" s="146"/>
      <c r="AX1160" s="146"/>
      <c r="AY1160" s="146"/>
      <c r="AZ1160" s="146"/>
      <c r="BA1160" s="146"/>
      <c r="BB1160" s="146"/>
      <c r="BC1160" s="146"/>
      <c r="BD1160" s="146"/>
      <c r="BE1160" s="146"/>
      <c r="BF1160" s="146"/>
      <c r="BG1160" s="146"/>
      <c r="BH1160" s="146"/>
    </row>
    <row r="1161" spans="1:60" outlineLevel="1">
      <c r="A1161" s="163">
        <v>171</v>
      </c>
      <c r="B1161" s="164" t="s">
        <v>1042</v>
      </c>
      <c r="C1161" s="180" t="s">
        <v>1043</v>
      </c>
      <c r="D1161" s="165" t="s">
        <v>646</v>
      </c>
      <c r="E1161" s="166">
        <v>1</v>
      </c>
      <c r="F1161" s="167"/>
      <c r="G1161" s="168">
        <f>ROUND(E1161*F1161,2)</f>
        <v>0</v>
      </c>
      <c r="H1161" s="167">
        <v>0</v>
      </c>
      <c r="I1161" s="168">
        <f>ROUND(E1161*H1161,2)</f>
        <v>0</v>
      </c>
      <c r="J1161" s="167">
        <v>7550</v>
      </c>
      <c r="K1161" s="168">
        <f>ROUND(E1161*J1161,2)</f>
        <v>7550</v>
      </c>
      <c r="L1161" s="168">
        <v>21</v>
      </c>
      <c r="M1161" s="168">
        <f>G1161*(1+L1161/100)</f>
        <v>0</v>
      </c>
      <c r="N1161" s="168">
        <v>0</v>
      </c>
      <c r="O1161" s="168">
        <f>ROUND(E1161*N1161,2)</f>
        <v>0</v>
      </c>
      <c r="P1161" s="168">
        <v>0</v>
      </c>
      <c r="Q1161" s="168">
        <f>ROUND(E1161*P1161,2)</f>
        <v>0</v>
      </c>
      <c r="R1161" s="168"/>
      <c r="S1161" s="168" t="s">
        <v>386</v>
      </c>
      <c r="T1161" s="169" t="s">
        <v>172</v>
      </c>
      <c r="U1161" s="155">
        <v>0</v>
      </c>
      <c r="V1161" s="155">
        <f>ROUND(E1161*U1161,2)</f>
        <v>0</v>
      </c>
      <c r="W1161" s="155"/>
      <c r="X1161" s="155" t="s">
        <v>223</v>
      </c>
      <c r="Y1161" s="146"/>
      <c r="Z1161" s="146"/>
      <c r="AA1161" s="146"/>
      <c r="AB1161" s="146"/>
      <c r="AC1161" s="146"/>
      <c r="AD1161" s="146"/>
      <c r="AE1161" s="146"/>
      <c r="AF1161" s="146"/>
      <c r="AG1161" s="146" t="s">
        <v>224</v>
      </c>
      <c r="AH1161" s="146"/>
      <c r="AI1161" s="146"/>
      <c r="AJ1161" s="146"/>
      <c r="AK1161" s="146"/>
      <c r="AL1161" s="146"/>
      <c r="AM1161" s="146"/>
      <c r="AN1161" s="146"/>
      <c r="AO1161" s="146"/>
      <c r="AP1161" s="146"/>
      <c r="AQ1161" s="146"/>
      <c r="AR1161" s="146"/>
      <c r="AS1161" s="146"/>
      <c r="AT1161" s="146"/>
      <c r="AU1161" s="146"/>
      <c r="AV1161" s="146"/>
      <c r="AW1161" s="146"/>
      <c r="AX1161" s="146"/>
      <c r="AY1161" s="146"/>
      <c r="AZ1161" s="146"/>
      <c r="BA1161" s="146"/>
      <c r="BB1161" s="146"/>
      <c r="BC1161" s="146"/>
      <c r="BD1161" s="146"/>
      <c r="BE1161" s="146"/>
      <c r="BF1161" s="146"/>
      <c r="BG1161" s="146"/>
      <c r="BH1161" s="146"/>
    </row>
    <row r="1162" spans="1:60" outlineLevel="1">
      <c r="A1162" s="153"/>
      <c r="B1162" s="154"/>
      <c r="C1162" s="790" t="s">
        <v>1300</v>
      </c>
      <c r="D1162" s="791"/>
      <c r="E1162" s="791"/>
      <c r="F1162" s="791"/>
      <c r="G1162" s="791"/>
      <c r="H1162" s="155"/>
      <c r="I1162" s="155"/>
      <c r="J1162" s="155"/>
      <c r="K1162" s="155"/>
      <c r="L1162" s="155"/>
      <c r="M1162" s="155"/>
      <c r="N1162" s="155"/>
      <c r="O1162" s="155"/>
      <c r="P1162" s="155"/>
      <c r="Q1162" s="155"/>
      <c r="R1162" s="155"/>
      <c r="S1162" s="155"/>
      <c r="T1162" s="155"/>
      <c r="U1162" s="155"/>
      <c r="V1162" s="155"/>
      <c r="W1162" s="155"/>
      <c r="X1162" s="155"/>
      <c r="Y1162" s="146"/>
      <c r="Z1162" s="146"/>
      <c r="AA1162" s="146"/>
      <c r="AB1162" s="146"/>
      <c r="AC1162" s="146"/>
      <c r="AD1162" s="146"/>
      <c r="AE1162" s="146"/>
      <c r="AF1162" s="146"/>
      <c r="AG1162" s="146" t="s">
        <v>176</v>
      </c>
      <c r="AH1162" s="146"/>
      <c r="AI1162" s="146"/>
      <c r="AJ1162" s="146"/>
      <c r="AK1162" s="146"/>
      <c r="AL1162" s="146"/>
      <c r="AM1162" s="146"/>
      <c r="AN1162" s="146"/>
      <c r="AO1162" s="146"/>
      <c r="AP1162" s="146"/>
      <c r="AQ1162" s="146"/>
      <c r="AR1162" s="146"/>
      <c r="AS1162" s="146"/>
      <c r="AT1162" s="146"/>
      <c r="AU1162" s="146"/>
      <c r="AV1162" s="146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  <c r="BH1162" s="146"/>
    </row>
    <row r="1163" spans="1:60" ht="22.5" outlineLevel="1">
      <c r="A1163" s="153"/>
      <c r="B1163" s="154"/>
      <c r="C1163" s="803" t="s">
        <v>1044</v>
      </c>
      <c r="D1163" s="804"/>
      <c r="E1163" s="804"/>
      <c r="F1163" s="804"/>
      <c r="G1163" s="804"/>
      <c r="H1163" s="155"/>
      <c r="I1163" s="155"/>
      <c r="J1163" s="155"/>
      <c r="K1163" s="155"/>
      <c r="L1163" s="155"/>
      <c r="M1163" s="155"/>
      <c r="N1163" s="155"/>
      <c r="O1163" s="155"/>
      <c r="P1163" s="155"/>
      <c r="Q1163" s="155"/>
      <c r="R1163" s="155"/>
      <c r="S1163" s="155"/>
      <c r="T1163" s="155"/>
      <c r="U1163" s="155"/>
      <c r="V1163" s="155"/>
      <c r="W1163" s="155"/>
      <c r="X1163" s="155"/>
      <c r="Y1163" s="146"/>
      <c r="Z1163" s="146"/>
      <c r="AA1163" s="146"/>
      <c r="AB1163" s="146"/>
      <c r="AC1163" s="146"/>
      <c r="AD1163" s="146"/>
      <c r="AE1163" s="146"/>
      <c r="AF1163" s="146"/>
      <c r="AG1163" s="146" t="s">
        <v>176</v>
      </c>
      <c r="AH1163" s="146"/>
      <c r="AI1163" s="146"/>
      <c r="AJ1163" s="146"/>
      <c r="AK1163" s="146"/>
      <c r="AL1163" s="146"/>
      <c r="AM1163" s="146"/>
      <c r="AN1163" s="146"/>
      <c r="AO1163" s="146"/>
      <c r="AP1163" s="146"/>
      <c r="AQ1163" s="146"/>
      <c r="AR1163" s="146"/>
      <c r="AS1163" s="146"/>
      <c r="AT1163" s="146"/>
      <c r="AU1163" s="146"/>
      <c r="AV1163" s="146"/>
      <c r="AW1163" s="146"/>
      <c r="AX1163" s="146"/>
      <c r="AY1163" s="146"/>
      <c r="AZ1163" s="146"/>
      <c r="BA1163" s="170" t="str">
        <f>C1163</f>
        <v>KONSTRUKCE: HLINÍKOVÉ PROFILY S PŘERUŠENÝM TEPELNÝM MOSTEM, HLOUBKA PROFILU 75 mm. POVRCHOVÁ ÚPRAVA PROFILŮ-PRÁŠKOVÝ VYPALOVACÍ LAK V ODSTÍNU RAL. TĚSNÍCÍ PROFILY Z EPDM. VČETNĚ LIŠT A PŘÍSLUŠENSTVÍ PRO NAPOJENÍ NA OSTĚNÍ</v>
      </c>
      <c r="BB1163" s="146"/>
      <c r="BC1163" s="146"/>
      <c r="BD1163" s="146"/>
      <c r="BE1163" s="146"/>
      <c r="BF1163" s="146"/>
      <c r="BG1163" s="146"/>
      <c r="BH1163" s="146"/>
    </row>
    <row r="1164" spans="1:60" ht="22.5" outlineLevel="1">
      <c r="A1164" s="153"/>
      <c r="B1164" s="154"/>
      <c r="C1164" s="803" t="s">
        <v>1063</v>
      </c>
      <c r="D1164" s="804"/>
      <c r="E1164" s="804"/>
      <c r="F1164" s="804"/>
      <c r="G1164" s="804"/>
      <c r="H1164" s="155"/>
      <c r="I1164" s="155"/>
      <c r="J1164" s="155"/>
      <c r="K1164" s="155"/>
      <c r="L1164" s="155"/>
      <c r="M1164" s="155"/>
      <c r="N1164" s="155"/>
      <c r="O1164" s="155"/>
      <c r="P1164" s="155"/>
      <c r="Q1164" s="155"/>
      <c r="R1164" s="155"/>
      <c r="S1164" s="155"/>
      <c r="T1164" s="155"/>
      <c r="U1164" s="155"/>
      <c r="V1164" s="155"/>
      <c r="W1164" s="155"/>
      <c r="X1164" s="155"/>
      <c r="Y1164" s="146"/>
      <c r="Z1164" s="146"/>
      <c r="AA1164" s="146"/>
      <c r="AB1164" s="146"/>
      <c r="AC1164" s="146"/>
      <c r="AD1164" s="146"/>
      <c r="AE1164" s="146"/>
      <c r="AF1164" s="146"/>
      <c r="AG1164" s="146" t="s">
        <v>176</v>
      </c>
      <c r="AH1164" s="146"/>
      <c r="AI1164" s="146"/>
      <c r="AJ1164" s="146"/>
      <c r="AK1164" s="146"/>
      <c r="AL1164" s="146"/>
      <c r="AM1164" s="146"/>
      <c r="AN1164" s="146"/>
      <c r="AO1164" s="146"/>
      <c r="AP1164" s="146"/>
      <c r="AQ1164" s="146"/>
      <c r="AR1164" s="146"/>
      <c r="AS1164" s="146"/>
      <c r="AT1164" s="146"/>
      <c r="AU1164" s="146"/>
      <c r="AV1164" s="146"/>
      <c r="AW1164" s="146"/>
      <c r="AX1164" s="146"/>
      <c r="AY1164" s="146"/>
      <c r="AZ1164" s="146"/>
      <c r="BA1164" s="170" t="str">
        <f>C1164</f>
        <v>ZASKLENÍ:  TEPELNĚ IZOLAČNÍ BEZPEČNOSTNÍ DVOJSKLO ČIRÉ, (Ug&lt;=1,0 W/m2K). BEZPEČNOSTNÍ SKLO VRSTVENÉ (VSG) Z INTERIÉROVÉ STRANY.</v>
      </c>
      <c r="BB1164" s="146"/>
      <c r="BC1164" s="146"/>
      <c r="BD1164" s="146"/>
      <c r="BE1164" s="146"/>
      <c r="BF1164" s="146"/>
      <c r="BG1164" s="146"/>
      <c r="BH1164" s="146"/>
    </row>
    <row r="1165" spans="1:60" outlineLevel="1">
      <c r="A1165" s="153"/>
      <c r="B1165" s="154"/>
      <c r="C1165" s="803" t="s">
        <v>1039</v>
      </c>
      <c r="D1165" s="804"/>
      <c r="E1165" s="804"/>
      <c r="F1165" s="804"/>
      <c r="G1165" s="804"/>
      <c r="H1165" s="155"/>
      <c r="I1165" s="155"/>
      <c r="J1165" s="155"/>
      <c r="K1165" s="155"/>
      <c r="L1165" s="155"/>
      <c r="M1165" s="155"/>
      <c r="N1165" s="155"/>
      <c r="O1165" s="155"/>
      <c r="P1165" s="155"/>
      <c r="Q1165" s="155"/>
      <c r="R1165" s="155"/>
      <c r="S1165" s="155"/>
      <c r="T1165" s="155"/>
      <c r="U1165" s="155"/>
      <c r="V1165" s="155"/>
      <c r="W1165" s="155"/>
      <c r="X1165" s="155"/>
      <c r="Y1165" s="146"/>
      <c r="Z1165" s="146"/>
      <c r="AA1165" s="146"/>
      <c r="AB1165" s="146"/>
      <c r="AC1165" s="146"/>
      <c r="AD1165" s="146"/>
      <c r="AE1165" s="146"/>
      <c r="AF1165" s="146"/>
      <c r="AG1165" s="146" t="s">
        <v>176</v>
      </c>
      <c r="AH1165" s="146"/>
      <c r="AI1165" s="146"/>
      <c r="AJ1165" s="146"/>
      <c r="AK1165" s="146"/>
      <c r="AL1165" s="146"/>
      <c r="AM1165" s="146"/>
      <c r="AN1165" s="146"/>
      <c r="AO1165" s="146"/>
      <c r="AP1165" s="146"/>
      <c r="AQ1165" s="146"/>
      <c r="AR1165" s="146"/>
      <c r="AS1165" s="146"/>
      <c r="AT1165" s="146"/>
      <c r="AU1165" s="146"/>
      <c r="AV1165" s="146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  <c r="BH1165" s="146"/>
    </row>
    <row r="1166" spans="1:60" outlineLevel="1">
      <c r="A1166" s="153"/>
      <c r="B1166" s="154"/>
      <c r="C1166" s="803" t="s">
        <v>1045</v>
      </c>
      <c r="D1166" s="804"/>
      <c r="E1166" s="804"/>
      <c r="F1166" s="804"/>
      <c r="G1166" s="804"/>
      <c r="H1166" s="155"/>
      <c r="I1166" s="155"/>
      <c r="J1166" s="155"/>
      <c r="K1166" s="155"/>
      <c r="L1166" s="155"/>
      <c r="M1166" s="155"/>
      <c r="N1166" s="155"/>
      <c r="O1166" s="155"/>
      <c r="P1166" s="155"/>
      <c r="Q1166" s="155"/>
      <c r="R1166" s="155"/>
      <c r="S1166" s="155"/>
      <c r="T1166" s="155"/>
      <c r="U1166" s="155"/>
      <c r="V1166" s="155"/>
      <c r="W1166" s="155"/>
      <c r="X1166" s="155"/>
      <c r="Y1166" s="146"/>
      <c r="Z1166" s="146"/>
      <c r="AA1166" s="146"/>
      <c r="AB1166" s="146"/>
      <c r="AC1166" s="146"/>
      <c r="AD1166" s="146"/>
      <c r="AE1166" s="146"/>
      <c r="AF1166" s="146"/>
      <c r="AG1166" s="146" t="s">
        <v>176</v>
      </c>
      <c r="AH1166" s="146"/>
      <c r="AI1166" s="146"/>
      <c r="AJ1166" s="146"/>
      <c r="AK1166" s="146"/>
      <c r="AL1166" s="146"/>
      <c r="AM1166" s="146"/>
      <c r="AN1166" s="146"/>
      <c r="AO1166" s="146"/>
      <c r="AP1166" s="146"/>
      <c r="AQ1166" s="146"/>
      <c r="AR1166" s="146"/>
      <c r="AS1166" s="146"/>
      <c r="AT1166" s="146"/>
      <c r="AU1166" s="146"/>
      <c r="AV1166" s="146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  <c r="BH1166" s="146"/>
    </row>
    <row r="1167" spans="1:60" ht="22.5" outlineLevel="1">
      <c r="A1167" s="153"/>
      <c r="B1167" s="154"/>
      <c r="C1167" s="803" t="s">
        <v>1041</v>
      </c>
      <c r="D1167" s="804"/>
      <c r="E1167" s="804"/>
      <c r="F1167" s="804"/>
      <c r="G1167" s="804"/>
      <c r="H1167" s="155"/>
      <c r="I1167" s="155"/>
      <c r="J1167" s="155"/>
      <c r="K1167" s="155"/>
      <c r="L1167" s="155"/>
      <c r="M1167" s="155"/>
      <c r="N1167" s="155"/>
      <c r="O1167" s="155"/>
      <c r="P1167" s="155"/>
      <c r="Q1167" s="155"/>
      <c r="R1167" s="155"/>
      <c r="S1167" s="155"/>
      <c r="T1167" s="155"/>
      <c r="U1167" s="155"/>
      <c r="V1167" s="155"/>
      <c r="W1167" s="155"/>
      <c r="X1167" s="155"/>
      <c r="Y1167" s="146"/>
      <c r="Z1167" s="146"/>
      <c r="AA1167" s="146"/>
      <c r="AB1167" s="146"/>
      <c r="AC1167" s="146"/>
      <c r="AD1167" s="146"/>
      <c r="AE1167" s="146"/>
      <c r="AF1167" s="146"/>
      <c r="AG1167" s="146" t="s">
        <v>176</v>
      </c>
      <c r="AH1167" s="146"/>
      <c r="AI1167" s="146"/>
      <c r="AJ1167" s="146"/>
      <c r="AK1167" s="146"/>
      <c r="AL1167" s="146"/>
      <c r="AM1167" s="146"/>
      <c r="AN1167" s="146"/>
      <c r="AO1167" s="146"/>
      <c r="AP1167" s="146"/>
      <c r="AQ1167" s="146"/>
      <c r="AR1167" s="146"/>
      <c r="AS1167" s="146"/>
      <c r="AT1167" s="146"/>
      <c r="AU1167" s="146"/>
      <c r="AV1167" s="146"/>
      <c r="AW1167" s="146"/>
      <c r="AX1167" s="146"/>
      <c r="AY1167" s="146"/>
      <c r="AZ1167" s="146"/>
      <c r="BA1167" s="170" t="str">
        <f>C1167</f>
        <v>PŘIPOJOVACÍ SPÁRA STĚNY - SYSTÉMOVÉ ŘEŠENÍ (KOTVY, INTERIER - PAROTĚSNÁ ZÁBRANA Z VNITŘNÍ STRANY, EXTERIER - VODOTĚSNÁ A PAROPROPUSTNÁ ZÁBRANA VE SMĚRU DO EXTERIÉRU, NENASÁKAVÁ TEPELNĚ IZOLAČNÍ VÝPLŇ SPÁRY)</v>
      </c>
      <c r="BB1167" s="146"/>
      <c r="BC1167" s="146"/>
      <c r="BD1167" s="146"/>
      <c r="BE1167" s="146"/>
      <c r="BF1167" s="146"/>
      <c r="BG1167" s="146"/>
      <c r="BH1167" s="146"/>
    </row>
    <row r="1168" spans="1:60" outlineLevel="1">
      <c r="A1168" s="153"/>
      <c r="B1168" s="154"/>
      <c r="C1168" s="803" t="s">
        <v>1011</v>
      </c>
      <c r="D1168" s="804"/>
      <c r="E1168" s="804"/>
      <c r="F1168" s="804"/>
      <c r="G1168" s="804"/>
      <c r="H1168" s="155"/>
      <c r="I1168" s="155"/>
      <c r="J1168" s="155"/>
      <c r="K1168" s="155"/>
      <c r="L1168" s="155"/>
      <c r="M1168" s="155"/>
      <c r="N1168" s="155"/>
      <c r="O1168" s="155"/>
      <c r="P1168" s="155"/>
      <c r="Q1168" s="155"/>
      <c r="R1168" s="155"/>
      <c r="S1168" s="155"/>
      <c r="T1168" s="155"/>
      <c r="U1168" s="155"/>
      <c r="V1168" s="155"/>
      <c r="W1168" s="155"/>
      <c r="X1168" s="155"/>
      <c r="Y1168" s="146"/>
      <c r="Z1168" s="146"/>
      <c r="AA1168" s="146"/>
      <c r="AB1168" s="146"/>
      <c r="AC1168" s="146"/>
      <c r="AD1168" s="146"/>
      <c r="AE1168" s="146"/>
      <c r="AF1168" s="146"/>
      <c r="AG1168" s="146" t="s">
        <v>176</v>
      </c>
      <c r="AH1168" s="146"/>
      <c r="AI1168" s="146"/>
      <c r="AJ1168" s="146"/>
      <c r="AK1168" s="146"/>
      <c r="AL1168" s="146"/>
      <c r="AM1168" s="146"/>
      <c r="AN1168" s="146"/>
      <c r="AO1168" s="146"/>
      <c r="AP1168" s="146"/>
      <c r="AQ1168" s="146"/>
      <c r="AR1168" s="146"/>
      <c r="AS1168" s="146"/>
      <c r="AT1168" s="146"/>
      <c r="AU1168" s="146"/>
      <c r="AV1168" s="146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  <c r="BH1168" s="146"/>
    </row>
    <row r="1169" spans="1:60" outlineLevel="1">
      <c r="A1169" s="153"/>
      <c r="B1169" s="154"/>
      <c r="C1169" s="803" t="s">
        <v>1017</v>
      </c>
      <c r="D1169" s="804"/>
      <c r="E1169" s="804"/>
      <c r="F1169" s="804"/>
      <c r="G1169" s="804"/>
      <c r="H1169" s="155"/>
      <c r="I1169" s="155"/>
      <c r="J1169" s="155"/>
      <c r="K1169" s="155"/>
      <c r="L1169" s="155"/>
      <c r="M1169" s="155"/>
      <c r="N1169" s="155"/>
      <c r="O1169" s="155"/>
      <c r="P1169" s="155"/>
      <c r="Q1169" s="155"/>
      <c r="R1169" s="155"/>
      <c r="S1169" s="155"/>
      <c r="T1169" s="155"/>
      <c r="U1169" s="155"/>
      <c r="V1169" s="155"/>
      <c r="W1169" s="155"/>
      <c r="X1169" s="155"/>
      <c r="Y1169" s="146"/>
      <c r="Z1169" s="146"/>
      <c r="AA1169" s="146"/>
      <c r="AB1169" s="146"/>
      <c r="AC1169" s="146"/>
      <c r="AD1169" s="146"/>
      <c r="AE1169" s="146"/>
      <c r="AF1169" s="146"/>
      <c r="AG1169" s="146" t="s">
        <v>176</v>
      </c>
      <c r="AH1169" s="146"/>
      <c r="AI1169" s="146"/>
      <c r="AJ1169" s="146"/>
      <c r="AK1169" s="146"/>
      <c r="AL1169" s="146"/>
      <c r="AM1169" s="146"/>
      <c r="AN1169" s="146"/>
      <c r="AO1169" s="146"/>
      <c r="AP1169" s="146"/>
      <c r="AQ1169" s="146"/>
      <c r="AR1169" s="146"/>
      <c r="AS1169" s="146"/>
      <c r="AT1169" s="146"/>
      <c r="AU1169" s="146"/>
      <c r="AV1169" s="146"/>
      <c r="AW1169" s="146"/>
      <c r="AX1169" s="146"/>
      <c r="AY1169" s="146"/>
      <c r="AZ1169" s="146"/>
      <c r="BA1169" s="146"/>
      <c r="BB1169" s="146"/>
      <c r="BC1169" s="146"/>
      <c r="BD1169" s="146"/>
      <c r="BE1169" s="146"/>
      <c r="BF1169" s="146"/>
      <c r="BG1169" s="146"/>
      <c r="BH1169" s="146"/>
    </row>
    <row r="1170" spans="1:60" outlineLevel="1">
      <c r="A1170" s="153"/>
      <c r="B1170" s="154"/>
      <c r="C1170" s="195" t="s">
        <v>1018</v>
      </c>
      <c r="D1170" s="185"/>
      <c r="E1170" s="186"/>
      <c r="F1170" s="155"/>
      <c r="G1170" s="155"/>
      <c r="H1170" s="155"/>
      <c r="I1170" s="155"/>
      <c r="J1170" s="155"/>
      <c r="K1170" s="155"/>
      <c r="L1170" s="155"/>
      <c r="M1170" s="155"/>
      <c r="N1170" s="155"/>
      <c r="O1170" s="155"/>
      <c r="P1170" s="155"/>
      <c r="Q1170" s="155"/>
      <c r="R1170" s="155"/>
      <c r="S1170" s="155"/>
      <c r="T1170" s="155"/>
      <c r="U1170" s="155"/>
      <c r="V1170" s="155"/>
      <c r="W1170" s="155"/>
      <c r="X1170" s="155"/>
      <c r="Y1170" s="146"/>
      <c r="Z1170" s="146"/>
      <c r="AA1170" s="146"/>
      <c r="AB1170" s="146"/>
      <c r="AC1170" s="146"/>
      <c r="AD1170" s="146"/>
      <c r="AE1170" s="146"/>
      <c r="AF1170" s="146"/>
      <c r="AG1170" s="146" t="s">
        <v>228</v>
      </c>
      <c r="AH1170" s="146">
        <v>0</v>
      </c>
      <c r="AI1170" s="146"/>
      <c r="AJ1170" s="146"/>
      <c r="AK1170" s="146"/>
      <c r="AL1170" s="146"/>
      <c r="AM1170" s="146"/>
      <c r="AN1170" s="146"/>
      <c r="AO1170" s="146"/>
      <c r="AP1170" s="146"/>
      <c r="AQ1170" s="146"/>
      <c r="AR1170" s="146"/>
      <c r="AS1170" s="146"/>
      <c r="AT1170" s="146"/>
      <c r="AU1170" s="146"/>
      <c r="AV1170" s="146"/>
      <c r="AW1170" s="146"/>
      <c r="AX1170" s="146"/>
      <c r="AY1170" s="146"/>
      <c r="AZ1170" s="146"/>
      <c r="BA1170" s="146"/>
      <c r="BB1170" s="146"/>
      <c r="BC1170" s="146"/>
      <c r="BD1170" s="146"/>
      <c r="BE1170" s="146"/>
      <c r="BF1170" s="146"/>
      <c r="BG1170" s="146"/>
      <c r="BH1170" s="146"/>
    </row>
    <row r="1171" spans="1:60" outlineLevel="1">
      <c r="A1171" s="153"/>
      <c r="B1171" s="154"/>
      <c r="C1171" s="195" t="s">
        <v>633</v>
      </c>
      <c r="D1171" s="185"/>
      <c r="E1171" s="186">
        <v>1</v>
      </c>
      <c r="F1171" s="155"/>
      <c r="G1171" s="155"/>
      <c r="H1171" s="155"/>
      <c r="I1171" s="155"/>
      <c r="J1171" s="155"/>
      <c r="K1171" s="155"/>
      <c r="L1171" s="155"/>
      <c r="M1171" s="155"/>
      <c r="N1171" s="155"/>
      <c r="O1171" s="155"/>
      <c r="P1171" s="155"/>
      <c r="Q1171" s="155"/>
      <c r="R1171" s="155"/>
      <c r="S1171" s="155"/>
      <c r="T1171" s="155"/>
      <c r="U1171" s="155"/>
      <c r="V1171" s="155"/>
      <c r="W1171" s="155"/>
      <c r="X1171" s="155"/>
      <c r="Y1171" s="146"/>
      <c r="Z1171" s="146"/>
      <c r="AA1171" s="146"/>
      <c r="AB1171" s="146"/>
      <c r="AC1171" s="146"/>
      <c r="AD1171" s="146"/>
      <c r="AE1171" s="146"/>
      <c r="AF1171" s="146"/>
      <c r="AG1171" s="146" t="s">
        <v>228</v>
      </c>
      <c r="AH1171" s="146">
        <v>0</v>
      </c>
      <c r="AI1171" s="146"/>
      <c r="AJ1171" s="146"/>
      <c r="AK1171" s="146"/>
      <c r="AL1171" s="146"/>
      <c r="AM1171" s="146"/>
      <c r="AN1171" s="146"/>
      <c r="AO1171" s="146"/>
      <c r="AP1171" s="146"/>
      <c r="AQ1171" s="146"/>
      <c r="AR1171" s="146"/>
      <c r="AS1171" s="146"/>
      <c r="AT1171" s="146"/>
      <c r="AU1171" s="146"/>
      <c r="AV1171" s="146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  <c r="BH1171" s="146"/>
    </row>
    <row r="1172" spans="1:60" outlineLevel="1">
      <c r="A1172" s="163">
        <v>172</v>
      </c>
      <c r="B1172" s="164" t="s">
        <v>1046</v>
      </c>
      <c r="C1172" s="180" t="s">
        <v>1047</v>
      </c>
      <c r="D1172" s="165" t="s">
        <v>646</v>
      </c>
      <c r="E1172" s="166">
        <v>4</v>
      </c>
      <c r="F1172" s="167"/>
      <c r="G1172" s="168">
        <f>ROUND(E1172*F1172,2)</f>
        <v>0</v>
      </c>
      <c r="H1172" s="167">
        <v>0</v>
      </c>
      <c r="I1172" s="168">
        <f>ROUND(E1172*H1172,2)</f>
        <v>0</v>
      </c>
      <c r="J1172" s="167">
        <v>5665</v>
      </c>
      <c r="K1172" s="168">
        <f>ROUND(E1172*J1172,2)</f>
        <v>22660</v>
      </c>
      <c r="L1172" s="168">
        <v>21</v>
      </c>
      <c r="M1172" s="168">
        <f>G1172*(1+L1172/100)</f>
        <v>0</v>
      </c>
      <c r="N1172" s="168">
        <v>0</v>
      </c>
      <c r="O1172" s="168">
        <f>ROUND(E1172*N1172,2)</f>
        <v>0</v>
      </c>
      <c r="P1172" s="168">
        <v>0</v>
      </c>
      <c r="Q1172" s="168">
        <f>ROUND(E1172*P1172,2)</f>
        <v>0</v>
      </c>
      <c r="R1172" s="168"/>
      <c r="S1172" s="168" t="s">
        <v>386</v>
      </c>
      <c r="T1172" s="169" t="s">
        <v>172</v>
      </c>
      <c r="U1172" s="155">
        <v>0</v>
      </c>
      <c r="V1172" s="155">
        <f>ROUND(E1172*U1172,2)</f>
        <v>0</v>
      </c>
      <c r="W1172" s="155"/>
      <c r="X1172" s="155" t="s">
        <v>223</v>
      </c>
      <c r="Y1172" s="146"/>
      <c r="Z1172" s="146"/>
      <c r="AA1172" s="146"/>
      <c r="AB1172" s="146"/>
      <c r="AC1172" s="146"/>
      <c r="AD1172" s="146"/>
      <c r="AE1172" s="146"/>
      <c r="AF1172" s="146"/>
      <c r="AG1172" s="146" t="s">
        <v>224</v>
      </c>
      <c r="AH1172" s="146"/>
      <c r="AI1172" s="146"/>
      <c r="AJ1172" s="146"/>
      <c r="AK1172" s="146"/>
      <c r="AL1172" s="146"/>
      <c r="AM1172" s="146"/>
      <c r="AN1172" s="146"/>
      <c r="AO1172" s="146"/>
      <c r="AP1172" s="146"/>
      <c r="AQ1172" s="146"/>
      <c r="AR1172" s="146"/>
      <c r="AS1172" s="146"/>
      <c r="AT1172" s="146"/>
      <c r="AU1172" s="146"/>
      <c r="AV1172" s="146"/>
      <c r="AW1172" s="146"/>
      <c r="AX1172" s="146"/>
      <c r="AY1172" s="146"/>
      <c r="AZ1172" s="146"/>
      <c r="BA1172" s="146"/>
      <c r="BB1172" s="146"/>
      <c r="BC1172" s="146"/>
      <c r="BD1172" s="146"/>
      <c r="BE1172" s="146"/>
      <c r="BF1172" s="146"/>
      <c r="BG1172" s="146"/>
      <c r="BH1172" s="146"/>
    </row>
    <row r="1173" spans="1:60" outlineLevel="1">
      <c r="A1173" s="153"/>
      <c r="B1173" s="154"/>
      <c r="C1173" s="790" t="s">
        <v>1300</v>
      </c>
      <c r="D1173" s="791"/>
      <c r="E1173" s="791"/>
      <c r="F1173" s="791"/>
      <c r="G1173" s="791"/>
      <c r="H1173" s="155"/>
      <c r="I1173" s="155"/>
      <c r="J1173" s="155"/>
      <c r="K1173" s="155"/>
      <c r="L1173" s="155"/>
      <c r="M1173" s="155"/>
      <c r="N1173" s="155"/>
      <c r="O1173" s="155"/>
      <c r="P1173" s="155"/>
      <c r="Q1173" s="155"/>
      <c r="R1173" s="155"/>
      <c r="S1173" s="155"/>
      <c r="T1173" s="155"/>
      <c r="U1173" s="155"/>
      <c r="V1173" s="155"/>
      <c r="W1173" s="155"/>
      <c r="X1173" s="155"/>
      <c r="Y1173" s="146"/>
      <c r="Z1173" s="146"/>
      <c r="AA1173" s="146"/>
      <c r="AB1173" s="146"/>
      <c r="AC1173" s="146"/>
      <c r="AD1173" s="146"/>
      <c r="AE1173" s="146"/>
      <c r="AF1173" s="146"/>
      <c r="AG1173" s="146" t="s">
        <v>176</v>
      </c>
      <c r="AH1173" s="146"/>
      <c r="AI1173" s="146"/>
      <c r="AJ1173" s="146"/>
      <c r="AK1173" s="146"/>
      <c r="AL1173" s="146"/>
      <c r="AM1173" s="146"/>
      <c r="AN1173" s="146"/>
      <c r="AO1173" s="146"/>
      <c r="AP1173" s="146"/>
      <c r="AQ1173" s="146"/>
      <c r="AR1173" s="146"/>
      <c r="AS1173" s="146"/>
      <c r="AT1173" s="146"/>
      <c r="AU1173" s="146"/>
      <c r="AV1173" s="146"/>
      <c r="AW1173" s="146"/>
      <c r="AX1173" s="146"/>
      <c r="AY1173" s="146"/>
      <c r="AZ1173" s="146"/>
      <c r="BA1173" s="146"/>
      <c r="BB1173" s="146"/>
      <c r="BC1173" s="146"/>
      <c r="BD1173" s="146"/>
      <c r="BE1173" s="146"/>
      <c r="BF1173" s="146"/>
      <c r="BG1173" s="146"/>
      <c r="BH1173" s="146"/>
    </row>
    <row r="1174" spans="1:60" ht="22.5" outlineLevel="1">
      <c r="A1174" s="153"/>
      <c r="B1174" s="154"/>
      <c r="C1174" s="803" t="s">
        <v>1044</v>
      </c>
      <c r="D1174" s="804"/>
      <c r="E1174" s="804"/>
      <c r="F1174" s="804"/>
      <c r="G1174" s="804"/>
      <c r="H1174" s="155"/>
      <c r="I1174" s="155"/>
      <c r="J1174" s="155"/>
      <c r="K1174" s="155"/>
      <c r="L1174" s="155"/>
      <c r="M1174" s="155"/>
      <c r="N1174" s="155"/>
      <c r="O1174" s="155"/>
      <c r="P1174" s="155"/>
      <c r="Q1174" s="155"/>
      <c r="R1174" s="155"/>
      <c r="S1174" s="155"/>
      <c r="T1174" s="155"/>
      <c r="U1174" s="155"/>
      <c r="V1174" s="155"/>
      <c r="W1174" s="155"/>
      <c r="X1174" s="155"/>
      <c r="Y1174" s="146"/>
      <c r="Z1174" s="146"/>
      <c r="AA1174" s="146"/>
      <c r="AB1174" s="146"/>
      <c r="AC1174" s="146"/>
      <c r="AD1174" s="146"/>
      <c r="AE1174" s="146"/>
      <c r="AF1174" s="146"/>
      <c r="AG1174" s="146" t="s">
        <v>176</v>
      </c>
      <c r="AH1174" s="146"/>
      <c r="AI1174" s="146"/>
      <c r="AJ1174" s="146"/>
      <c r="AK1174" s="146"/>
      <c r="AL1174" s="146"/>
      <c r="AM1174" s="146"/>
      <c r="AN1174" s="146"/>
      <c r="AO1174" s="146"/>
      <c r="AP1174" s="146"/>
      <c r="AQ1174" s="146"/>
      <c r="AR1174" s="146"/>
      <c r="AS1174" s="146"/>
      <c r="AT1174" s="146"/>
      <c r="AU1174" s="146"/>
      <c r="AV1174" s="146"/>
      <c r="AW1174" s="146"/>
      <c r="AX1174" s="146"/>
      <c r="AY1174" s="146"/>
      <c r="AZ1174" s="146"/>
      <c r="BA1174" s="170" t="str">
        <f>C1174</f>
        <v>KONSTRUKCE: HLINÍKOVÉ PROFILY S PŘERUŠENÝM TEPELNÝM MOSTEM, HLOUBKA PROFILU 75 mm. POVRCHOVÁ ÚPRAVA PROFILŮ-PRÁŠKOVÝ VYPALOVACÍ LAK V ODSTÍNU RAL. TĚSNÍCÍ PROFILY Z EPDM. VČETNĚ LIŠT A PŘÍSLUŠENSTVÍ PRO NAPOJENÍ NA OSTĚNÍ</v>
      </c>
      <c r="BB1174" s="146"/>
      <c r="BC1174" s="146"/>
      <c r="BD1174" s="146"/>
      <c r="BE1174" s="146"/>
      <c r="BF1174" s="146"/>
      <c r="BG1174" s="146"/>
      <c r="BH1174" s="146"/>
    </row>
    <row r="1175" spans="1:60" outlineLevel="1">
      <c r="A1175" s="153"/>
      <c r="B1175" s="154"/>
      <c r="C1175" s="803" t="s">
        <v>1301</v>
      </c>
      <c r="D1175" s="804"/>
      <c r="E1175" s="804"/>
      <c r="F1175" s="804"/>
      <c r="G1175" s="804"/>
      <c r="H1175" s="155"/>
      <c r="I1175" s="155"/>
      <c r="J1175" s="155"/>
      <c r="K1175" s="155"/>
      <c r="L1175" s="155"/>
      <c r="M1175" s="155"/>
      <c r="N1175" s="155"/>
      <c r="O1175" s="155"/>
      <c r="P1175" s="155"/>
      <c r="Q1175" s="155"/>
      <c r="R1175" s="155"/>
      <c r="S1175" s="155"/>
      <c r="T1175" s="155"/>
      <c r="U1175" s="155"/>
      <c r="V1175" s="155"/>
      <c r="W1175" s="155"/>
      <c r="X1175" s="155"/>
      <c r="Y1175" s="146"/>
      <c r="Z1175" s="146"/>
      <c r="AA1175" s="146"/>
      <c r="AB1175" s="146"/>
      <c r="AC1175" s="146"/>
      <c r="AD1175" s="146"/>
      <c r="AE1175" s="146"/>
      <c r="AF1175" s="146"/>
      <c r="AG1175" s="146" t="s">
        <v>176</v>
      </c>
      <c r="AH1175" s="146"/>
      <c r="AI1175" s="146"/>
      <c r="AJ1175" s="146"/>
      <c r="AK1175" s="146"/>
      <c r="AL1175" s="146"/>
      <c r="AM1175" s="146"/>
      <c r="AN1175" s="146"/>
      <c r="AO1175" s="146"/>
      <c r="AP1175" s="146"/>
      <c r="AQ1175" s="146"/>
      <c r="AR1175" s="146"/>
      <c r="AS1175" s="146"/>
      <c r="AT1175" s="146"/>
      <c r="AU1175" s="146"/>
      <c r="AV1175" s="146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  <c r="BH1175" s="146"/>
    </row>
    <row r="1176" spans="1:60" outlineLevel="1">
      <c r="A1176" s="153"/>
      <c r="B1176" s="154"/>
      <c r="C1176" s="803" t="s">
        <v>1039</v>
      </c>
      <c r="D1176" s="804"/>
      <c r="E1176" s="804"/>
      <c r="F1176" s="804"/>
      <c r="G1176" s="804"/>
      <c r="H1176" s="155"/>
      <c r="I1176" s="155"/>
      <c r="J1176" s="155"/>
      <c r="K1176" s="155"/>
      <c r="L1176" s="155"/>
      <c r="M1176" s="155"/>
      <c r="N1176" s="155"/>
      <c r="O1176" s="155"/>
      <c r="P1176" s="155"/>
      <c r="Q1176" s="155"/>
      <c r="R1176" s="155"/>
      <c r="S1176" s="155"/>
      <c r="T1176" s="155"/>
      <c r="U1176" s="155"/>
      <c r="V1176" s="155"/>
      <c r="W1176" s="155"/>
      <c r="X1176" s="155"/>
      <c r="Y1176" s="146"/>
      <c r="Z1176" s="146"/>
      <c r="AA1176" s="146"/>
      <c r="AB1176" s="146"/>
      <c r="AC1176" s="146"/>
      <c r="AD1176" s="146"/>
      <c r="AE1176" s="146"/>
      <c r="AF1176" s="146"/>
      <c r="AG1176" s="146" t="s">
        <v>176</v>
      </c>
      <c r="AH1176" s="146"/>
      <c r="AI1176" s="146"/>
      <c r="AJ1176" s="146"/>
      <c r="AK1176" s="146"/>
      <c r="AL1176" s="146"/>
      <c r="AM1176" s="146"/>
      <c r="AN1176" s="146"/>
      <c r="AO1176" s="146"/>
      <c r="AP1176" s="146"/>
      <c r="AQ1176" s="146"/>
      <c r="AR1176" s="146"/>
      <c r="AS1176" s="146"/>
      <c r="AT1176" s="146"/>
      <c r="AU1176" s="146"/>
      <c r="AV1176" s="146"/>
      <c r="AW1176" s="146"/>
      <c r="AX1176" s="146"/>
      <c r="AY1176" s="146"/>
      <c r="AZ1176" s="146"/>
      <c r="BA1176" s="146"/>
      <c r="BB1176" s="146"/>
      <c r="BC1176" s="146"/>
      <c r="BD1176" s="146"/>
      <c r="BE1176" s="146"/>
      <c r="BF1176" s="146"/>
      <c r="BG1176" s="146"/>
      <c r="BH1176" s="146"/>
    </row>
    <row r="1177" spans="1:60" outlineLevel="1">
      <c r="A1177" s="153"/>
      <c r="B1177" s="154"/>
      <c r="C1177" s="803" t="s">
        <v>1045</v>
      </c>
      <c r="D1177" s="804"/>
      <c r="E1177" s="804"/>
      <c r="F1177" s="804"/>
      <c r="G1177" s="804"/>
      <c r="H1177" s="155"/>
      <c r="I1177" s="155"/>
      <c r="J1177" s="155"/>
      <c r="K1177" s="155"/>
      <c r="L1177" s="155"/>
      <c r="M1177" s="155"/>
      <c r="N1177" s="155"/>
      <c r="O1177" s="155"/>
      <c r="P1177" s="155"/>
      <c r="Q1177" s="155"/>
      <c r="R1177" s="155"/>
      <c r="S1177" s="155"/>
      <c r="T1177" s="155"/>
      <c r="U1177" s="155"/>
      <c r="V1177" s="155"/>
      <c r="W1177" s="155"/>
      <c r="X1177" s="155"/>
      <c r="Y1177" s="146"/>
      <c r="Z1177" s="146"/>
      <c r="AA1177" s="146"/>
      <c r="AB1177" s="146"/>
      <c r="AC1177" s="146"/>
      <c r="AD1177" s="146"/>
      <c r="AE1177" s="146"/>
      <c r="AF1177" s="146"/>
      <c r="AG1177" s="146" t="s">
        <v>176</v>
      </c>
      <c r="AH1177" s="146"/>
      <c r="AI1177" s="146"/>
      <c r="AJ1177" s="146"/>
      <c r="AK1177" s="146"/>
      <c r="AL1177" s="146"/>
      <c r="AM1177" s="146"/>
      <c r="AN1177" s="146"/>
      <c r="AO1177" s="146"/>
      <c r="AP1177" s="146"/>
      <c r="AQ1177" s="146"/>
      <c r="AR1177" s="146"/>
      <c r="AS1177" s="146"/>
      <c r="AT1177" s="146"/>
      <c r="AU1177" s="146"/>
      <c r="AV1177" s="146"/>
      <c r="AW1177" s="146"/>
      <c r="AX1177" s="146"/>
      <c r="AY1177" s="146"/>
      <c r="AZ1177" s="146"/>
      <c r="BA1177" s="146"/>
      <c r="BB1177" s="146"/>
      <c r="BC1177" s="146"/>
      <c r="BD1177" s="146"/>
      <c r="BE1177" s="146"/>
      <c r="BF1177" s="146"/>
      <c r="BG1177" s="146"/>
      <c r="BH1177" s="146"/>
    </row>
    <row r="1178" spans="1:60" ht="22.5" outlineLevel="1">
      <c r="A1178" s="153"/>
      <c r="B1178" s="154"/>
      <c r="C1178" s="803" t="s">
        <v>1041</v>
      </c>
      <c r="D1178" s="804"/>
      <c r="E1178" s="804"/>
      <c r="F1178" s="804"/>
      <c r="G1178" s="804"/>
      <c r="H1178" s="155"/>
      <c r="I1178" s="155"/>
      <c r="J1178" s="155"/>
      <c r="K1178" s="155"/>
      <c r="L1178" s="155"/>
      <c r="M1178" s="155"/>
      <c r="N1178" s="155"/>
      <c r="O1178" s="155"/>
      <c r="P1178" s="155"/>
      <c r="Q1178" s="155"/>
      <c r="R1178" s="155"/>
      <c r="S1178" s="155"/>
      <c r="T1178" s="155"/>
      <c r="U1178" s="155"/>
      <c r="V1178" s="155"/>
      <c r="W1178" s="155"/>
      <c r="X1178" s="155"/>
      <c r="Y1178" s="146"/>
      <c r="Z1178" s="146"/>
      <c r="AA1178" s="146"/>
      <c r="AB1178" s="146"/>
      <c r="AC1178" s="146"/>
      <c r="AD1178" s="146"/>
      <c r="AE1178" s="146"/>
      <c r="AF1178" s="146"/>
      <c r="AG1178" s="146" t="s">
        <v>176</v>
      </c>
      <c r="AH1178" s="146"/>
      <c r="AI1178" s="146"/>
      <c r="AJ1178" s="146"/>
      <c r="AK1178" s="146"/>
      <c r="AL1178" s="146"/>
      <c r="AM1178" s="146"/>
      <c r="AN1178" s="146"/>
      <c r="AO1178" s="146"/>
      <c r="AP1178" s="146"/>
      <c r="AQ1178" s="146"/>
      <c r="AR1178" s="146"/>
      <c r="AS1178" s="146"/>
      <c r="AT1178" s="146"/>
      <c r="AU1178" s="146"/>
      <c r="AV1178" s="146"/>
      <c r="AW1178" s="146"/>
      <c r="AX1178" s="146"/>
      <c r="AY1178" s="146"/>
      <c r="AZ1178" s="146"/>
      <c r="BA1178" s="170" t="str">
        <f>C1178</f>
        <v>PŘIPOJOVACÍ SPÁRA STĚNY - SYSTÉMOVÉ ŘEŠENÍ (KOTVY, INTERIER - PAROTĚSNÁ ZÁBRANA Z VNITŘNÍ STRANY, EXTERIER - VODOTĚSNÁ A PAROPROPUSTNÁ ZÁBRANA VE SMĚRU DO EXTERIÉRU, NENASÁKAVÁ TEPELNĚ IZOLAČNÍ VÝPLŇ SPÁRY)</v>
      </c>
      <c r="BB1178" s="146"/>
      <c r="BC1178" s="146"/>
      <c r="BD1178" s="146"/>
      <c r="BE1178" s="146"/>
      <c r="BF1178" s="146"/>
      <c r="BG1178" s="146"/>
      <c r="BH1178" s="146"/>
    </row>
    <row r="1179" spans="1:60" outlineLevel="1">
      <c r="A1179" s="153"/>
      <c r="B1179" s="154"/>
      <c r="C1179" s="803" t="s">
        <v>1011</v>
      </c>
      <c r="D1179" s="804"/>
      <c r="E1179" s="804"/>
      <c r="F1179" s="804"/>
      <c r="G1179" s="804"/>
      <c r="H1179" s="155"/>
      <c r="I1179" s="155"/>
      <c r="J1179" s="155"/>
      <c r="K1179" s="155"/>
      <c r="L1179" s="155"/>
      <c r="M1179" s="155"/>
      <c r="N1179" s="155"/>
      <c r="O1179" s="155"/>
      <c r="P1179" s="155"/>
      <c r="Q1179" s="155"/>
      <c r="R1179" s="155"/>
      <c r="S1179" s="155"/>
      <c r="T1179" s="155"/>
      <c r="U1179" s="155"/>
      <c r="V1179" s="155"/>
      <c r="W1179" s="155"/>
      <c r="X1179" s="155"/>
      <c r="Y1179" s="146"/>
      <c r="Z1179" s="146"/>
      <c r="AA1179" s="146"/>
      <c r="AB1179" s="146"/>
      <c r="AC1179" s="146"/>
      <c r="AD1179" s="146"/>
      <c r="AE1179" s="146"/>
      <c r="AF1179" s="146"/>
      <c r="AG1179" s="146" t="s">
        <v>176</v>
      </c>
      <c r="AH1179" s="146"/>
      <c r="AI1179" s="146"/>
      <c r="AJ1179" s="146"/>
      <c r="AK1179" s="146"/>
      <c r="AL1179" s="146"/>
      <c r="AM1179" s="146"/>
      <c r="AN1179" s="146"/>
      <c r="AO1179" s="146"/>
      <c r="AP1179" s="146"/>
      <c r="AQ1179" s="146"/>
      <c r="AR1179" s="146"/>
      <c r="AS1179" s="146"/>
      <c r="AT1179" s="146"/>
      <c r="AU1179" s="146"/>
      <c r="AV1179" s="146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  <c r="BH1179" s="146"/>
    </row>
    <row r="1180" spans="1:60" outlineLevel="1">
      <c r="A1180" s="153"/>
      <c r="B1180" s="154"/>
      <c r="C1180" s="803" t="s">
        <v>1017</v>
      </c>
      <c r="D1180" s="804"/>
      <c r="E1180" s="804"/>
      <c r="F1180" s="804"/>
      <c r="G1180" s="804"/>
      <c r="H1180" s="155"/>
      <c r="I1180" s="155"/>
      <c r="J1180" s="155"/>
      <c r="K1180" s="155"/>
      <c r="L1180" s="155"/>
      <c r="M1180" s="155"/>
      <c r="N1180" s="155"/>
      <c r="O1180" s="155"/>
      <c r="P1180" s="155"/>
      <c r="Q1180" s="155"/>
      <c r="R1180" s="155"/>
      <c r="S1180" s="155"/>
      <c r="T1180" s="155"/>
      <c r="U1180" s="155"/>
      <c r="V1180" s="155"/>
      <c r="W1180" s="155"/>
      <c r="X1180" s="155"/>
      <c r="Y1180" s="146"/>
      <c r="Z1180" s="146"/>
      <c r="AA1180" s="146"/>
      <c r="AB1180" s="146"/>
      <c r="AC1180" s="146"/>
      <c r="AD1180" s="146"/>
      <c r="AE1180" s="146"/>
      <c r="AF1180" s="146"/>
      <c r="AG1180" s="146" t="s">
        <v>176</v>
      </c>
      <c r="AH1180" s="146"/>
      <c r="AI1180" s="146"/>
      <c r="AJ1180" s="146"/>
      <c r="AK1180" s="146"/>
      <c r="AL1180" s="146"/>
      <c r="AM1180" s="146"/>
      <c r="AN1180" s="146"/>
      <c r="AO1180" s="146"/>
      <c r="AP1180" s="146"/>
      <c r="AQ1180" s="146"/>
      <c r="AR1180" s="146"/>
      <c r="AS1180" s="146"/>
      <c r="AT1180" s="146"/>
      <c r="AU1180" s="146"/>
      <c r="AV1180" s="146"/>
      <c r="AW1180" s="146"/>
      <c r="AX1180" s="146"/>
      <c r="AY1180" s="146"/>
      <c r="AZ1180" s="146"/>
      <c r="BA1180" s="146"/>
      <c r="BB1180" s="146"/>
      <c r="BC1180" s="146"/>
      <c r="BD1180" s="146"/>
      <c r="BE1180" s="146"/>
      <c r="BF1180" s="146"/>
      <c r="BG1180" s="146"/>
      <c r="BH1180" s="146"/>
    </row>
    <row r="1181" spans="1:60" outlineLevel="1">
      <c r="A1181" s="153"/>
      <c r="B1181" s="154"/>
      <c r="C1181" s="195" t="s">
        <v>1018</v>
      </c>
      <c r="D1181" s="185"/>
      <c r="E1181" s="186"/>
      <c r="F1181" s="155"/>
      <c r="G1181" s="155"/>
      <c r="H1181" s="155"/>
      <c r="I1181" s="155"/>
      <c r="J1181" s="155"/>
      <c r="K1181" s="155"/>
      <c r="L1181" s="155"/>
      <c r="M1181" s="155"/>
      <c r="N1181" s="155"/>
      <c r="O1181" s="155"/>
      <c r="P1181" s="155"/>
      <c r="Q1181" s="155"/>
      <c r="R1181" s="155"/>
      <c r="S1181" s="155"/>
      <c r="T1181" s="155"/>
      <c r="U1181" s="155"/>
      <c r="V1181" s="155"/>
      <c r="W1181" s="155"/>
      <c r="X1181" s="155"/>
      <c r="Y1181" s="146"/>
      <c r="Z1181" s="146"/>
      <c r="AA1181" s="146"/>
      <c r="AB1181" s="146"/>
      <c r="AC1181" s="146"/>
      <c r="AD1181" s="146"/>
      <c r="AE1181" s="146"/>
      <c r="AF1181" s="146"/>
      <c r="AG1181" s="146" t="s">
        <v>228</v>
      </c>
      <c r="AH1181" s="146">
        <v>0</v>
      </c>
      <c r="AI1181" s="146"/>
      <c r="AJ1181" s="146"/>
      <c r="AK1181" s="146"/>
      <c r="AL1181" s="146"/>
      <c r="AM1181" s="146"/>
      <c r="AN1181" s="146"/>
      <c r="AO1181" s="146"/>
      <c r="AP1181" s="146"/>
      <c r="AQ1181" s="146"/>
      <c r="AR1181" s="146"/>
      <c r="AS1181" s="146"/>
      <c r="AT1181" s="146"/>
      <c r="AU1181" s="146"/>
      <c r="AV1181" s="146"/>
      <c r="AW1181" s="146"/>
      <c r="AX1181" s="146"/>
      <c r="AY1181" s="146"/>
      <c r="AZ1181" s="146"/>
      <c r="BA1181" s="146"/>
      <c r="BB1181" s="146"/>
      <c r="BC1181" s="146"/>
      <c r="BD1181" s="146"/>
      <c r="BE1181" s="146"/>
      <c r="BF1181" s="146"/>
      <c r="BG1181" s="146"/>
      <c r="BH1181" s="146"/>
    </row>
    <row r="1182" spans="1:60" outlineLevel="1">
      <c r="A1182" s="153"/>
      <c r="B1182" s="154"/>
      <c r="C1182" s="195" t="s">
        <v>744</v>
      </c>
      <c r="D1182" s="185"/>
      <c r="E1182" s="186">
        <v>4</v>
      </c>
      <c r="F1182" s="155"/>
      <c r="G1182" s="155"/>
      <c r="H1182" s="155"/>
      <c r="I1182" s="155"/>
      <c r="J1182" s="155"/>
      <c r="K1182" s="155"/>
      <c r="L1182" s="155"/>
      <c r="M1182" s="155"/>
      <c r="N1182" s="155"/>
      <c r="O1182" s="155"/>
      <c r="P1182" s="155"/>
      <c r="Q1182" s="155"/>
      <c r="R1182" s="155"/>
      <c r="S1182" s="155"/>
      <c r="T1182" s="155"/>
      <c r="U1182" s="155"/>
      <c r="V1182" s="155"/>
      <c r="W1182" s="155"/>
      <c r="X1182" s="155"/>
      <c r="Y1182" s="146"/>
      <c r="Z1182" s="146"/>
      <c r="AA1182" s="146"/>
      <c r="AB1182" s="146"/>
      <c r="AC1182" s="146"/>
      <c r="AD1182" s="146"/>
      <c r="AE1182" s="146"/>
      <c r="AF1182" s="146"/>
      <c r="AG1182" s="146" t="s">
        <v>228</v>
      </c>
      <c r="AH1182" s="146">
        <v>0</v>
      </c>
      <c r="AI1182" s="146"/>
      <c r="AJ1182" s="146"/>
      <c r="AK1182" s="146"/>
      <c r="AL1182" s="146"/>
      <c r="AM1182" s="146"/>
      <c r="AN1182" s="146"/>
      <c r="AO1182" s="146"/>
      <c r="AP1182" s="146"/>
      <c r="AQ1182" s="146"/>
      <c r="AR1182" s="146"/>
      <c r="AS1182" s="146"/>
      <c r="AT1182" s="146"/>
      <c r="AU1182" s="146"/>
      <c r="AV1182" s="146"/>
      <c r="AW1182" s="146"/>
      <c r="AX1182" s="146"/>
      <c r="AY1182" s="146"/>
      <c r="AZ1182" s="146"/>
      <c r="BA1182" s="146"/>
      <c r="BB1182" s="146"/>
      <c r="BC1182" s="146"/>
      <c r="BD1182" s="146"/>
      <c r="BE1182" s="146"/>
      <c r="BF1182" s="146"/>
      <c r="BG1182" s="146"/>
      <c r="BH1182" s="146"/>
    </row>
    <row r="1183" spans="1:60" outlineLevel="1">
      <c r="A1183" s="163">
        <v>173</v>
      </c>
      <c r="B1183" s="164" t="s">
        <v>1048</v>
      </c>
      <c r="C1183" s="180" t="s">
        <v>1049</v>
      </c>
      <c r="D1183" s="165" t="s">
        <v>646</v>
      </c>
      <c r="E1183" s="166">
        <v>1</v>
      </c>
      <c r="F1183" s="167"/>
      <c r="G1183" s="168">
        <f>ROUND(E1183*F1183,2)</f>
        <v>0</v>
      </c>
      <c r="H1183" s="167">
        <v>0</v>
      </c>
      <c r="I1183" s="168">
        <f>ROUND(E1183*H1183,2)</f>
        <v>0</v>
      </c>
      <c r="J1183" s="167">
        <v>13370</v>
      </c>
      <c r="K1183" s="168">
        <f>ROUND(E1183*J1183,2)</f>
        <v>13370</v>
      </c>
      <c r="L1183" s="168">
        <v>21</v>
      </c>
      <c r="M1183" s="168">
        <f>G1183*(1+L1183/100)</f>
        <v>0</v>
      </c>
      <c r="N1183" s="168">
        <v>0</v>
      </c>
      <c r="O1183" s="168">
        <f>ROUND(E1183*N1183,2)</f>
        <v>0</v>
      </c>
      <c r="P1183" s="168">
        <v>0</v>
      </c>
      <c r="Q1183" s="168">
        <f>ROUND(E1183*P1183,2)</f>
        <v>0</v>
      </c>
      <c r="R1183" s="168"/>
      <c r="S1183" s="168" t="s">
        <v>386</v>
      </c>
      <c r="T1183" s="169" t="s">
        <v>172</v>
      </c>
      <c r="U1183" s="155">
        <v>0</v>
      </c>
      <c r="V1183" s="155">
        <f>ROUND(E1183*U1183,2)</f>
        <v>0</v>
      </c>
      <c r="W1183" s="155"/>
      <c r="X1183" s="155" t="s">
        <v>223</v>
      </c>
      <c r="Y1183" s="146"/>
      <c r="Z1183" s="146"/>
      <c r="AA1183" s="146"/>
      <c r="AB1183" s="146"/>
      <c r="AC1183" s="146"/>
      <c r="AD1183" s="146"/>
      <c r="AE1183" s="146"/>
      <c r="AF1183" s="146"/>
      <c r="AG1183" s="146" t="s">
        <v>224</v>
      </c>
      <c r="AH1183" s="146"/>
      <c r="AI1183" s="146"/>
      <c r="AJ1183" s="146"/>
      <c r="AK1183" s="146"/>
      <c r="AL1183" s="146"/>
      <c r="AM1183" s="146"/>
      <c r="AN1183" s="146"/>
      <c r="AO1183" s="146"/>
      <c r="AP1183" s="146"/>
      <c r="AQ1183" s="146"/>
      <c r="AR1183" s="146"/>
      <c r="AS1183" s="146"/>
      <c r="AT1183" s="146"/>
      <c r="AU1183" s="146"/>
      <c r="AV1183" s="146"/>
      <c r="AW1183" s="146"/>
      <c r="AX1183" s="146"/>
      <c r="AY1183" s="146"/>
      <c r="AZ1183" s="146"/>
      <c r="BA1183" s="146"/>
      <c r="BB1183" s="146"/>
      <c r="BC1183" s="146"/>
      <c r="BD1183" s="146"/>
      <c r="BE1183" s="146"/>
      <c r="BF1183" s="146"/>
      <c r="BG1183" s="146"/>
      <c r="BH1183" s="146"/>
    </row>
    <row r="1184" spans="1:60" outlineLevel="1">
      <c r="A1184" s="153"/>
      <c r="B1184" s="154"/>
      <c r="C1184" s="790" t="s">
        <v>1300</v>
      </c>
      <c r="D1184" s="791"/>
      <c r="E1184" s="791"/>
      <c r="F1184" s="791"/>
      <c r="G1184" s="791"/>
      <c r="H1184" s="155"/>
      <c r="I1184" s="155"/>
      <c r="J1184" s="155"/>
      <c r="K1184" s="155"/>
      <c r="L1184" s="155"/>
      <c r="M1184" s="155"/>
      <c r="N1184" s="155"/>
      <c r="O1184" s="155"/>
      <c r="P1184" s="155"/>
      <c r="Q1184" s="155"/>
      <c r="R1184" s="155"/>
      <c r="S1184" s="155"/>
      <c r="T1184" s="155"/>
      <c r="U1184" s="155"/>
      <c r="V1184" s="155"/>
      <c r="W1184" s="155"/>
      <c r="X1184" s="155"/>
      <c r="Y1184" s="146"/>
      <c r="Z1184" s="146"/>
      <c r="AA1184" s="146"/>
      <c r="AB1184" s="146"/>
      <c r="AC1184" s="146"/>
      <c r="AD1184" s="146"/>
      <c r="AE1184" s="146"/>
      <c r="AF1184" s="146"/>
      <c r="AG1184" s="146" t="s">
        <v>176</v>
      </c>
      <c r="AH1184" s="146"/>
      <c r="AI1184" s="146"/>
      <c r="AJ1184" s="146"/>
      <c r="AK1184" s="146"/>
      <c r="AL1184" s="146"/>
      <c r="AM1184" s="146"/>
      <c r="AN1184" s="146"/>
      <c r="AO1184" s="146"/>
      <c r="AP1184" s="146"/>
      <c r="AQ1184" s="146"/>
      <c r="AR1184" s="146"/>
      <c r="AS1184" s="146"/>
      <c r="AT1184" s="146"/>
      <c r="AU1184" s="146"/>
      <c r="AV1184" s="146"/>
      <c r="AW1184" s="146"/>
      <c r="AX1184" s="146"/>
      <c r="AY1184" s="146"/>
      <c r="AZ1184" s="146"/>
      <c r="BA1184" s="146"/>
      <c r="BB1184" s="146"/>
      <c r="BC1184" s="146"/>
      <c r="BD1184" s="146"/>
      <c r="BE1184" s="146"/>
      <c r="BF1184" s="146"/>
      <c r="BG1184" s="146"/>
      <c r="BH1184" s="146"/>
    </row>
    <row r="1185" spans="1:60" ht="22.5" outlineLevel="1">
      <c r="A1185" s="153"/>
      <c r="B1185" s="154"/>
      <c r="C1185" s="803" t="s">
        <v>1044</v>
      </c>
      <c r="D1185" s="804"/>
      <c r="E1185" s="804"/>
      <c r="F1185" s="804"/>
      <c r="G1185" s="804"/>
      <c r="H1185" s="155"/>
      <c r="I1185" s="155"/>
      <c r="J1185" s="155"/>
      <c r="K1185" s="155"/>
      <c r="L1185" s="155"/>
      <c r="M1185" s="155"/>
      <c r="N1185" s="155"/>
      <c r="O1185" s="155"/>
      <c r="P1185" s="155"/>
      <c r="Q1185" s="155"/>
      <c r="R1185" s="155"/>
      <c r="S1185" s="155"/>
      <c r="T1185" s="155"/>
      <c r="U1185" s="155"/>
      <c r="V1185" s="155"/>
      <c r="W1185" s="155"/>
      <c r="X1185" s="155"/>
      <c r="Y1185" s="146"/>
      <c r="Z1185" s="146"/>
      <c r="AA1185" s="146"/>
      <c r="AB1185" s="146"/>
      <c r="AC1185" s="146"/>
      <c r="AD1185" s="146"/>
      <c r="AE1185" s="146"/>
      <c r="AF1185" s="146"/>
      <c r="AG1185" s="146" t="s">
        <v>176</v>
      </c>
      <c r="AH1185" s="146"/>
      <c r="AI1185" s="146"/>
      <c r="AJ1185" s="146"/>
      <c r="AK1185" s="146"/>
      <c r="AL1185" s="146"/>
      <c r="AM1185" s="146"/>
      <c r="AN1185" s="146"/>
      <c r="AO1185" s="146"/>
      <c r="AP1185" s="146"/>
      <c r="AQ1185" s="146"/>
      <c r="AR1185" s="146"/>
      <c r="AS1185" s="146"/>
      <c r="AT1185" s="146"/>
      <c r="AU1185" s="146"/>
      <c r="AV1185" s="146"/>
      <c r="AW1185" s="146"/>
      <c r="AX1185" s="146"/>
      <c r="AY1185" s="146"/>
      <c r="AZ1185" s="146"/>
      <c r="BA1185" s="170" t="str">
        <f>C1185</f>
        <v>KONSTRUKCE: HLINÍKOVÉ PROFILY S PŘERUŠENÝM TEPELNÝM MOSTEM, HLOUBKA PROFILU 75 mm. POVRCHOVÁ ÚPRAVA PROFILŮ-PRÁŠKOVÝ VYPALOVACÍ LAK V ODSTÍNU RAL. TĚSNÍCÍ PROFILY Z EPDM. VČETNĚ LIŠT A PŘÍSLUŠENSTVÍ PRO NAPOJENÍ NA OSTĚNÍ</v>
      </c>
      <c r="BB1185" s="146"/>
      <c r="BC1185" s="146"/>
      <c r="BD1185" s="146"/>
      <c r="BE1185" s="146"/>
      <c r="BF1185" s="146"/>
      <c r="BG1185" s="146"/>
      <c r="BH1185" s="146"/>
    </row>
    <row r="1186" spans="1:60" outlineLevel="1">
      <c r="A1186" s="153"/>
      <c r="B1186" s="154"/>
      <c r="C1186" s="803" t="s">
        <v>1038</v>
      </c>
      <c r="D1186" s="804"/>
      <c r="E1186" s="804"/>
      <c r="F1186" s="804"/>
      <c r="G1186" s="804"/>
      <c r="H1186" s="155"/>
      <c r="I1186" s="155"/>
      <c r="J1186" s="155"/>
      <c r="K1186" s="155"/>
      <c r="L1186" s="155"/>
      <c r="M1186" s="155"/>
      <c r="N1186" s="155"/>
      <c r="O1186" s="155"/>
      <c r="P1186" s="155"/>
      <c r="Q1186" s="155"/>
      <c r="R1186" s="155"/>
      <c r="S1186" s="155"/>
      <c r="T1186" s="155"/>
      <c r="U1186" s="155"/>
      <c r="V1186" s="155"/>
      <c r="W1186" s="155"/>
      <c r="X1186" s="155"/>
      <c r="Y1186" s="146"/>
      <c r="Z1186" s="146"/>
      <c r="AA1186" s="146"/>
      <c r="AB1186" s="146"/>
      <c r="AC1186" s="146"/>
      <c r="AD1186" s="146"/>
      <c r="AE1186" s="146"/>
      <c r="AF1186" s="146"/>
      <c r="AG1186" s="146" t="s">
        <v>176</v>
      </c>
      <c r="AH1186" s="146"/>
      <c r="AI1186" s="146"/>
      <c r="AJ1186" s="146"/>
      <c r="AK1186" s="146"/>
      <c r="AL1186" s="146"/>
      <c r="AM1186" s="146"/>
      <c r="AN1186" s="146"/>
      <c r="AO1186" s="146"/>
      <c r="AP1186" s="146"/>
      <c r="AQ1186" s="146"/>
      <c r="AR1186" s="146"/>
      <c r="AS1186" s="146"/>
      <c r="AT1186" s="146"/>
      <c r="AU1186" s="146"/>
      <c r="AV1186" s="146"/>
      <c r="AW1186" s="146"/>
      <c r="AX1186" s="146"/>
      <c r="AY1186" s="146"/>
      <c r="AZ1186" s="146"/>
      <c r="BA1186" s="146"/>
      <c r="BB1186" s="146"/>
      <c r="BC1186" s="146"/>
      <c r="BD1186" s="146"/>
      <c r="BE1186" s="146"/>
      <c r="BF1186" s="146"/>
      <c r="BG1186" s="146"/>
      <c r="BH1186" s="146"/>
    </row>
    <row r="1187" spans="1:60" outlineLevel="1">
      <c r="A1187" s="153"/>
      <c r="B1187" s="154"/>
      <c r="C1187" s="803" t="s">
        <v>1301</v>
      </c>
      <c r="D1187" s="804"/>
      <c r="E1187" s="804"/>
      <c r="F1187" s="804"/>
      <c r="G1187" s="804"/>
      <c r="H1187" s="155"/>
      <c r="I1187" s="155"/>
      <c r="J1187" s="155"/>
      <c r="K1187" s="155"/>
      <c r="L1187" s="155"/>
      <c r="M1187" s="155"/>
      <c r="N1187" s="155"/>
      <c r="O1187" s="155"/>
      <c r="P1187" s="155"/>
      <c r="Q1187" s="155"/>
      <c r="R1187" s="155"/>
      <c r="S1187" s="155"/>
      <c r="T1187" s="155"/>
      <c r="U1187" s="155"/>
      <c r="V1187" s="155"/>
      <c r="W1187" s="155"/>
      <c r="X1187" s="155"/>
      <c r="Y1187" s="146"/>
      <c r="Z1187" s="146"/>
      <c r="AA1187" s="146"/>
      <c r="AB1187" s="146"/>
      <c r="AC1187" s="146"/>
      <c r="AD1187" s="146"/>
      <c r="AE1187" s="146"/>
      <c r="AF1187" s="146"/>
      <c r="AG1187" s="146" t="s">
        <v>176</v>
      </c>
      <c r="AH1187" s="146"/>
      <c r="AI1187" s="146"/>
      <c r="AJ1187" s="146"/>
      <c r="AK1187" s="146"/>
      <c r="AL1187" s="146"/>
      <c r="AM1187" s="146"/>
      <c r="AN1187" s="146"/>
      <c r="AO1187" s="146"/>
      <c r="AP1187" s="146"/>
      <c r="AQ1187" s="146"/>
      <c r="AR1187" s="146"/>
      <c r="AS1187" s="146"/>
      <c r="AT1187" s="146"/>
      <c r="AU1187" s="146"/>
      <c r="AV1187" s="146"/>
      <c r="AW1187" s="146"/>
      <c r="AX1187" s="146"/>
      <c r="AY1187" s="146"/>
      <c r="AZ1187" s="146"/>
      <c r="BA1187" s="146"/>
      <c r="BB1187" s="146"/>
      <c r="BC1187" s="146"/>
      <c r="BD1187" s="146"/>
      <c r="BE1187" s="146"/>
      <c r="BF1187" s="146"/>
      <c r="BG1187" s="146"/>
      <c r="BH1187" s="146"/>
    </row>
    <row r="1188" spans="1:60" outlineLevel="1">
      <c r="A1188" s="153"/>
      <c r="B1188" s="154"/>
      <c r="C1188" s="803" t="s">
        <v>1039</v>
      </c>
      <c r="D1188" s="804"/>
      <c r="E1188" s="804"/>
      <c r="F1188" s="804"/>
      <c r="G1188" s="804"/>
      <c r="H1188" s="155"/>
      <c r="I1188" s="155"/>
      <c r="J1188" s="155"/>
      <c r="K1188" s="155"/>
      <c r="L1188" s="155"/>
      <c r="M1188" s="155"/>
      <c r="N1188" s="155"/>
      <c r="O1188" s="155"/>
      <c r="P1188" s="155"/>
      <c r="Q1188" s="155"/>
      <c r="R1188" s="155"/>
      <c r="S1188" s="155"/>
      <c r="T1188" s="155"/>
      <c r="U1188" s="155"/>
      <c r="V1188" s="155"/>
      <c r="W1188" s="155"/>
      <c r="X1188" s="155"/>
      <c r="Y1188" s="146"/>
      <c r="Z1188" s="146"/>
      <c r="AA1188" s="146"/>
      <c r="AB1188" s="146"/>
      <c r="AC1188" s="146"/>
      <c r="AD1188" s="146"/>
      <c r="AE1188" s="146"/>
      <c r="AF1188" s="146"/>
      <c r="AG1188" s="146" t="s">
        <v>176</v>
      </c>
      <c r="AH1188" s="146"/>
      <c r="AI1188" s="146"/>
      <c r="AJ1188" s="146"/>
      <c r="AK1188" s="146"/>
      <c r="AL1188" s="146"/>
      <c r="AM1188" s="146"/>
      <c r="AN1188" s="146"/>
      <c r="AO1188" s="146"/>
      <c r="AP1188" s="146"/>
      <c r="AQ1188" s="146"/>
      <c r="AR1188" s="146"/>
      <c r="AS1188" s="146"/>
      <c r="AT1188" s="146"/>
      <c r="AU1188" s="146"/>
      <c r="AV1188" s="146"/>
      <c r="AW1188" s="146"/>
      <c r="AX1188" s="146"/>
      <c r="AY1188" s="146"/>
      <c r="AZ1188" s="146"/>
      <c r="BA1188" s="146"/>
      <c r="BB1188" s="146"/>
      <c r="BC1188" s="146"/>
      <c r="BD1188" s="146"/>
      <c r="BE1188" s="146"/>
      <c r="BF1188" s="146"/>
      <c r="BG1188" s="146"/>
      <c r="BH1188" s="146"/>
    </row>
    <row r="1189" spans="1:60" outlineLevel="1">
      <c r="A1189" s="153"/>
      <c r="B1189" s="154"/>
      <c r="C1189" s="803" t="s">
        <v>1040</v>
      </c>
      <c r="D1189" s="804"/>
      <c r="E1189" s="804"/>
      <c r="F1189" s="804"/>
      <c r="G1189" s="804"/>
      <c r="H1189" s="155"/>
      <c r="I1189" s="155"/>
      <c r="J1189" s="155"/>
      <c r="K1189" s="155"/>
      <c r="L1189" s="155"/>
      <c r="M1189" s="155"/>
      <c r="N1189" s="155"/>
      <c r="O1189" s="155"/>
      <c r="P1189" s="155"/>
      <c r="Q1189" s="155"/>
      <c r="R1189" s="155"/>
      <c r="S1189" s="155"/>
      <c r="T1189" s="155"/>
      <c r="U1189" s="155"/>
      <c r="V1189" s="155"/>
      <c r="W1189" s="155"/>
      <c r="X1189" s="155"/>
      <c r="Y1189" s="146"/>
      <c r="Z1189" s="146"/>
      <c r="AA1189" s="146"/>
      <c r="AB1189" s="146"/>
      <c r="AC1189" s="146"/>
      <c r="AD1189" s="146"/>
      <c r="AE1189" s="146"/>
      <c r="AF1189" s="146"/>
      <c r="AG1189" s="146" t="s">
        <v>176</v>
      </c>
      <c r="AH1189" s="146"/>
      <c r="AI1189" s="146"/>
      <c r="AJ1189" s="146"/>
      <c r="AK1189" s="146"/>
      <c r="AL1189" s="146"/>
      <c r="AM1189" s="146"/>
      <c r="AN1189" s="146"/>
      <c r="AO1189" s="146"/>
      <c r="AP1189" s="146"/>
      <c r="AQ1189" s="146"/>
      <c r="AR1189" s="146"/>
      <c r="AS1189" s="146"/>
      <c r="AT1189" s="146"/>
      <c r="AU1189" s="146"/>
      <c r="AV1189" s="146"/>
      <c r="AW1189" s="146"/>
      <c r="AX1189" s="146"/>
      <c r="AY1189" s="146"/>
      <c r="AZ1189" s="146"/>
      <c r="BA1189" s="146"/>
      <c r="BB1189" s="146"/>
      <c r="BC1189" s="146"/>
      <c r="BD1189" s="146"/>
      <c r="BE1189" s="146"/>
      <c r="BF1189" s="146"/>
      <c r="BG1189" s="146"/>
      <c r="BH1189" s="146"/>
    </row>
    <row r="1190" spans="1:60" ht="22.5" outlineLevel="1">
      <c r="A1190" s="153"/>
      <c r="B1190" s="154"/>
      <c r="C1190" s="803" t="s">
        <v>1041</v>
      </c>
      <c r="D1190" s="804"/>
      <c r="E1190" s="804"/>
      <c r="F1190" s="804"/>
      <c r="G1190" s="804"/>
      <c r="H1190" s="155"/>
      <c r="I1190" s="155"/>
      <c r="J1190" s="155"/>
      <c r="K1190" s="155"/>
      <c r="L1190" s="155"/>
      <c r="M1190" s="155"/>
      <c r="N1190" s="155"/>
      <c r="O1190" s="155"/>
      <c r="P1190" s="155"/>
      <c r="Q1190" s="155"/>
      <c r="R1190" s="155"/>
      <c r="S1190" s="155"/>
      <c r="T1190" s="155"/>
      <c r="U1190" s="155"/>
      <c r="V1190" s="155"/>
      <c r="W1190" s="155"/>
      <c r="X1190" s="155"/>
      <c r="Y1190" s="146"/>
      <c r="Z1190" s="146"/>
      <c r="AA1190" s="146"/>
      <c r="AB1190" s="146"/>
      <c r="AC1190" s="146"/>
      <c r="AD1190" s="146"/>
      <c r="AE1190" s="146"/>
      <c r="AF1190" s="146"/>
      <c r="AG1190" s="146" t="s">
        <v>176</v>
      </c>
      <c r="AH1190" s="146"/>
      <c r="AI1190" s="146"/>
      <c r="AJ1190" s="146"/>
      <c r="AK1190" s="146"/>
      <c r="AL1190" s="146"/>
      <c r="AM1190" s="146"/>
      <c r="AN1190" s="146"/>
      <c r="AO1190" s="146"/>
      <c r="AP1190" s="146"/>
      <c r="AQ1190" s="146"/>
      <c r="AR1190" s="146"/>
      <c r="AS1190" s="146"/>
      <c r="AT1190" s="146"/>
      <c r="AU1190" s="146"/>
      <c r="AV1190" s="146"/>
      <c r="AW1190" s="146"/>
      <c r="AX1190" s="146"/>
      <c r="AY1190" s="146"/>
      <c r="AZ1190" s="146"/>
      <c r="BA1190" s="170" t="str">
        <f>C1190</f>
        <v>PŘIPOJOVACÍ SPÁRA STĚNY - SYSTÉMOVÉ ŘEŠENÍ (KOTVY, INTERIER - PAROTĚSNÁ ZÁBRANA Z VNITŘNÍ STRANY, EXTERIER - VODOTĚSNÁ A PAROPROPUSTNÁ ZÁBRANA VE SMĚRU DO EXTERIÉRU, NENASÁKAVÁ TEPELNĚ IZOLAČNÍ VÝPLŇ SPÁRY)</v>
      </c>
      <c r="BB1190" s="146"/>
      <c r="BC1190" s="146"/>
      <c r="BD1190" s="146"/>
      <c r="BE1190" s="146"/>
      <c r="BF1190" s="146"/>
      <c r="BG1190" s="146"/>
      <c r="BH1190" s="146"/>
    </row>
    <row r="1191" spans="1:60" outlineLevel="1">
      <c r="A1191" s="153"/>
      <c r="B1191" s="154"/>
      <c r="C1191" s="803" t="s">
        <v>1011</v>
      </c>
      <c r="D1191" s="804"/>
      <c r="E1191" s="804"/>
      <c r="F1191" s="804"/>
      <c r="G1191" s="804"/>
      <c r="H1191" s="155"/>
      <c r="I1191" s="155"/>
      <c r="J1191" s="155"/>
      <c r="K1191" s="155"/>
      <c r="L1191" s="155"/>
      <c r="M1191" s="155"/>
      <c r="N1191" s="155"/>
      <c r="O1191" s="155"/>
      <c r="P1191" s="155"/>
      <c r="Q1191" s="155"/>
      <c r="R1191" s="155"/>
      <c r="S1191" s="155"/>
      <c r="T1191" s="155"/>
      <c r="U1191" s="155"/>
      <c r="V1191" s="155"/>
      <c r="W1191" s="155"/>
      <c r="X1191" s="155"/>
      <c r="Y1191" s="146"/>
      <c r="Z1191" s="146"/>
      <c r="AA1191" s="146"/>
      <c r="AB1191" s="146"/>
      <c r="AC1191" s="146"/>
      <c r="AD1191" s="146"/>
      <c r="AE1191" s="146"/>
      <c r="AF1191" s="146"/>
      <c r="AG1191" s="146" t="s">
        <v>176</v>
      </c>
      <c r="AH1191" s="146"/>
      <c r="AI1191" s="146"/>
      <c r="AJ1191" s="146"/>
      <c r="AK1191" s="146"/>
      <c r="AL1191" s="146"/>
      <c r="AM1191" s="146"/>
      <c r="AN1191" s="146"/>
      <c r="AO1191" s="146"/>
      <c r="AP1191" s="146"/>
      <c r="AQ1191" s="146"/>
      <c r="AR1191" s="146"/>
      <c r="AS1191" s="146"/>
      <c r="AT1191" s="146"/>
      <c r="AU1191" s="146"/>
      <c r="AV1191" s="146"/>
      <c r="AW1191" s="146"/>
      <c r="AX1191" s="146"/>
      <c r="AY1191" s="146"/>
      <c r="AZ1191" s="146"/>
      <c r="BA1191" s="146"/>
      <c r="BB1191" s="146"/>
      <c r="BC1191" s="146"/>
      <c r="BD1191" s="146"/>
      <c r="BE1191" s="146"/>
      <c r="BF1191" s="146"/>
      <c r="BG1191" s="146"/>
      <c r="BH1191" s="146"/>
    </row>
    <row r="1192" spans="1:60" outlineLevel="1">
      <c r="A1192" s="153"/>
      <c r="B1192" s="154"/>
      <c r="C1192" s="803" t="s">
        <v>1017</v>
      </c>
      <c r="D1192" s="804"/>
      <c r="E1192" s="804"/>
      <c r="F1192" s="804"/>
      <c r="G1192" s="804"/>
      <c r="H1192" s="155"/>
      <c r="I1192" s="155"/>
      <c r="J1192" s="155"/>
      <c r="K1192" s="155"/>
      <c r="L1192" s="155"/>
      <c r="M1192" s="155"/>
      <c r="N1192" s="155"/>
      <c r="O1192" s="155"/>
      <c r="P1192" s="155"/>
      <c r="Q1192" s="155"/>
      <c r="R1192" s="155"/>
      <c r="S1192" s="155"/>
      <c r="T1192" s="155"/>
      <c r="U1192" s="155"/>
      <c r="V1192" s="155"/>
      <c r="W1192" s="155"/>
      <c r="X1192" s="155"/>
      <c r="Y1192" s="146"/>
      <c r="Z1192" s="146"/>
      <c r="AA1192" s="146"/>
      <c r="AB1192" s="146"/>
      <c r="AC1192" s="146"/>
      <c r="AD1192" s="146"/>
      <c r="AE1192" s="146"/>
      <c r="AF1192" s="146"/>
      <c r="AG1192" s="146" t="s">
        <v>176</v>
      </c>
      <c r="AH1192" s="146"/>
      <c r="AI1192" s="146"/>
      <c r="AJ1192" s="146"/>
      <c r="AK1192" s="146"/>
      <c r="AL1192" s="146"/>
      <c r="AM1192" s="146"/>
      <c r="AN1192" s="146"/>
      <c r="AO1192" s="146"/>
      <c r="AP1192" s="146"/>
      <c r="AQ1192" s="146"/>
      <c r="AR1192" s="146"/>
      <c r="AS1192" s="146"/>
      <c r="AT1192" s="146"/>
      <c r="AU1192" s="146"/>
      <c r="AV1192" s="146"/>
      <c r="AW1192" s="146"/>
      <c r="AX1192" s="146"/>
      <c r="AY1192" s="146"/>
      <c r="AZ1192" s="146"/>
      <c r="BA1192" s="146"/>
      <c r="BB1192" s="146"/>
      <c r="BC1192" s="146"/>
      <c r="BD1192" s="146"/>
      <c r="BE1192" s="146"/>
      <c r="BF1192" s="146"/>
      <c r="BG1192" s="146"/>
      <c r="BH1192" s="146"/>
    </row>
    <row r="1193" spans="1:60" outlineLevel="1">
      <c r="A1193" s="153"/>
      <c r="B1193" s="154"/>
      <c r="C1193" s="195" t="s">
        <v>1018</v>
      </c>
      <c r="D1193" s="185"/>
      <c r="E1193" s="186"/>
      <c r="F1193" s="155"/>
      <c r="G1193" s="155"/>
      <c r="H1193" s="155"/>
      <c r="I1193" s="155"/>
      <c r="J1193" s="155"/>
      <c r="K1193" s="155"/>
      <c r="L1193" s="155"/>
      <c r="M1193" s="155"/>
      <c r="N1193" s="155"/>
      <c r="O1193" s="155"/>
      <c r="P1193" s="155"/>
      <c r="Q1193" s="155"/>
      <c r="R1193" s="155"/>
      <c r="S1193" s="155"/>
      <c r="T1193" s="155"/>
      <c r="U1193" s="155"/>
      <c r="V1193" s="155"/>
      <c r="W1193" s="155"/>
      <c r="X1193" s="155"/>
      <c r="Y1193" s="146"/>
      <c r="Z1193" s="146"/>
      <c r="AA1193" s="146"/>
      <c r="AB1193" s="146"/>
      <c r="AC1193" s="146"/>
      <c r="AD1193" s="146"/>
      <c r="AE1193" s="146"/>
      <c r="AF1193" s="146"/>
      <c r="AG1193" s="146" t="s">
        <v>228</v>
      </c>
      <c r="AH1193" s="146">
        <v>0</v>
      </c>
      <c r="AI1193" s="146"/>
      <c r="AJ1193" s="146"/>
      <c r="AK1193" s="146"/>
      <c r="AL1193" s="146"/>
      <c r="AM1193" s="146"/>
      <c r="AN1193" s="146"/>
      <c r="AO1193" s="146"/>
      <c r="AP1193" s="146"/>
      <c r="AQ1193" s="146"/>
      <c r="AR1193" s="146"/>
      <c r="AS1193" s="146"/>
      <c r="AT1193" s="146"/>
      <c r="AU1193" s="146"/>
      <c r="AV1193" s="146"/>
      <c r="AW1193" s="146"/>
      <c r="AX1193" s="146"/>
      <c r="AY1193" s="146"/>
      <c r="AZ1193" s="146"/>
      <c r="BA1193" s="146"/>
      <c r="BB1193" s="146"/>
      <c r="BC1193" s="146"/>
      <c r="BD1193" s="146"/>
      <c r="BE1193" s="146"/>
      <c r="BF1193" s="146"/>
      <c r="BG1193" s="146"/>
      <c r="BH1193" s="146"/>
    </row>
    <row r="1194" spans="1:60" outlineLevel="1">
      <c r="A1194" s="153"/>
      <c r="B1194" s="154"/>
      <c r="C1194" s="195" t="s">
        <v>633</v>
      </c>
      <c r="D1194" s="185"/>
      <c r="E1194" s="186">
        <v>1</v>
      </c>
      <c r="F1194" s="155"/>
      <c r="G1194" s="155"/>
      <c r="H1194" s="155"/>
      <c r="I1194" s="155"/>
      <c r="J1194" s="155"/>
      <c r="K1194" s="155"/>
      <c r="L1194" s="155"/>
      <c r="M1194" s="155"/>
      <c r="N1194" s="155"/>
      <c r="O1194" s="155"/>
      <c r="P1194" s="155"/>
      <c r="Q1194" s="155"/>
      <c r="R1194" s="155"/>
      <c r="S1194" s="155"/>
      <c r="T1194" s="155"/>
      <c r="U1194" s="155"/>
      <c r="V1194" s="155"/>
      <c r="W1194" s="155"/>
      <c r="X1194" s="155"/>
      <c r="Y1194" s="146"/>
      <c r="Z1194" s="146"/>
      <c r="AA1194" s="146"/>
      <c r="AB1194" s="146"/>
      <c r="AC1194" s="146"/>
      <c r="AD1194" s="146"/>
      <c r="AE1194" s="146"/>
      <c r="AF1194" s="146"/>
      <c r="AG1194" s="146" t="s">
        <v>228</v>
      </c>
      <c r="AH1194" s="146">
        <v>0</v>
      </c>
      <c r="AI1194" s="146"/>
      <c r="AJ1194" s="146"/>
      <c r="AK1194" s="146"/>
      <c r="AL1194" s="146"/>
      <c r="AM1194" s="146"/>
      <c r="AN1194" s="146"/>
      <c r="AO1194" s="146"/>
      <c r="AP1194" s="146"/>
      <c r="AQ1194" s="146"/>
      <c r="AR1194" s="146"/>
      <c r="AS1194" s="146"/>
      <c r="AT1194" s="146"/>
      <c r="AU1194" s="146"/>
      <c r="AV1194" s="146"/>
      <c r="AW1194" s="146"/>
      <c r="AX1194" s="146"/>
      <c r="AY1194" s="146"/>
      <c r="AZ1194" s="146"/>
      <c r="BA1194" s="146"/>
      <c r="BB1194" s="146"/>
      <c r="BC1194" s="146"/>
      <c r="BD1194" s="146"/>
      <c r="BE1194" s="146"/>
      <c r="BF1194" s="146"/>
      <c r="BG1194" s="146"/>
      <c r="BH1194" s="146"/>
    </row>
    <row r="1195" spans="1:60" outlineLevel="1">
      <c r="A1195" s="163">
        <v>174</v>
      </c>
      <c r="B1195" s="164" t="s">
        <v>1050</v>
      </c>
      <c r="C1195" s="180" t="s">
        <v>1051</v>
      </c>
      <c r="D1195" s="165" t="s">
        <v>646</v>
      </c>
      <c r="E1195" s="166">
        <v>2</v>
      </c>
      <c r="F1195" s="167"/>
      <c r="G1195" s="168">
        <f>ROUND(E1195*F1195,2)</f>
        <v>0</v>
      </c>
      <c r="H1195" s="167">
        <v>0</v>
      </c>
      <c r="I1195" s="168">
        <f>ROUND(E1195*H1195,2)</f>
        <v>0</v>
      </c>
      <c r="J1195" s="167">
        <v>4770</v>
      </c>
      <c r="K1195" s="168">
        <f>ROUND(E1195*J1195,2)</f>
        <v>9540</v>
      </c>
      <c r="L1195" s="168">
        <v>21</v>
      </c>
      <c r="M1195" s="168">
        <f>G1195*(1+L1195/100)</f>
        <v>0</v>
      </c>
      <c r="N1195" s="168">
        <v>0</v>
      </c>
      <c r="O1195" s="168">
        <f>ROUND(E1195*N1195,2)</f>
        <v>0</v>
      </c>
      <c r="P1195" s="168">
        <v>0</v>
      </c>
      <c r="Q1195" s="168">
        <f>ROUND(E1195*P1195,2)</f>
        <v>0</v>
      </c>
      <c r="R1195" s="168"/>
      <c r="S1195" s="168" t="s">
        <v>386</v>
      </c>
      <c r="T1195" s="169" t="s">
        <v>172</v>
      </c>
      <c r="U1195" s="155">
        <v>0</v>
      </c>
      <c r="V1195" s="155">
        <f>ROUND(E1195*U1195,2)</f>
        <v>0</v>
      </c>
      <c r="W1195" s="155"/>
      <c r="X1195" s="155" t="s">
        <v>223</v>
      </c>
      <c r="Y1195" s="146"/>
      <c r="Z1195" s="146"/>
      <c r="AA1195" s="146"/>
      <c r="AB1195" s="146"/>
      <c r="AC1195" s="146"/>
      <c r="AD1195" s="146"/>
      <c r="AE1195" s="146"/>
      <c r="AF1195" s="146"/>
      <c r="AG1195" s="146" t="s">
        <v>224</v>
      </c>
      <c r="AH1195" s="146"/>
      <c r="AI1195" s="146"/>
      <c r="AJ1195" s="146"/>
      <c r="AK1195" s="146"/>
      <c r="AL1195" s="146"/>
      <c r="AM1195" s="146"/>
      <c r="AN1195" s="146"/>
      <c r="AO1195" s="146"/>
      <c r="AP1195" s="146"/>
      <c r="AQ1195" s="146"/>
      <c r="AR1195" s="146"/>
      <c r="AS1195" s="146"/>
      <c r="AT1195" s="146"/>
      <c r="AU1195" s="146"/>
      <c r="AV1195" s="146"/>
      <c r="AW1195" s="146"/>
      <c r="AX1195" s="146"/>
      <c r="AY1195" s="146"/>
      <c r="AZ1195" s="146"/>
      <c r="BA1195" s="146"/>
      <c r="BB1195" s="146"/>
      <c r="BC1195" s="146"/>
      <c r="BD1195" s="146"/>
      <c r="BE1195" s="146"/>
      <c r="BF1195" s="146"/>
      <c r="BG1195" s="146"/>
      <c r="BH1195" s="146"/>
    </row>
    <row r="1196" spans="1:60" outlineLevel="1">
      <c r="A1196" s="153"/>
      <c r="B1196" s="154"/>
      <c r="C1196" s="790" t="s">
        <v>1052</v>
      </c>
      <c r="D1196" s="791"/>
      <c r="E1196" s="791"/>
      <c r="F1196" s="791"/>
      <c r="G1196" s="791"/>
      <c r="H1196" s="155"/>
      <c r="I1196" s="155"/>
      <c r="J1196" s="155"/>
      <c r="K1196" s="155"/>
      <c r="L1196" s="155"/>
      <c r="M1196" s="155"/>
      <c r="N1196" s="155"/>
      <c r="O1196" s="155"/>
      <c r="P1196" s="155"/>
      <c r="Q1196" s="155"/>
      <c r="R1196" s="155"/>
      <c r="S1196" s="155"/>
      <c r="T1196" s="155"/>
      <c r="U1196" s="155"/>
      <c r="V1196" s="155"/>
      <c r="W1196" s="155"/>
      <c r="X1196" s="155"/>
      <c r="Y1196" s="146"/>
      <c r="Z1196" s="146"/>
      <c r="AA1196" s="146"/>
      <c r="AB1196" s="146"/>
      <c r="AC1196" s="146"/>
      <c r="AD1196" s="146"/>
      <c r="AE1196" s="146"/>
      <c r="AF1196" s="146"/>
      <c r="AG1196" s="146" t="s">
        <v>176</v>
      </c>
      <c r="AH1196" s="146"/>
      <c r="AI1196" s="146"/>
      <c r="AJ1196" s="146"/>
      <c r="AK1196" s="146"/>
      <c r="AL1196" s="146"/>
      <c r="AM1196" s="146"/>
      <c r="AN1196" s="146"/>
      <c r="AO1196" s="146"/>
      <c r="AP1196" s="146"/>
      <c r="AQ1196" s="146"/>
      <c r="AR1196" s="146"/>
      <c r="AS1196" s="146"/>
      <c r="AT1196" s="146"/>
      <c r="AU1196" s="146"/>
      <c r="AV1196" s="146"/>
      <c r="AW1196" s="146"/>
      <c r="AX1196" s="146"/>
      <c r="AY1196" s="146"/>
      <c r="AZ1196" s="146"/>
      <c r="BA1196" s="146"/>
      <c r="BB1196" s="146"/>
      <c r="BC1196" s="146"/>
      <c r="BD1196" s="146"/>
      <c r="BE1196" s="146"/>
      <c r="BF1196" s="146"/>
      <c r="BG1196" s="146"/>
      <c r="BH1196" s="146"/>
    </row>
    <row r="1197" spans="1:60" outlineLevel="1">
      <c r="A1197" s="153"/>
      <c r="B1197" s="154"/>
      <c r="C1197" s="803" t="s">
        <v>1057</v>
      </c>
      <c r="D1197" s="804"/>
      <c r="E1197" s="804"/>
      <c r="F1197" s="804"/>
      <c r="G1197" s="804"/>
      <c r="H1197" s="155"/>
      <c r="I1197" s="155"/>
      <c r="J1197" s="155"/>
      <c r="K1197" s="155"/>
      <c r="L1197" s="155"/>
      <c r="M1197" s="155"/>
      <c r="N1197" s="155"/>
      <c r="O1197" s="155"/>
      <c r="P1197" s="155"/>
      <c r="Q1197" s="155"/>
      <c r="R1197" s="155"/>
      <c r="S1197" s="155"/>
      <c r="T1197" s="155"/>
      <c r="U1197" s="155"/>
      <c r="V1197" s="155"/>
      <c r="W1197" s="155"/>
      <c r="X1197" s="155"/>
      <c r="Y1197" s="146"/>
      <c r="Z1197" s="146"/>
      <c r="AA1197" s="146"/>
      <c r="AB1197" s="146"/>
      <c r="AC1197" s="146"/>
      <c r="AD1197" s="146"/>
      <c r="AE1197" s="146"/>
      <c r="AF1197" s="146"/>
      <c r="AG1197" s="146" t="s">
        <v>176</v>
      </c>
      <c r="AH1197" s="146"/>
      <c r="AI1197" s="146"/>
      <c r="AJ1197" s="146"/>
      <c r="AK1197" s="146"/>
      <c r="AL1197" s="146"/>
      <c r="AM1197" s="146"/>
      <c r="AN1197" s="146"/>
      <c r="AO1197" s="146"/>
      <c r="AP1197" s="146"/>
      <c r="AQ1197" s="146"/>
      <c r="AR1197" s="146"/>
      <c r="AS1197" s="146"/>
      <c r="AT1197" s="146"/>
      <c r="AU1197" s="146"/>
      <c r="AV1197" s="146"/>
      <c r="AW1197" s="146"/>
      <c r="AX1197" s="146"/>
      <c r="AY1197" s="146"/>
      <c r="AZ1197" s="146"/>
      <c r="BA1197" s="146"/>
      <c r="BB1197" s="146"/>
      <c r="BC1197" s="146"/>
      <c r="BD1197" s="146"/>
      <c r="BE1197" s="146"/>
      <c r="BF1197" s="146"/>
      <c r="BG1197" s="146"/>
      <c r="BH1197" s="146"/>
    </row>
    <row r="1198" spans="1:60" ht="22.5" outlineLevel="1">
      <c r="A1198" s="153"/>
      <c r="B1198" s="154"/>
      <c r="C1198" s="803" t="s">
        <v>1044</v>
      </c>
      <c r="D1198" s="804"/>
      <c r="E1198" s="804"/>
      <c r="F1198" s="804"/>
      <c r="G1198" s="804"/>
      <c r="H1198" s="155"/>
      <c r="I1198" s="155"/>
      <c r="J1198" s="155"/>
      <c r="K1198" s="155"/>
      <c r="L1198" s="155"/>
      <c r="M1198" s="155"/>
      <c r="N1198" s="155"/>
      <c r="O1198" s="155"/>
      <c r="P1198" s="155"/>
      <c r="Q1198" s="155"/>
      <c r="R1198" s="155"/>
      <c r="S1198" s="155"/>
      <c r="T1198" s="155"/>
      <c r="U1198" s="155"/>
      <c r="V1198" s="155"/>
      <c r="W1198" s="155"/>
      <c r="X1198" s="155"/>
      <c r="Y1198" s="146"/>
      <c r="Z1198" s="146"/>
      <c r="AA1198" s="146"/>
      <c r="AB1198" s="146"/>
      <c r="AC1198" s="146"/>
      <c r="AD1198" s="146"/>
      <c r="AE1198" s="146"/>
      <c r="AF1198" s="146"/>
      <c r="AG1198" s="146" t="s">
        <v>176</v>
      </c>
      <c r="AH1198" s="146"/>
      <c r="AI1198" s="146"/>
      <c r="AJ1198" s="146"/>
      <c r="AK1198" s="146"/>
      <c r="AL1198" s="146"/>
      <c r="AM1198" s="146"/>
      <c r="AN1198" s="146"/>
      <c r="AO1198" s="146"/>
      <c r="AP1198" s="146"/>
      <c r="AQ1198" s="146"/>
      <c r="AR1198" s="146"/>
      <c r="AS1198" s="146"/>
      <c r="AT1198" s="146"/>
      <c r="AU1198" s="146"/>
      <c r="AV1198" s="146"/>
      <c r="AW1198" s="146"/>
      <c r="AX1198" s="146"/>
      <c r="AY1198" s="146"/>
      <c r="AZ1198" s="146"/>
      <c r="BA1198" s="170" t="str">
        <f>C1198</f>
        <v>KONSTRUKCE: HLINÍKOVÉ PROFILY S PŘERUŠENÝM TEPELNÝM MOSTEM, HLOUBKA PROFILU 75 mm. POVRCHOVÁ ÚPRAVA PROFILŮ-PRÁŠKOVÝ VYPALOVACÍ LAK V ODSTÍNU RAL. TĚSNÍCÍ PROFILY Z EPDM. VČETNĚ LIŠT A PŘÍSLUŠENSTVÍ PRO NAPOJENÍ NA OSTĚNÍ</v>
      </c>
      <c r="BB1198" s="146"/>
      <c r="BC1198" s="146"/>
      <c r="BD1198" s="146"/>
      <c r="BE1198" s="146"/>
      <c r="BF1198" s="146"/>
      <c r="BG1198" s="146"/>
      <c r="BH1198" s="146"/>
    </row>
    <row r="1199" spans="1:60" outlineLevel="1">
      <c r="A1199" s="153"/>
      <c r="B1199" s="154"/>
      <c r="C1199" s="803" t="s">
        <v>1038</v>
      </c>
      <c r="D1199" s="804"/>
      <c r="E1199" s="804"/>
      <c r="F1199" s="804"/>
      <c r="G1199" s="804"/>
      <c r="H1199" s="155"/>
      <c r="I1199" s="155"/>
      <c r="J1199" s="155"/>
      <c r="K1199" s="155"/>
      <c r="L1199" s="155"/>
      <c r="M1199" s="155"/>
      <c r="N1199" s="155"/>
      <c r="O1199" s="155"/>
      <c r="P1199" s="155"/>
      <c r="Q1199" s="155"/>
      <c r="R1199" s="155"/>
      <c r="S1199" s="155"/>
      <c r="T1199" s="155"/>
      <c r="U1199" s="155"/>
      <c r="V1199" s="155"/>
      <c r="W1199" s="155"/>
      <c r="X1199" s="155"/>
      <c r="Y1199" s="146"/>
      <c r="Z1199" s="146"/>
      <c r="AA1199" s="146"/>
      <c r="AB1199" s="146"/>
      <c r="AC1199" s="146"/>
      <c r="AD1199" s="146"/>
      <c r="AE1199" s="146"/>
      <c r="AF1199" s="146"/>
      <c r="AG1199" s="146" t="s">
        <v>176</v>
      </c>
      <c r="AH1199" s="146"/>
      <c r="AI1199" s="146"/>
      <c r="AJ1199" s="146"/>
      <c r="AK1199" s="146"/>
      <c r="AL1199" s="146"/>
      <c r="AM1199" s="146"/>
      <c r="AN1199" s="146"/>
      <c r="AO1199" s="146"/>
      <c r="AP1199" s="146"/>
      <c r="AQ1199" s="146"/>
      <c r="AR1199" s="146"/>
      <c r="AS1199" s="146"/>
      <c r="AT1199" s="146"/>
      <c r="AU1199" s="146"/>
      <c r="AV1199" s="146"/>
      <c r="AW1199" s="146"/>
      <c r="AX1199" s="146"/>
      <c r="AY1199" s="146"/>
      <c r="AZ1199" s="146"/>
      <c r="BA1199" s="146"/>
      <c r="BB1199" s="146"/>
      <c r="BC1199" s="146"/>
      <c r="BD1199" s="146"/>
      <c r="BE1199" s="146"/>
      <c r="BF1199" s="146"/>
      <c r="BG1199" s="146"/>
      <c r="BH1199" s="146"/>
    </row>
    <row r="1200" spans="1:60" ht="22.5" outlineLevel="1">
      <c r="A1200" s="153"/>
      <c r="B1200" s="154"/>
      <c r="C1200" s="803" t="s">
        <v>1063</v>
      </c>
      <c r="D1200" s="804"/>
      <c r="E1200" s="804"/>
      <c r="F1200" s="804"/>
      <c r="G1200" s="804"/>
      <c r="H1200" s="155"/>
      <c r="I1200" s="155"/>
      <c r="J1200" s="155"/>
      <c r="K1200" s="155"/>
      <c r="L1200" s="155"/>
      <c r="M1200" s="155"/>
      <c r="N1200" s="155"/>
      <c r="O1200" s="155"/>
      <c r="P1200" s="155"/>
      <c r="Q1200" s="155"/>
      <c r="R1200" s="155"/>
      <c r="S1200" s="155"/>
      <c r="T1200" s="155"/>
      <c r="U1200" s="155"/>
      <c r="V1200" s="155"/>
      <c r="W1200" s="155"/>
      <c r="X1200" s="155"/>
      <c r="Y1200" s="146"/>
      <c r="Z1200" s="146"/>
      <c r="AA1200" s="146"/>
      <c r="AB1200" s="146"/>
      <c r="AC1200" s="146"/>
      <c r="AD1200" s="146"/>
      <c r="AE1200" s="146"/>
      <c r="AF1200" s="146"/>
      <c r="AG1200" s="146" t="s">
        <v>176</v>
      </c>
      <c r="AH1200" s="146"/>
      <c r="AI1200" s="146"/>
      <c r="AJ1200" s="146"/>
      <c r="AK1200" s="146"/>
      <c r="AL1200" s="146"/>
      <c r="AM1200" s="146"/>
      <c r="AN1200" s="146"/>
      <c r="AO1200" s="146"/>
      <c r="AP1200" s="146"/>
      <c r="AQ1200" s="146"/>
      <c r="AR1200" s="146"/>
      <c r="AS1200" s="146"/>
      <c r="AT1200" s="146"/>
      <c r="AU1200" s="146"/>
      <c r="AV1200" s="146"/>
      <c r="AW1200" s="146"/>
      <c r="AX1200" s="146"/>
      <c r="AY1200" s="146"/>
      <c r="AZ1200" s="146"/>
      <c r="BA1200" s="170" t="str">
        <f>C1200</f>
        <v>ZASKLENÍ:  TEPELNĚ IZOLAČNÍ BEZPEČNOSTNÍ DVOJSKLO ČIRÉ, (Ug&lt;=1,0 W/m2K). BEZPEČNOSTNÍ SKLO VRSTVENÉ (VSG) Z INTERIÉROVÉ STRANY.</v>
      </c>
      <c r="BB1200" s="146"/>
      <c r="BC1200" s="146"/>
      <c r="BD1200" s="146"/>
      <c r="BE1200" s="146"/>
      <c r="BF1200" s="146"/>
      <c r="BG1200" s="146"/>
      <c r="BH1200" s="146"/>
    </row>
    <row r="1201" spans="1:60" outlineLevel="1">
      <c r="A1201" s="153"/>
      <c r="B1201" s="154"/>
      <c r="C1201" s="803" t="s">
        <v>1039</v>
      </c>
      <c r="D1201" s="804"/>
      <c r="E1201" s="804"/>
      <c r="F1201" s="804"/>
      <c r="G1201" s="804"/>
      <c r="H1201" s="155"/>
      <c r="I1201" s="155"/>
      <c r="J1201" s="155"/>
      <c r="K1201" s="155"/>
      <c r="L1201" s="155"/>
      <c r="M1201" s="155"/>
      <c r="N1201" s="155"/>
      <c r="O1201" s="155"/>
      <c r="P1201" s="155"/>
      <c r="Q1201" s="155"/>
      <c r="R1201" s="155"/>
      <c r="S1201" s="155"/>
      <c r="T1201" s="155"/>
      <c r="U1201" s="155"/>
      <c r="V1201" s="155"/>
      <c r="W1201" s="155"/>
      <c r="X1201" s="155"/>
      <c r="Y1201" s="146"/>
      <c r="Z1201" s="146"/>
      <c r="AA1201" s="146"/>
      <c r="AB1201" s="146"/>
      <c r="AC1201" s="146"/>
      <c r="AD1201" s="146"/>
      <c r="AE1201" s="146"/>
      <c r="AF1201" s="146"/>
      <c r="AG1201" s="146" t="s">
        <v>176</v>
      </c>
      <c r="AH1201" s="146"/>
      <c r="AI1201" s="146"/>
      <c r="AJ1201" s="146"/>
      <c r="AK1201" s="146"/>
      <c r="AL1201" s="146"/>
      <c r="AM1201" s="146"/>
      <c r="AN1201" s="146"/>
      <c r="AO1201" s="146"/>
      <c r="AP1201" s="146"/>
      <c r="AQ1201" s="146"/>
      <c r="AR1201" s="146"/>
      <c r="AS1201" s="146"/>
      <c r="AT1201" s="146"/>
      <c r="AU1201" s="146"/>
      <c r="AV1201" s="146"/>
      <c r="AW1201" s="146"/>
      <c r="AX1201" s="146"/>
      <c r="AY1201" s="146"/>
      <c r="AZ1201" s="146"/>
      <c r="BA1201" s="146"/>
      <c r="BB1201" s="146"/>
      <c r="BC1201" s="146"/>
      <c r="BD1201" s="146"/>
      <c r="BE1201" s="146"/>
      <c r="BF1201" s="146"/>
      <c r="BG1201" s="146"/>
      <c r="BH1201" s="146"/>
    </row>
    <row r="1202" spans="1:60" outlineLevel="1">
      <c r="A1202" s="153"/>
      <c r="B1202" s="154"/>
      <c r="C1202" s="803" t="s">
        <v>1040</v>
      </c>
      <c r="D1202" s="804"/>
      <c r="E1202" s="804"/>
      <c r="F1202" s="804"/>
      <c r="G1202" s="804"/>
      <c r="H1202" s="155"/>
      <c r="I1202" s="155"/>
      <c r="J1202" s="155"/>
      <c r="K1202" s="155"/>
      <c r="L1202" s="155"/>
      <c r="M1202" s="155"/>
      <c r="N1202" s="155"/>
      <c r="O1202" s="155"/>
      <c r="P1202" s="155"/>
      <c r="Q1202" s="155"/>
      <c r="R1202" s="155"/>
      <c r="S1202" s="155"/>
      <c r="T1202" s="155"/>
      <c r="U1202" s="155"/>
      <c r="V1202" s="155"/>
      <c r="W1202" s="155"/>
      <c r="X1202" s="155"/>
      <c r="Y1202" s="146"/>
      <c r="Z1202" s="146"/>
      <c r="AA1202" s="146"/>
      <c r="AB1202" s="146"/>
      <c r="AC1202" s="146"/>
      <c r="AD1202" s="146"/>
      <c r="AE1202" s="146"/>
      <c r="AF1202" s="146"/>
      <c r="AG1202" s="146" t="s">
        <v>176</v>
      </c>
      <c r="AH1202" s="146"/>
      <c r="AI1202" s="146"/>
      <c r="AJ1202" s="146"/>
      <c r="AK1202" s="146"/>
      <c r="AL1202" s="146"/>
      <c r="AM1202" s="146"/>
      <c r="AN1202" s="146"/>
      <c r="AO1202" s="146"/>
      <c r="AP1202" s="146"/>
      <c r="AQ1202" s="146"/>
      <c r="AR1202" s="146"/>
      <c r="AS1202" s="146"/>
      <c r="AT1202" s="146"/>
      <c r="AU1202" s="146"/>
      <c r="AV1202" s="146"/>
      <c r="AW1202" s="146"/>
      <c r="AX1202" s="146"/>
      <c r="AY1202" s="146"/>
      <c r="AZ1202" s="146"/>
      <c r="BA1202" s="146"/>
      <c r="BB1202" s="146"/>
      <c r="BC1202" s="146"/>
      <c r="BD1202" s="146"/>
      <c r="BE1202" s="146"/>
      <c r="BF1202" s="146"/>
      <c r="BG1202" s="146"/>
      <c r="BH1202" s="146"/>
    </row>
    <row r="1203" spans="1:60" outlineLevel="1">
      <c r="A1203" s="153"/>
      <c r="B1203" s="154"/>
      <c r="C1203" s="803" t="s">
        <v>1011</v>
      </c>
      <c r="D1203" s="804"/>
      <c r="E1203" s="804"/>
      <c r="F1203" s="804"/>
      <c r="G1203" s="804"/>
      <c r="H1203" s="155"/>
      <c r="I1203" s="155"/>
      <c r="J1203" s="155"/>
      <c r="K1203" s="155"/>
      <c r="L1203" s="155"/>
      <c r="M1203" s="155"/>
      <c r="N1203" s="155"/>
      <c r="O1203" s="155"/>
      <c r="P1203" s="155"/>
      <c r="Q1203" s="155"/>
      <c r="R1203" s="155"/>
      <c r="S1203" s="155"/>
      <c r="T1203" s="155"/>
      <c r="U1203" s="155"/>
      <c r="V1203" s="155"/>
      <c r="W1203" s="155"/>
      <c r="X1203" s="155"/>
      <c r="Y1203" s="146"/>
      <c r="Z1203" s="146"/>
      <c r="AA1203" s="146"/>
      <c r="AB1203" s="146"/>
      <c r="AC1203" s="146"/>
      <c r="AD1203" s="146"/>
      <c r="AE1203" s="146"/>
      <c r="AF1203" s="146"/>
      <c r="AG1203" s="146" t="s">
        <v>176</v>
      </c>
      <c r="AH1203" s="146"/>
      <c r="AI1203" s="146"/>
      <c r="AJ1203" s="146"/>
      <c r="AK1203" s="146"/>
      <c r="AL1203" s="146"/>
      <c r="AM1203" s="146"/>
      <c r="AN1203" s="146"/>
      <c r="AO1203" s="146"/>
      <c r="AP1203" s="146"/>
      <c r="AQ1203" s="146"/>
      <c r="AR1203" s="146"/>
      <c r="AS1203" s="146"/>
      <c r="AT1203" s="146"/>
      <c r="AU1203" s="146"/>
      <c r="AV1203" s="146"/>
      <c r="AW1203" s="146"/>
      <c r="AX1203" s="146"/>
      <c r="AY1203" s="146"/>
      <c r="AZ1203" s="146"/>
      <c r="BA1203" s="146"/>
      <c r="BB1203" s="146"/>
      <c r="BC1203" s="146"/>
      <c r="BD1203" s="146"/>
      <c r="BE1203" s="146"/>
      <c r="BF1203" s="146"/>
      <c r="BG1203" s="146"/>
      <c r="BH1203" s="146"/>
    </row>
    <row r="1204" spans="1:60" outlineLevel="1">
      <c r="A1204" s="153"/>
      <c r="B1204" s="154"/>
      <c r="C1204" s="803" t="s">
        <v>1017</v>
      </c>
      <c r="D1204" s="804"/>
      <c r="E1204" s="804"/>
      <c r="F1204" s="804"/>
      <c r="G1204" s="804"/>
      <c r="H1204" s="155"/>
      <c r="I1204" s="155"/>
      <c r="J1204" s="155"/>
      <c r="K1204" s="155"/>
      <c r="L1204" s="155"/>
      <c r="M1204" s="155"/>
      <c r="N1204" s="155"/>
      <c r="O1204" s="155"/>
      <c r="P1204" s="155"/>
      <c r="Q1204" s="155"/>
      <c r="R1204" s="155"/>
      <c r="S1204" s="155"/>
      <c r="T1204" s="155"/>
      <c r="U1204" s="155"/>
      <c r="V1204" s="155"/>
      <c r="W1204" s="155"/>
      <c r="X1204" s="155"/>
      <c r="Y1204" s="146"/>
      <c r="Z1204" s="146"/>
      <c r="AA1204" s="146"/>
      <c r="AB1204" s="146"/>
      <c r="AC1204" s="146"/>
      <c r="AD1204" s="146"/>
      <c r="AE1204" s="146"/>
      <c r="AF1204" s="146"/>
      <c r="AG1204" s="146" t="s">
        <v>176</v>
      </c>
      <c r="AH1204" s="146"/>
      <c r="AI1204" s="146"/>
      <c r="AJ1204" s="146"/>
      <c r="AK1204" s="146"/>
      <c r="AL1204" s="146"/>
      <c r="AM1204" s="146"/>
      <c r="AN1204" s="146"/>
      <c r="AO1204" s="146"/>
      <c r="AP1204" s="146"/>
      <c r="AQ1204" s="146"/>
      <c r="AR1204" s="146"/>
      <c r="AS1204" s="146"/>
      <c r="AT1204" s="146"/>
      <c r="AU1204" s="146"/>
      <c r="AV1204" s="146"/>
      <c r="AW1204" s="146"/>
      <c r="AX1204" s="146"/>
      <c r="AY1204" s="146"/>
      <c r="AZ1204" s="146"/>
      <c r="BA1204" s="146"/>
      <c r="BB1204" s="146"/>
      <c r="BC1204" s="146"/>
      <c r="BD1204" s="146"/>
      <c r="BE1204" s="146"/>
      <c r="BF1204" s="146"/>
      <c r="BG1204" s="146"/>
      <c r="BH1204" s="146"/>
    </row>
    <row r="1205" spans="1:60" outlineLevel="1">
      <c r="A1205" s="153"/>
      <c r="B1205" s="154"/>
      <c r="C1205" s="195" t="s">
        <v>1018</v>
      </c>
      <c r="D1205" s="185"/>
      <c r="E1205" s="186"/>
      <c r="F1205" s="155"/>
      <c r="G1205" s="155"/>
      <c r="H1205" s="155"/>
      <c r="I1205" s="155"/>
      <c r="J1205" s="155"/>
      <c r="K1205" s="155"/>
      <c r="L1205" s="155"/>
      <c r="M1205" s="155"/>
      <c r="N1205" s="155"/>
      <c r="O1205" s="155"/>
      <c r="P1205" s="155"/>
      <c r="Q1205" s="155"/>
      <c r="R1205" s="155"/>
      <c r="S1205" s="155"/>
      <c r="T1205" s="155"/>
      <c r="U1205" s="155"/>
      <c r="V1205" s="155"/>
      <c r="W1205" s="155"/>
      <c r="X1205" s="155"/>
      <c r="Y1205" s="146"/>
      <c r="Z1205" s="146"/>
      <c r="AA1205" s="146"/>
      <c r="AB1205" s="146"/>
      <c r="AC1205" s="146"/>
      <c r="AD1205" s="146"/>
      <c r="AE1205" s="146"/>
      <c r="AF1205" s="146"/>
      <c r="AG1205" s="146" t="s">
        <v>228</v>
      </c>
      <c r="AH1205" s="146">
        <v>0</v>
      </c>
      <c r="AI1205" s="146"/>
      <c r="AJ1205" s="146"/>
      <c r="AK1205" s="146"/>
      <c r="AL1205" s="146"/>
      <c r="AM1205" s="146"/>
      <c r="AN1205" s="146"/>
      <c r="AO1205" s="146"/>
      <c r="AP1205" s="146"/>
      <c r="AQ1205" s="146"/>
      <c r="AR1205" s="146"/>
      <c r="AS1205" s="146"/>
      <c r="AT1205" s="146"/>
      <c r="AU1205" s="146"/>
      <c r="AV1205" s="146"/>
      <c r="AW1205" s="146"/>
      <c r="AX1205" s="146"/>
      <c r="AY1205" s="146"/>
      <c r="AZ1205" s="146"/>
      <c r="BA1205" s="146"/>
      <c r="BB1205" s="146"/>
      <c r="BC1205" s="146"/>
      <c r="BD1205" s="146"/>
      <c r="BE1205" s="146"/>
      <c r="BF1205" s="146"/>
      <c r="BG1205" s="146"/>
      <c r="BH1205" s="146"/>
    </row>
    <row r="1206" spans="1:60" outlineLevel="1">
      <c r="A1206" s="153"/>
      <c r="B1206" s="154"/>
      <c r="C1206" s="195" t="s">
        <v>741</v>
      </c>
      <c r="D1206" s="185"/>
      <c r="E1206" s="186">
        <v>2</v>
      </c>
      <c r="F1206" s="155"/>
      <c r="G1206" s="155"/>
      <c r="H1206" s="155"/>
      <c r="I1206" s="155"/>
      <c r="J1206" s="155"/>
      <c r="K1206" s="155"/>
      <c r="L1206" s="155"/>
      <c r="M1206" s="155"/>
      <c r="N1206" s="155"/>
      <c r="O1206" s="155"/>
      <c r="P1206" s="155"/>
      <c r="Q1206" s="155"/>
      <c r="R1206" s="155"/>
      <c r="S1206" s="155"/>
      <c r="T1206" s="155"/>
      <c r="U1206" s="155"/>
      <c r="V1206" s="155"/>
      <c r="W1206" s="155"/>
      <c r="X1206" s="155"/>
      <c r="Y1206" s="146"/>
      <c r="Z1206" s="146"/>
      <c r="AA1206" s="146"/>
      <c r="AB1206" s="146"/>
      <c r="AC1206" s="146"/>
      <c r="AD1206" s="146"/>
      <c r="AE1206" s="146"/>
      <c r="AF1206" s="146"/>
      <c r="AG1206" s="146" t="s">
        <v>228</v>
      </c>
      <c r="AH1206" s="146">
        <v>0</v>
      </c>
      <c r="AI1206" s="146"/>
      <c r="AJ1206" s="146"/>
      <c r="AK1206" s="146"/>
      <c r="AL1206" s="146"/>
      <c r="AM1206" s="146"/>
      <c r="AN1206" s="146"/>
      <c r="AO1206" s="146"/>
      <c r="AP1206" s="146"/>
      <c r="AQ1206" s="146"/>
      <c r="AR1206" s="146"/>
      <c r="AS1206" s="146"/>
      <c r="AT1206" s="146"/>
      <c r="AU1206" s="146"/>
      <c r="AV1206" s="146"/>
      <c r="AW1206" s="146"/>
      <c r="AX1206" s="146"/>
      <c r="AY1206" s="146"/>
      <c r="AZ1206" s="146"/>
      <c r="BA1206" s="146"/>
      <c r="BB1206" s="146"/>
      <c r="BC1206" s="146"/>
      <c r="BD1206" s="146"/>
      <c r="BE1206" s="146"/>
      <c r="BF1206" s="146"/>
      <c r="BG1206" s="146"/>
      <c r="BH1206" s="146"/>
    </row>
    <row r="1207" spans="1:60" outlineLevel="1">
      <c r="A1207" s="163">
        <v>175</v>
      </c>
      <c r="B1207" s="164" t="s">
        <v>1053</v>
      </c>
      <c r="C1207" s="180" t="s">
        <v>1054</v>
      </c>
      <c r="D1207" s="165" t="s">
        <v>646</v>
      </c>
      <c r="E1207" s="166">
        <v>1</v>
      </c>
      <c r="F1207" s="167"/>
      <c r="G1207" s="168">
        <f>ROUND(E1207*F1207,2)</f>
        <v>0</v>
      </c>
      <c r="H1207" s="167">
        <v>0</v>
      </c>
      <c r="I1207" s="168">
        <f>ROUND(E1207*H1207,2)</f>
        <v>0</v>
      </c>
      <c r="J1207" s="167">
        <v>6345</v>
      </c>
      <c r="K1207" s="168">
        <f>ROUND(E1207*J1207,2)</f>
        <v>6345</v>
      </c>
      <c r="L1207" s="168">
        <v>21</v>
      </c>
      <c r="M1207" s="168">
        <f>G1207*(1+L1207/100)</f>
        <v>0</v>
      </c>
      <c r="N1207" s="168">
        <v>0</v>
      </c>
      <c r="O1207" s="168">
        <f>ROUND(E1207*N1207,2)</f>
        <v>0</v>
      </c>
      <c r="P1207" s="168">
        <v>0</v>
      </c>
      <c r="Q1207" s="168">
        <f>ROUND(E1207*P1207,2)</f>
        <v>0</v>
      </c>
      <c r="R1207" s="168"/>
      <c r="S1207" s="168" t="s">
        <v>386</v>
      </c>
      <c r="T1207" s="169" t="s">
        <v>172</v>
      </c>
      <c r="U1207" s="155">
        <v>0</v>
      </c>
      <c r="V1207" s="155">
        <f>ROUND(E1207*U1207,2)</f>
        <v>0</v>
      </c>
      <c r="W1207" s="155"/>
      <c r="X1207" s="155" t="s">
        <v>223</v>
      </c>
      <c r="Y1207" s="146"/>
      <c r="Z1207" s="146"/>
      <c r="AA1207" s="146"/>
      <c r="AB1207" s="146"/>
      <c r="AC1207" s="146"/>
      <c r="AD1207" s="146"/>
      <c r="AE1207" s="146"/>
      <c r="AF1207" s="146"/>
      <c r="AG1207" s="146" t="s">
        <v>224</v>
      </c>
      <c r="AH1207" s="146"/>
      <c r="AI1207" s="146"/>
      <c r="AJ1207" s="146"/>
      <c r="AK1207" s="146"/>
      <c r="AL1207" s="146"/>
      <c r="AM1207" s="146"/>
      <c r="AN1207" s="146"/>
      <c r="AO1207" s="146"/>
      <c r="AP1207" s="146"/>
      <c r="AQ1207" s="146"/>
      <c r="AR1207" s="146"/>
      <c r="AS1207" s="146"/>
      <c r="AT1207" s="146"/>
      <c r="AU1207" s="146"/>
      <c r="AV1207" s="146"/>
      <c r="AW1207" s="146"/>
      <c r="AX1207" s="146"/>
      <c r="AY1207" s="146"/>
      <c r="AZ1207" s="146"/>
      <c r="BA1207" s="146"/>
      <c r="BB1207" s="146"/>
      <c r="BC1207" s="146"/>
      <c r="BD1207" s="146"/>
      <c r="BE1207" s="146"/>
      <c r="BF1207" s="146"/>
      <c r="BG1207" s="146"/>
      <c r="BH1207" s="146"/>
    </row>
    <row r="1208" spans="1:60" outlineLevel="1">
      <c r="A1208" s="153"/>
      <c r="B1208" s="154"/>
      <c r="C1208" s="790" t="s">
        <v>1057</v>
      </c>
      <c r="D1208" s="791"/>
      <c r="E1208" s="791"/>
      <c r="F1208" s="791"/>
      <c r="G1208" s="791"/>
      <c r="H1208" s="155"/>
      <c r="I1208" s="155"/>
      <c r="J1208" s="155"/>
      <c r="K1208" s="155"/>
      <c r="L1208" s="155"/>
      <c r="M1208" s="155"/>
      <c r="N1208" s="155"/>
      <c r="O1208" s="155"/>
      <c r="P1208" s="155"/>
      <c r="Q1208" s="155"/>
      <c r="R1208" s="155"/>
      <c r="S1208" s="155"/>
      <c r="T1208" s="155"/>
      <c r="U1208" s="155"/>
      <c r="V1208" s="155"/>
      <c r="W1208" s="155"/>
      <c r="X1208" s="155"/>
      <c r="Y1208" s="146"/>
      <c r="Z1208" s="146"/>
      <c r="AA1208" s="146"/>
      <c r="AB1208" s="146"/>
      <c r="AC1208" s="146"/>
      <c r="AD1208" s="146"/>
      <c r="AE1208" s="146"/>
      <c r="AF1208" s="146"/>
      <c r="AG1208" s="146" t="s">
        <v>176</v>
      </c>
      <c r="AH1208" s="146"/>
      <c r="AI1208" s="146"/>
      <c r="AJ1208" s="146"/>
      <c r="AK1208" s="146"/>
      <c r="AL1208" s="146"/>
      <c r="AM1208" s="146"/>
      <c r="AN1208" s="146"/>
      <c r="AO1208" s="146"/>
      <c r="AP1208" s="146"/>
      <c r="AQ1208" s="146"/>
      <c r="AR1208" s="146"/>
      <c r="AS1208" s="146"/>
      <c r="AT1208" s="146"/>
      <c r="AU1208" s="146"/>
      <c r="AV1208" s="146"/>
      <c r="AW1208" s="146"/>
      <c r="AX1208" s="146"/>
      <c r="AY1208" s="146"/>
      <c r="AZ1208" s="146"/>
      <c r="BA1208" s="146"/>
      <c r="BB1208" s="146"/>
      <c r="BC1208" s="146"/>
      <c r="BD1208" s="146"/>
      <c r="BE1208" s="146"/>
      <c r="BF1208" s="146"/>
      <c r="BG1208" s="146"/>
      <c r="BH1208" s="146"/>
    </row>
    <row r="1209" spans="1:60" ht="22.5" outlineLevel="1">
      <c r="A1209" s="153"/>
      <c r="B1209" s="154"/>
      <c r="C1209" s="803" t="s">
        <v>1044</v>
      </c>
      <c r="D1209" s="804"/>
      <c r="E1209" s="804"/>
      <c r="F1209" s="804"/>
      <c r="G1209" s="804"/>
      <c r="H1209" s="155"/>
      <c r="I1209" s="155"/>
      <c r="J1209" s="155"/>
      <c r="K1209" s="155"/>
      <c r="L1209" s="155"/>
      <c r="M1209" s="155"/>
      <c r="N1209" s="155"/>
      <c r="O1209" s="155"/>
      <c r="P1209" s="155"/>
      <c r="Q1209" s="155"/>
      <c r="R1209" s="155"/>
      <c r="S1209" s="155"/>
      <c r="T1209" s="155"/>
      <c r="U1209" s="155"/>
      <c r="V1209" s="155"/>
      <c r="W1209" s="155"/>
      <c r="X1209" s="155"/>
      <c r="Y1209" s="146"/>
      <c r="Z1209" s="146"/>
      <c r="AA1209" s="146"/>
      <c r="AB1209" s="146"/>
      <c r="AC1209" s="146"/>
      <c r="AD1209" s="146"/>
      <c r="AE1209" s="146"/>
      <c r="AF1209" s="146"/>
      <c r="AG1209" s="146" t="s">
        <v>176</v>
      </c>
      <c r="AH1209" s="146"/>
      <c r="AI1209" s="146"/>
      <c r="AJ1209" s="146"/>
      <c r="AK1209" s="146"/>
      <c r="AL1209" s="146"/>
      <c r="AM1209" s="146"/>
      <c r="AN1209" s="146"/>
      <c r="AO1209" s="146"/>
      <c r="AP1209" s="146"/>
      <c r="AQ1209" s="146"/>
      <c r="AR1209" s="146"/>
      <c r="AS1209" s="146"/>
      <c r="AT1209" s="146"/>
      <c r="AU1209" s="146"/>
      <c r="AV1209" s="146"/>
      <c r="AW1209" s="146"/>
      <c r="AX1209" s="146"/>
      <c r="AY1209" s="146"/>
      <c r="AZ1209" s="146"/>
      <c r="BA1209" s="170" t="str">
        <f>C1209</f>
        <v>KONSTRUKCE: HLINÍKOVÉ PROFILY S PŘERUŠENÝM TEPELNÝM MOSTEM, HLOUBKA PROFILU 75 mm. POVRCHOVÁ ÚPRAVA PROFILŮ-PRÁŠKOVÝ VYPALOVACÍ LAK V ODSTÍNU RAL. TĚSNÍCÍ PROFILY Z EPDM. VČETNĚ LIŠT A PŘÍSLUŠENSTVÍ PRO NAPOJENÍ NA OSTĚNÍ</v>
      </c>
      <c r="BB1209" s="146"/>
      <c r="BC1209" s="146"/>
      <c r="BD1209" s="146"/>
      <c r="BE1209" s="146"/>
      <c r="BF1209" s="146"/>
      <c r="BG1209" s="146"/>
      <c r="BH1209" s="146"/>
    </row>
    <row r="1210" spans="1:60" outlineLevel="1">
      <c r="A1210" s="153"/>
      <c r="B1210" s="154"/>
      <c r="C1210" s="803" t="s">
        <v>1038</v>
      </c>
      <c r="D1210" s="804"/>
      <c r="E1210" s="804"/>
      <c r="F1210" s="804"/>
      <c r="G1210" s="804"/>
      <c r="H1210" s="155"/>
      <c r="I1210" s="155"/>
      <c r="J1210" s="155"/>
      <c r="K1210" s="155"/>
      <c r="L1210" s="155"/>
      <c r="M1210" s="155"/>
      <c r="N1210" s="155"/>
      <c r="O1210" s="155"/>
      <c r="P1210" s="155"/>
      <c r="Q1210" s="155"/>
      <c r="R1210" s="155"/>
      <c r="S1210" s="155"/>
      <c r="T1210" s="155"/>
      <c r="U1210" s="155"/>
      <c r="V1210" s="155"/>
      <c r="W1210" s="155"/>
      <c r="X1210" s="155"/>
      <c r="Y1210" s="146"/>
      <c r="Z1210" s="146"/>
      <c r="AA1210" s="146"/>
      <c r="AB1210" s="146"/>
      <c r="AC1210" s="146"/>
      <c r="AD1210" s="146"/>
      <c r="AE1210" s="146"/>
      <c r="AF1210" s="146"/>
      <c r="AG1210" s="146" t="s">
        <v>176</v>
      </c>
      <c r="AH1210" s="146"/>
      <c r="AI1210" s="146"/>
      <c r="AJ1210" s="146"/>
      <c r="AK1210" s="146"/>
      <c r="AL1210" s="146"/>
      <c r="AM1210" s="146"/>
      <c r="AN1210" s="146"/>
      <c r="AO1210" s="146"/>
      <c r="AP1210" s="146"/>
      <c r="AQ1210" s="146"/>
      <c r="AR1210" s="146"/>
      <c r="AS1210" s="146"/>
      <c r="AT1210" s="146"/>
      <c r="AU1210" s="146"/>
      <c r="AV1210" s="146"/>
      <c r="AW1210" s="146"/>
      <c r="AX1210" s="146"/>
      <c r="AY1210" s="146"/>
      <c r="AZ1210" s="146"/>
      <c r="BA1210" s="146"/>
      <c r="BB1210" s="146"/>
      <c r="BC1210" s="146"/>
      <c r="BD1210" s="146"/>
      <c r="BE1210" s="146"/>
      <c r="BF1210" s="146"/>
      <c r="BG1210" s="146"/>
      <c r="BH1210" s="146"/>
    </row>
    <row r="1211" spans="1:60" ht="22.5" outlineLevel="1">
      <c r="A1211" s="153"/>
      <c r="B1211" s="154"/>
      <c r="C1211" s="803" t="s">
        <v>1302</v>
      </c>
      <c r="D1211" s="804"/>
      <c r="E1211" s="804"/>
      <c r="F1211" s="804"/>
      <c r="G1211" s="804"/>
      <c r="H1211" s="155"/>
      <c r="I1211" s="155"/>
      <c r="J1211" s="155"/>
      <c r="K1211" s="155"/>
      <c r="L1211" s="155"/>
      <c r="M1211" s="155"/>
      <c r="N1211" s="155"/>
      <c r="O1211" s="155"/>
      <c r="P1211" s="155"/>
      <c r="Q1211" s="155"/>
      <c r="R1211" s="155"/>
      <c r="S1211" s="155"/>
      <c r="T1211" s="155"/>
      <c r="U1211" s="155"/>
      <c r="V1211" s="155"/>
      <c r="W1211" s="155"/>
      <c r="X1211" s="155"/>
      <c r="Y1211" s="146"/>
      <c r="Z1211" s="146"/>
      <c r="AA1211" s="146"/>
      <c r="AB1211" s="146"/>
      <c r="AC1211" s="146"/>
      <c r="AD1211" s="146"/>
      <c r="AE1211" s="146"/>
      <c r="AF1211" s="146"/>
      <c r="AG1211" s="146" t="s">
        <v>176</v>
      </c>
      <c r="AH1211" s="146"/>
      <c r="AI1211" s="146"/>
      <c r="AJ1211" s="146"/>
      <c r="AK1211" s="146"/>
      <c r="AL1211" s="146"/>
      <c r="AM1211" s="146"/>
      <c r="AN1211" s="146"/>
      <c r="AO1211" s="146"/>
      <c r="AP1211" s="146"/>
      <c r="AQ1211" s="146"/>
      <c r="AR1211" s="146"/>
      <c r="AS1211" s="146"/>
      <c r="AT1211" s="146"/>
      <c r="AU1211" s="146"/>
      <c r="AV1211" s="146"/>
      <c r="AW1211" s="146"/>
      <c r="AX1211" s="146"/>
      <c r="AY1211" s="146"/>
      <c r="AZ1211" s="146"/>
      <c r="BA1211" s="170" t="str">
        <f>C1211</f>
        <v>ZASKLENÍ:  TEPELNĚ IZOLAČNÍ BEZPEČNOSTNÍ DVOJSKLO ČIRÉ, (Ug&lt;=1,0 W/m2K). BEZPEČNOSTNÍ SKLO VRSTVENÉ (VSG) ZE STRANY SCHODIŠTĚ.</v>
      </c>
      <c r="BB1211" s="146"/>
      <c r="BC1211" s="146"/>
      <c r="BD1211" s="146"/>
      <c r="BE1211" s="146"/>
      <c r="BF1211" s="146"/>
      <c r="BG1211" s="146"/>
      <c r="BH1211" s="146"/>
    </row>
    <row r="1212" spans="1:60" outlineLevel="1">
      <c r="A1212" s="153"/>
      <c r="B1212" s="154"/>
      <c r="C1212" s="803" t="s">
        <v>1039</v>
      </c>
      <c r="D1212" s="804"/>
      <c r="E1212" s="804"/>
      <c r="F1212" s="804"/>
      <c r="G1212" s="804"/>
      <c r="H1212" s="155"/>
      <c r="I1212" s="155"/>
      <c r="J1212" s="155"/>
      <c r="K1212" s="155"/>
      <c r="L1212" s="155"/>
      <c r="M1212" s="155"/>
      <c r="N1212" s="155"/>
      <c r="O1212" s="155"/>
      <c r="P1212" s="155"/>
      <c r="Q1212" s="155"/>
      <c r="R1212" s="155"/>
      <c r="S1212" s="155"/>
      <c r="T1212" s="155"/>
      <c r="U1212" s="155"/>
      <c r="V1212" s="155"/>
      <c r="W1212" s="155"/>
      <c r="X1212" s="155"/>
      <c r="Y1212" s="146"/>
      <c r="Z1212" s="146"/>
      <c r="AA1212" s="146"/>
      <c r="AB1212" s="146"/>
      <c r="AC1212" s="146"/>
      <c r="AD1212" s="146"/>
      <c r="AE1212" s="146"/>
      <c r="AF1212" s="146"/>
      <c r="AG1212" s="146" t="s">
        <v>176</v>
      </c>
      <c r="AH1212" s="146"/>
      <c r="AI1212" s="146"/>
      <c r="AJ1212" s="146"/>
      <c r="AK1212" s="146"/>
      <c r="AL1212" s="146"/>
      <c r="AM1212" s="146"/>
      <c r="AN1212" s="146"/>
      <c r="AO1212" s="146"/>
      <c r="AP1212" s="146"/>
      <c r="AQ1212" s="146"/>
      <c r="AR1212" s="146"/>
      <c r="AS1212" s="146"/>
      <c r="AT1212" s="146"/>
      <c r="AU1212" s="146"/>
      <c r="AV1212" s="146"/>
      <c r="AW1212" s="146"/>
      <c r="AX1212" s="146"/>
      <c r="AY1212" s="146"/>
      <c r="AZ1212" s="146"/>
      <c r="BA1212" s="146"/>
      <c r="BB1212" s="146"/>
      <c r="BC1212" s="146"/>
      <c r="BD1212" s="146"/>
      <c r="BE1212" s="146"/>
      <c r="BF1212" s="146"/>
      <c r="BG1212" s="146"/>
      <c r="BH1212" s="146"/>
    </row>
    <row r="1213" spans="1:60" outlineLevel="1">
      <c r="A1213" s="153"/>
      <c r="B1213" s="154"/>
      <c r="C1213" s="803" t="s">
        <v>1045</v>
      </c>
      <c r="D1213" s="804"/>
      <c r="E1213" s="804"/>
      <c r="F1213" s="804"/>
      <c r="G1213" s="804"/>
      <c r="H1213" s="155"/>
      <c r="I1213" s="155"/>
      <c r="J1213" s="155"/>
      <c r="K1213" s="155"/>
      <c r="L1213" s="155"/>
      <c r="M1213" s="155"/>
      <c r="N1213" s="155"/>
      <c r="O1213" s="155"/>
      <c r="P1213" s="155"/>
      <c r="Q1213" s="155"/>
      <c r="R1213" s="155"/>
      <c r="S1213" s="155"/>
      <c r="T1213" s="155"/>
      <c r="U1213" s="155"/>
      <c r="V1213" s="155"/>
      <c r="W1213" s="155"/>
      <c r="X1213" s="155"/>
      <c r="Y1213" s="146"/>
      <c r="Z1213" s="146"/>
      <c r="AA1213" s="146"/>
      <c r="AB1213" s="146"/>
      <c r="AC1213" s="146"/>
      <c r="AD1213" s="146"/>
      <c r="AE1213" s="146"/>
      <c r="AF1213" s="146"/>
      <c r="AG1213" s="146" t="s">
        <v>176</v>
      </c>
      <c r="AH1213" s="146"/>
      <c r="AI1213" s="146"/>
      <c r="AJ1213" s="146"/>
      <c r="AK1213" s="146"/>
      <c r="AL1213" s="146"/>
      <c r="AM1213" s="146"/>
      <c r="AN1213" s="146"/>
      <c r="AO1213" s="146"/>
      <c r="AP1213" s="146"/>
      <c r="AQ1213" s="146"/>
      <c r="AR1213" s="146"/>
      <c r="AS1213" s="146"/>
      <c r="AT1213" s="146"/>
      <c r="AU1213" s="146"/>
      <c r="AV1213" s="146"/>
      <c r="AW1213" s="146"/>
      <c r="AX1213" s="146"/>
      <c r="AY1213" s="146"/>
      <c r="AZ1213" s="146"/>
      <c r="BA1213" s="146"/>
      <c r="BB1213" s="146"/>
      <c r="BC1213" s="146"/>
      <c r="BD1213" s="146"/>
      <c r="BE1213" s="146"/>
      <c r="BF1213" s="146"/>
      <c r="BG1213" s="146"/>
      <c r="BH1213" s="146"/>
    </row>
    <row r="1214" spans="1:60" outlineLevel="1">
      <c r="A1214" s="153"/>
      <c r="B1214" s="154"/>
      <c r="C1214" s="803" t="s">
        <v>1011</v>
      </c>
      <c r="D1214" s="804"/>
      <c r="E1214" s="804"/>
      <c r="F1214" s="804"/>
      <c r="G1214" s="804"/>
      <c r="H1214" s="155"/>
      <c r="I1214" s="155"/>
      <c r="J1214" s="155"/>
      <c r="K1214" s="155"/>
      <c r="L1214" s="155"/>
      <c r="M1214" s="155"/>
      <c r="N1214" s="155"/>
      <c r="O1214" s="155"/>
      <c r="P1214" s="155"/>
      <c r="Q1214" s="155"/>
      <c r="R1214" s="155"/>
      <c r="S1214" s="155"/>
      <c r="T1214" s="155"/>
      <c r="U1214" s="155"/>
      <c r="V1214" s="155"/>
      <c r="W1214" s="155"/>
      <c r="X1214" s="155"/>
      <c r="Y1214" s="146"/>
      <c r="Z1214" s="146"/>
      <c r="AA1214" s="146"/>
      <c r="AB1214" s="146"/>
      <c r="AC1214" s="146"/>
      <c r="AD1214" s="146"/>
      <c r="AE1214" s="146"/>
      <c r="AF1214" s="146"/>
      <c r="AG1214" s="146" t="s">
        <v>176</v>
      </c>
      <c r="AH1214" s="146"/>
      <c r="AI1214" s="146"/>
      <c r="AJ1214" s="146"/>
      <c r="AK1214" s="146"/>
      <c r="AL1214" s="146"/>
      <c r="AM1214" s="146"/>
      <c r="AN1214" s="146"/>
      <c r="AO1214" s="146"/>
      <c r="AP1214" s="146"/>
      <c r="AQ1214" s="146"/>
      <c r="AR1214" s="146"/>
      <c r="AS1214" s="146"/>
      <c r="AT1214" s="146"/>
      <c r="AU1214" s="146"/>
      <c r="AV1214" s="146"/>
      <c r="AW1214" s="146"/>
      <c r="AX1214" s="146"/>
      <c r="AY1214" s="146"/>
      <c r="AZ1214" s="146"/>
      <c r="BA1214" s="146"/>
      <c r="BB1214" s="146"/>
      <c r="BC1214" s="146"/>
      <c r="BD1214" s="146"/>
      <c r="BE1214" s="146"/>
      <c r="BF1214" s="146"/>
      <c r="BG1214" s="146"/>
      <c r="BH1214" s="146"/>
    </row>
    <row r="1215" spans="1:60" outlineLevel="1">
      <c r="A1215" s="153"/>
      <c r="B1215" s="154"/>
      <c r="C1215" s="803" t="s">
        <v>1017</v>
      </c>
      <c r="D1215" s="804"/>
      <c r="E1215" s="804"/>
      <c r="F1215" s="804"/>
      <c r="G1215" s="804"/>
      <c r="H1215" s="155"/>
      <c r="I1215" s="155"/>
      <c r="J1215" s="155"/>
      <c r="K1215" s="155"/>
      <c r="L1215" s="155"/>
      <c r="M1215" s="155"/>
      <c r="N1215" s="155"/>
      <c r="O1215" s="155"/>
      <c r="P1215" s="155"/>
      <c r="Q1215" s="155"/>
      <c r="R1215" s="155"/>
      <c r="S1215" s="155"/>
      <c r="T1215" s="155"/>
      <c r="U1215" s="155"/>
      <c r="V1215" s="155"/>
      <c r="W1215" s="155"/>
      <c r="X1215" s="155"/>
      <c r="Y1215" s="146"/>
      <c r="Z1215" s="146"/>
      <c r="AA1215" s="146"/>
      <c r="AB1215" s="146"/>
      <c r="AC1215" s="146"/>
      <c r="AD1215" s="146"/>
      <c r="AE1215" s="146"/>
      <c r="AF1215" s="146"/>
      <c r="AG1215" s="146" t="s">
        <v>176</v>
      </c>
      <c r="AH1215" s="146"/>
      <c r="AI1215" s="146"/>
      <c r="AJ1215" s="146"/>
      <c r="AK1215" s="146"/>
      <c r="AL1215" s="146"/>
      <c r="AM1215" s="146"/>
      <c r="AN1215" s="146"/>
      <c r="AO1215" s="146"/>
      <c r="AP1215" s="146"/>
      <c r="AQ1215" s="146"/>
      <c r="AR1215" s="146"/>
      <c r="AS1215" s="146"/>
      <c r="AT1215" s="146"/>
      <c r="AU1215" s="146"/>
      <c r="AV1215" s="146"/>
      <c r="AW1215" s="146"/>
      <c r="AX1215" s="146"/>
      <c r="AY1215" s="146"/>
      <c r="AZ1215" s="146"/>
      <c r="BA1215" s="146"/>
      <c r="BB1215" s="146"/>
      <c r="BC1215" s="146"/>
      <c r="BD1215" s="146"/>
      <c r="BE1215" s="146"/>
      <c r="BF1215" s="146"/>
      <c r="BG1215" s="146"/>
      <c r="BH1215" s="146"/>
    </row>
    <row r="1216" spans="1:60" outlineLevel="1">
      <c r="A1216" s="153"/>
      <c r="B1216" s="154"/>
      <c r="C1216" s="195" t="s">
        <v>1018</v>
      </c>
      <c r="D1216" s="185"/>
      <c r="E1216" s="186"/>
      <c r="F1216" s="155"/>
      <c r="G1216" s="155"/>
      <c r="H1216" s="155"/>
      <c r="I1216" s="155"/>
      <c r="J1216" s="155"/>
      <c r="K1216" s="155"/>
      <c r="L1216" s="155"/>
      <c r="M1216" s="155"/>
      <c r="N1216" s="155"/>
      <c r="O1216" s="155"/>
      <c r="P1216" s="155"/>
      <c r="Q1216" s="155"/>
      <c r="R1216" s="155"/>
      <c r="S1216" s="155"/>
      <c r="T1216" s="155"/>
      <c r="U1216" s="155"/>
      <c r="V1216" s="155"/>
      <c r="W1216" s="155"/>
      <c r="X1216" s="155"/>
      <c r="Y1216" s="146"/>
      <c r="Z1216" s="146"/>
      <c r="AA1216" s="146"/>
      <c r="AB1216" s="146"/>
      <c r="AC1216" s="146"/>
      <c r="AD1216" s="146"/>
      <c r="AE1216" s="146"/>
      <c r="AF1216" s="146"/>
      <c r="AG1216" s="146" t="s">
        <v>228</v>
      </c>
      <c r="AH1216" s="146">
        <v>0</v>
      </c>
      <c r="AI1216" s="146"/>
      <c r="AJ1216" s="146"/>
      <c r="AK1216" s="146"/>
      <c r="AL1216" s="146"/>
      <c r="AM1216" s="146"/>
      <c r="AN1216" s="146"/>
      <c r="AO1216" s="146"/>
      <c r="AP1216" s="146"/>
      <c r="AQ1216" s="146"/>
      <c r="AR1216" s="146"/>
      <c r="AS1216" s="146"/>
      <c r="AT1216" s="146"/>
      <c r="AU1216" s="146"/>
      <c r="AV1216" s="146"/>
      <c r="AW1216" s="146"/>
      <c r="AX1216" s="146"/>
      <c r="AY1216" s="146"/>
      <c r="AZ1216" s="146"/>
      <c r="BA1216" s="146"/>
      <c r="BB1216" s="146"/>
      <c r="BC1216" s="146"/>
      <c r="BD1216" s="146"/>
      <c r="BE1216" s="146"/>
      <c r="BF1216" s="146"/>
      <c r="BG1216" s="146"/>
      <c r="BH1216" s="146"/>
    </row>
    <row r="1217" spans="1:60" outlineLevel="1">
      <c r="A1217" s="153"/>
      <c r="B1217" s="154"/>
      <c r="C1217" s="195" t="s">
        <v>633</v>
      </c>
      <c r="D1217" s="185"/>
      <c r="E1217" s="186">
        <v>1</v>
      </c>
      <c r="F1217" s="155"/>
      <c r="G1217" s="155"/>
      <c r="H1217" s="155"/>
      <c r="I1217" s="155"/>
      <c r="J1217" s="155"/>
      <c r="K1217" s="155"/>
      <c r="L1217" s="155"/>
      <c r="M1217" s="155"/>
      <c r="N1217" s="155"/>
      <c r="O1217" s="155"/>
      <c r="P1217" s="155"/>
      <c r="Q1217" s="155"/>
      <c r="R1217" s="155"/>
      <c r="S1217" s="155"/>
      <c r="T1217" s="155"/>
      <c r="U1217" s="155"/>
      <c r="V1217" s="155"/>
      <c r="W1217" s="155"/>
      <c r="X1217" s="155"/>
      <c r="Y1217" s="146"/>
      <c r="Z1217" s="146"/>
      <c r="AA1217" s="146"/>
      <c r="AB1217" s="146"/>
      <c r="AC1217" s="146"/>
      <c r="AD1217" s="146"/>
      <c r="AE1217" s="146"/>
      <c r="AF1217" s="146"/>
      <c r="AG1217" s="146" t="s">
        <v>228</v>
      </c>
      <c r="AH1217" s="146">
        <v>0</v>
      </c>
      <c r="AI1217" s="146"/>
      <c r="AJ1217" s="146"/>
      <c r="AK1217" s="146"/>
      <c r="AL1217" s="146"/>
      <c r="AM1217" s="146"/>
      <c r="AN1217" s="146"/>
      <c r="AO1217" s="146"/>
      <c r="AP1217" s="146"/>
      <c r="AQ1217" s="146"/>
      <c r="AR1217" s="146"/>
      <c r="AS1217" s="146"/>
      <c r="AT1217" s="146"/>
      <c r="AU1217" s="146"/>
      <c r="AV1217" s="146"/>
      <c r="AW1217" s="146"/>
      <c r="AX1217" s="146"/>
      <c r="AY1217" s="146"/>
      <c r="AZ1217" s="146"/>
      <c r="BA1217" s="146"/>
      <c r="BB1217" s="146"/>
      <c r="BC1217" s="146"/>
      <c r="BD1217" s="146"/>
      <c r="BE1217" s="146"/>
      <c r="BF1217" s="146"/>
      <c r="BG1217" s="146"/>
      <c r="BH1217" s="146"/>
    </row>
    <row r="1218" spans="1:60" outlineLevel="1">
      <c r="A1218" s="163">
        <v>176</v>
      </c>
      <c r="B1218" s="164" t="s">
        <v>1055</v>
      </c>
      <c r="C1218" s="180" t="s">
        <v>1056</v>
      </c>
      <c r="D1218" s="165" t="s">
        <v>646</v>
      </c>
      <c r="E1218" s="166">
        <v>1</v>
      </c>
      <c r="F1218" s="167"/>
      <c r="G1218" s="168">
        <f>ROUND(E1218*F1218,2)</f>
        <v>0</v>
      </c>
      <c r="H1218" s="167">
        <v>0</v>
      </c>
      <c r="I1218" s="168">
        <f>ROUND(E1218*H1218,2)</f>
        <v>0</v>
      </c>
      <c r="J1218" s="167">
        <v>11710</v>
      </c>
      <c r="K1218" s="168">
        <f>ROUND(E1218*J1218,2)</f>
        <v>11710</v>
      </c>
      <c r="L1218" s="168">
        <v>21</v>
      </c>
      <c r="M1218" s="168">
        <f>G1218*(1+L1218/100)</f>
        <v>0</v>
      </c>
      <c r="N1218" s="168">
        <v>0</v>
      </c>
      <c r="O1218" s="168">
        <f>ROUND(E1218*N1218,2)</f>
        <v>0</v>
      </c>
      <c r="P1218" s="168">
        <v>0</v>
      </c>
      <c r="Q1218" s="168">
        <f>ROUND(E1218*P1218,2)</f>
        <v>0</v>
      </c>
      <c r="R1218" s="168"/>
      <c r="S1218" s="168" t="s">
        <v>386</v>
      </c>
      <c r="T1218" s="169" t="s">
        <v>172</v>
      </c>
      <c r="U1218" s="155">
        <v>0</v>
      </c>
      <c r="V1218" s="155">
        <f>ROUND(E1218*U1218,2)</f>
        <v>0</v>
      </c>
      <c r="W1218" s="155"/>
      <c r="X1218" s="155" t="s">
        <v>223</v>
      </c>
      <c r="Y1218" s="146"/>
      <c r="Z1218" s="146"/>
      <c r="AA1218" s="146"/>
      <c r="AB1218" s="146"/>
      <c r="AC1218" s="146"/>
      <c r="AD1218" s="146"/>
      <c r="AE1218" s="146"/>
      <c r="AF1218" s="146"/>
      <c r="AG1218" s="146" t="s">
        <v>224</v>
      </c>
      <c r="AH1218" s="146"/>
      <c r="AI1218" s="146"/>
      <c r="AJ1218" s="146"/>
      <c r="AK1218" s="146"/>
      <c r="AL1218" s="146"/>
      <c r="AM1218" s="146"/>
      <c r="AN1218" s="146"/>
      <c r="AO1218" s="146"/>
      <c r="AP1218" s="146"/>
      <c r="AQ1218" s="146"/>
      <c r="AR1218" s="146"/>
      <c r="AS1218" s="146"/>
      <c r="AT1218" s="146"/>
      <c r="AU1218" s="146"/>
      <c r="AV1218" s="146"/>
      <c r="AW1218" s="146"/>
      <c r="AX1218" s="146"/>
      <c r="AY1218" s="146"/>
      <c r="AZ1218" s="146"/>
      <c r="BA1218" s="146"/>
      <c r="BB1218" s="146"/>
      <c r="BC1218" s="146"/>
      <c r="BD1218" s="146"/>
      <c r="BE1218" s="146"/>
      <c r="BF1218" s="146"/>
      <c r="BG1218" s="146"/>
      <c r="BH1218" s="146"/>
    </row>
    <row r="1219" spans="1:60" outlineLevel="1">
      <c r="A1219" s="153"/>
      <c r="B1219" s="154"/>
      <c r="C1219" s="790" t="s">
        <v>1052</v>
      </c>
      <c r="D1219" s="791"/>
      <c r="E1219" s="791"/>
      <c r="F1219" s="791"/>
      <c r="G1219" s="791"/>
      <c r="H1219" s="155"/>
      <c r="I1219" s="155"/>
      <c r="J1219" s="155"/>
      <c r="K1219" s="155"/>
      <c r="L1219" s="155"/>
      <c r="M1219" s="155"/>
      <c r="N1219" s="155"/>
      <c r="O1219" s="155"/>
      <c r="P1219" s="155"/>
      <c r="Q1219" s="155"/>
      <c r="R1219" s="155"/>
      <c r="S1219" s="155"/>
      <c r="T1219" s="155"/>
      <c r="U1219" s="155"/>
      <c r="V1219" s="155"/>
      <c r="W1219" s="155"/>
      <c r="X1219" s="155"/>
      <c r="Y1219" s="146"/>
      <c r="Z1219" s="146"/>
      <c r="AA1219" s="146"/>
      <c r="AB1219" s="146"/>
      <c r="AC1219" s="146"/>
      <c r="AD1219" s="146"/>
      <c r="AE1219" s="146"/>
      <c r="AF1219" s="146"/>
      <c r="AG1219" s="146" t="s">
        <v>176</v>
      </c>
      <c r="AH1219" s="146"/>
      <c r="AI1219" s="146"/>
      <c r="AJ1219" s="146"/>
      <c r="AK1219" s="146"/>
      <c r="AL1219" s="146"/>
      <c r="AM1219" s="146"/>
      <c r="AN1219" s="146"/>
      <c r="AO1219" s="146"/>
      <c r="AP1219" s="146"/>
      <c r="AQ1219" s="146"/>
      <c r="AR1219" s="146"/>
      <c r="AS1219" s="146"/>
      <c r="AT1219" s="146"/>
      <c r="AU1219" s="146"/>
      <c r="AV1219" s="146"/>
      <c r="AW1219" s="146"/>
      <c r="AX1219" s="146"/>
      <c r="AY1219" s="146"/>
      <c r="AZ1219" s="146"/>
      <c r="BA1219" s="146"/>
      <c r="BB1219" s="146"/>
      <c r="BC1219" s="146"/>
      <c r="BD1219" s="146"/>
      <c r="BE1219" s="146"/>
      <c r="BF1219" s="146"/>
      <c r="BG1219" s="146"/>
      <c r="BH1219" s="146"/>
    </row>
    <row r="1220" spans="1:60" outlineLevel="1">
      <c r="A1220" s="153"/>
      <c r="B1220" s="154"/>
      <c r="C1220" s="803" t="s">
        <v>1057</v>
      </c>
      <c r="D1220" s="804"/>
      <c r="E1220" s="804"/>
      <c r="F1220" s="804"/>
      <c r="G1220" s="804"/>
      <c r="H1220" s="155"/>
      <c r="I1220" s="155"/>
      <c r="J1220" s="155"/>
      <c r="K1220" s="155"/>
      <c r="L1220" s="155"/>
      <c r="M1220" s="155"/>
      <c r="N1220" s="155"/>
      <c r="O1220" s="155"/>
      <c r="P1220" s="155"/>
      <c r="Q1220" s="155"/>
      <c r="R1220" s="155"/>
      <c r="S1220" s="155"/>
      <c r="T1220" s="155"/>
      <c r="U1220" s="155"/>
      <c r="V1220" s="155"/>
      <c r="W1220" s="155"/>
      <c r="X1220" s="155"/>
      <c r="Y1220" s="146"/>
      <c r="Z1220" s="146"/>
      <c r="AA1220" s="146"/>
      <c r="AB1220" s="146"/>
      <c r="AC1220" s="146"/>
      <c r="AD1220" s="146"/>
      <c r="AE1220" s="146"/>
      <c r="AF1220" s="146"/>
      <c r="AG1220" s="146" t="s">
        <v>176</v>
      </c>
      <c r="AH1220" s="146"/>
      <c r="AI1220" s="146"/>
      <c r="AJ1220" s="146"/>
      <c r="AK1220" s="146"/>
      <c r="AL1220" s="146"/>
      <c r="AM1220" s="146"/>
      <c r="AN1220" s="146"/>
      <c r="AO1220" s="146"/>
      <c r="AP1220" s="146"/>
      <c r="AQ1220" s="146"/>
      <c r="AR1220" s="146"/>
      <c r="AS1220" s="146"/>
      <c r="AT1220" s="146"/>
      <c r="AU1220" s="146"/>
      <c r="AV1220" s="146"/>
      <c r="AW1220" s="146"/>
      <c r="AX1220" s="146"/>
      <c r="AY1220" s="146"/>
      <c r="AZ1220" s="146"/>
      <c r="BA1220" s="146"/>
      <c r="BB1220" s="146"/>
      <c r="BC1220" s="146"/>
      <c r="BD1220" s="146"/>
      <c r="BE1220" s="146"/>
      <c r="BF1220" s="146"/>
      <c r="BG1220" s="146"/>
      <c r="BH1220" s="146"/>
    </row>
    <row r="1221" spans="1:60" ht="22.5" outlineLevel="1">
      <c r="A1221" s="153"/>
      <c r="B1221" s="154"/>
      <c r="C1221" s="803" t="s">
        <v>1044</v>
      </c>
      <c r="D1221" s="804"/>
      <c r="E1221" s="804"/>
      <c r="F1221" s="804"/>
      <c r="G1221" s="804"/>
      <c r="H1221" s="155"/>
      <c r="I1221" s="155"/>
      <c r="J1221" s="155"/>
      <c r="K1221" s="155"/>
      <c r="L1221" s="155"/>
      <c r="M1221" s="155"/>
      <c r="N1221" s="155"/>
      <c r="O1221" s="155"/>
      <c r="P1221" s="155"/>
      <c r="Q1221" s="155"/>
      <c r="R1221" s="155"/>
      <c r="S1221" s="155"/>
      <c r="T1221" s="155"/>
      <c r="U1221" s="155"/>
      <c r="V1221" s="155"/>
      <c r="W1221" s="155"/>
      <c r="X1221" s="155"/>
      <c r="Y1221" s="146"/>
      <c r="Z1221" s="146"/>
      <c r="AA1221" s="146"/>
      <c r="AB1221" s="146"/>
      <c r="AC1221" s="146"/>
      <c r="AD1221" s="146"/>
      <c r="AE1221" s="146"/>
      <c r="AF1221" s="146"/>
      <c r="AG1221" s="146" t="s">
        <v>176</v>
      </c>
      <c r="AH1221" s="146"/>
      <c r="AI1221" s="146"/>
      <c r="AJ1221" s="146"/>
      <c r="AK1221" s="146"/>
      <c r="AL1221" s="146"/>
      <c r="AM1221" s="146"/>
      <c r="AN1221" s="146"/>
      <c r="AO1221" s="146"/>
      <c r="AP1221" s="146"/>
      <c r="AQ1221" s="146"/>
      <c r="AR1221" s="146"/>
      <c r="AS1221" s="146"/>
      <c r="AT1221" s="146"/>
      <c r="AU1221" s="146"/>
      <c r="AV1221" s="146"/>
      <c r="AW1221" s="146"/>
      <c r="AX1221" s="146"/>
      <c r="AY1221" s="146"/>
      <c r="AZ1221" s="146"/>
      <c r="BA1221" s="170" t="str">
        <f>C1221</f>
        <v>KONSTRUKCE: HLINÍKOVÉ PROFILY S PŘERUŠENÝM TEPELNÝM MOSTEM, HLOUBKA PROFILU 75 mm. POVRCHOVÁ ÚPRAVA PROFILŮ-PRÁŠKOVÝ VYPALOVACÍ LAK V ODSTÍNU RAL. TĚSNÍCÍ PROFILY Z EPDM. VČETNĚ LIŠT A PŘÍSLUŠENSTVÍ PRO NAPOJENÍ NA OSTĚNÍ</v>
      </c>
      <c r="BB1221" s="146"/>
      <c r="BC1221" s="146"/>
      <c r="BD1221" s="146"/>
      <c r="BE1221" s="146"/>
      <c r="BF1221" s="146"/>
      <c r="BG1221" s="146"/>
      <c r="BH1221" s="146"/>
    </row>
    <row r="1222" spans="1:60" outlineLevel="1">
      <c r="A1222" s="153"/>
      <c r="B1222" s="154"/>
      <c r="C1222" s="803" t="s">
        <v>1058</v>
      </c>
      <c r="D1222" s="804"/>
      <c r="E1222" s="804"/>
      <c r="F1222" s="804"/>
      <c r="G1222" s="804"/>
      <c r="H1222" s="155"/>
      <c r="I1222" s="155"/>
      <c r="J1222" s="155"/>
      <c r="K1222" s="155"/>
      <c r="L1222" s="155"/>
      <c r="M1222" s="155"/>
      <c r="N1222" s="155"/>
      <c r="O1222" s="155"/>
      <c r="P1222" s="155"/>
      <c r="Q1222" s="155"/>
      <c r="R1222" s="155"/>
      <c r="S1222" s="155"/>
      <c r="T1222" s="155"/>
      <c r="U1222" s="155"/>
      <c r="V1222" s="155"/>
      <c r="W1222" s="155"/>
      <c r="X1222" s="155"/>
      <c r="Y1222" s="146"/>
      <c r="Z1222" s="146"/>
      <c r="AA1222" s="146"/>
      <c r="AB1222" s="146"/>
      <c r="AC1222" s="146"/>
      <c r="AD1222" s="146"/>
      <c r="AE1222" s="146"/>
      <c r="AF1222" s="146"/>
      <c r="AG1222" s="146" t="s">
        <v>176</v>
      </c>
      <c r="AH1222" s="146"/>
      <c r="AI1222" s="146"/>
      <c r="AJ1222" s="146"/>
      <c r="AK1222" s="146"/>
      <c r="AL1222" s="146"/>
      <c r="AM1222" s="146"/>
      <c r="AN1222" s="146"/>
      <c r="AO1222" s="146"/>
      <c r="AP1222" s="146"/>
      <c r="AQ1222" s="146"/>
      <c r="AR1222" s="146"/>
      <c r="AS1222" s="146"/>
      <c r="AT1222" s="146"/>
      <c r="AU1222" s="146"/>
      <c r="AV1222" s="146"/>
      <c r="AW1222" s="146"/>
      <c r="AX1222" s="146"/>
      <c r="AY1222" s="146"/>
      <c r="AZ1222" s="146"/>
      <c r="BA1222" s="146"/>
      <c r="BB1222" s="146"/>
      <c r="BC1222" s="146"/>
      <c r="BD1222" s="146"/>
      <c r="BE1222" s="146"/>
      <c r="BF1222" s="146"/>
      <c r="BG1222" s="146"/>
      <c r="BH1222" s="146"/>
    </row>
    <row r="1223" spans="1:60" ht="22.5" outlineLevel="1">
      <c r="A1223" s="153"/>
      <c r="B1223" s="154"/>
      <c r="C1223" s="803" t="s">
        <v>1063</v>
      </c>
      <c r="D1223" s="804"/>
      <c r="E1223" s="804"/>
      <c r="F1223" s="804"/>
      <c r="G1223" s="804"/>
      <c r="H1223" s="155"/>
      <c r="I1223" s="155"/>
      <c r="J1223" s="155"/>
      <c r="K1223" s="155"/>
      <c r="L1223" s="155"/>
      <c r="M1223" s="155"/>
      <c r="N1223" s="155"/>
      <c r="O1223" s="155"/>
      <c r="P1223" s="155"/>
      <c r="Q1223" s="155"/>
      <c r="R1223" s="155"/>
      <c r="S1223" s="155"/>
      <c r="T1223" s="155"/>
      <c r="U1223" s="155"/>
      <c r="V1223" s="155"/>
      <c r="W1223" s="155"/>
      <c r="X1223" s="155"/>
      <c r="Y1223" s="146"/>
      <c r="Z1223" s="146"/>
      <c r="AA1223" s="146"/>
      <c r="AB1223" s="146"/>
      <c r="AC1223" s="146"/>
      <c r="AD1223" s="146"/>
      <c r="AE1223" s="146"/>
      <c r="AF1223" s="146"/>
      <c r="AG1223" s="146" t="s">
        <v>176</v>
      </c>
      <c r="AH1223" s="146"/>
      <c r="AI1223" s="146"/>
      <c r="AJ1223" s="146"/>
      <c r="AK1223" s="146"/>
      <c r="AL1223" s="146"/>
      <c r="AM1223" s="146"/>
      <c r="AN1223" s="146"/>
      <c r="AO1223" s="146"/>
      <c r="AP1223" s="146"/>
      <c r="AQ1223" s="146"/>
      <c r="AR1223" s="146"/>
      <c r="AS1223" s="146"/>
      <c r="AT1223" s="146"/>
      <c r="AU1223" s="146"/>
      <c r="AV1223" s="146"/>
      <c r="AW1223" s="146"/>
      <c r="AX1223" s="146"/>
      <c r="AY1223" s="146"/>
      <c r="AZ1223" s="146"/>
      <c r="BA1223" s="170" t="str">
        <f>C1223</f>
        <v>ZASKLENÍ:  TEPELNĚ IZOLAČNÍ BEZPEČNOSTNÍ DVOJSKLO ČIRÉ, (Ug&lt;=1,0 W/m2K). BEZPEČNOSTNÍ SKLO VRSTVENÉ (VSG) Z INTERIÉROVÉ STRANY.</v>
      </c>
      <c r="BB1223" s="146"/>
      <c r="BC1223" s="146"/>
      <c r="BD1223" s="146"/>
      <c r="BE1223" s="146"/>
      <c r="BF1223" s="146"/>
      <c r="BG1223" s="146"/>
      <c r="BH1223" s="146"/>
    </row>
    <row r="1224" spans="1:60" outlineLevel="1">
      <c r="A1224" s="153"/>
      <c r="B1224" s="154"/>
      <c r="C1224" s="803" t="s">
        <v>1039</v>
      </c>
      <c r="D1224" s="804"/>
      <c r="E1224" s="804"/>
      <c r="F1224" s="804"/>
      <c r="G1224" s="804"/>
      <c r="H1224" s="155"/>
      <c r="I1224" s="155"/>
      <c r="J1224" s="155"/>
      <c r="K1224" s="155"/>
      <c r="L1224" s="155"/>
      <c r="M1224" s="155"/>
      <c r="N1224" s="155"/>
      <c r="O1224" s="155"/>
      <c r="P1224" s="155"/>
      <c r="Q1224" s="155"/>
      <c r="R1224" s="155"/>
      <c r="S1224" s="155"/>
      <c r="T1224" s="155"/>
      <c r="U1224" s="155"/>
      <c r="V1224" s="155"/>
      <c r="W1224" s="155"/>
      <c r="X1224" s="155"/>
      <c r="Y1224" s="146"/>
      <c r="Z1224" s="146"/>
      <c r="AA1224" s="146"/>
      <c r="AB1224" s="146"/>
      <c r="AC1224" s="146"/>
      <c r="AD1224" s="146"/>
      <c r="AE1224" s="146"/>
      <c r="AF1224" s="146"/>
      <c r="AG1224" s="146" t="s">
        <v>176</v>
      </c>
      <c r="AH1224" s="146"/>
      <c r="AI1224" s="146"/>
      <c r="AJ1224" s="146"/>
      <c r="AK1224" s="146"/>
      <c r="AL1224" s="146"/>
      <c r="AM1224" s="146"/>
      <c r="AN1224" s="146"/>
      <c r="AO1224" s="146"/>
      <c r="AP1224" s="146"/>
      <c r="AQ1224" s="146"/>
      <c r="AR1224" s="146"/>
      <c r="AS1224" s="146"/>
      <c r="AT1224" s="146"/>
      <c r="AU1224" s="146"/>
      <c r="AV1224" s="146"/>
      <c r="AW1224" s="146"/>
      <c r="AX1224" s="146"/>
      <c r="AY1224" s="146"/>
      <c r="AZ1224" s="146"/>
      <c r="BA1224" s="146"/>
      <c r="BB1224" s="146"/>
      <c r="BC1224" s="146"/>
      <c r="BD1224" s="146"/>
      <c r="BE1224" s="146"/>
      <c r="BF1224" s="146"/>
      <c r="BG1224" s="146"/>
      <c r="BH1224" s="146"/>
    </row>
    <row r="1225" spans="1:60" outlineLevel="1">
      <c r="A1225" s="153"/>
      <c r="B1225" s="154"/>
      <c r="C1225" s="803" t="s">
        <v>1045</v>
      </c>
      <c r="D1225" s="804"/>
      <c r="E1225" s="804"/>
      <c r="F1225" s="804"/>
      <c r="G1225" s="804"/>
      <c r="H1225" s="155"/>
      <c r="I1225" s="155"/>
      <c r="J1225" s="155"/>
      <c r="K1225" s="155"/>
      <c r="L1225" s="155"/>
      <c r="M1225" s="155"/>
      <c r="N1225" s="155"/>
      <c r="O1225" s="155"/>
      <c r="P1225" s="155"/>
      <c r="Q1225" s="155"/>
      <c r="R1225" s="155"/>
      <c r="S1225" s="155"/>
      <c r="T1225" s="155"/>
      <c r="U1225" s="155"/>
      <c r="V1225" s="155"/>
      <c r="W1225" s="155"/>
      <c r="X1225" s="155"/>
      <c r="Y1225" s="146"/>
      <c r="Z1225" s="146"/>
      <c r="AA1225" s="146"/>
      <c r="AB1225" s="146"/>
      <c r="AC1225" s="146"/>
      <c r="AD1225" s="146"/>
      <c r="AE1225" s="146"/>
      <c r="AF1225" s="146"/>
      <c r="AG1225" s="146" t="s">
        <v>176</v>
      </c>
      <c r="AH1225" s="146"/>
      <c r="AI1225" s="146"/>
      <c r="AJ1225" s="146"/>
      <c r="AK1225" s="146"/>
      <c r="AL1225" s="146"/>
      <c r="AM1225" s="146"/>
      <c r="AN1225" s="146"/>
      <c r="AO1225" s="146"/>
      <c r="AP1225" s="146"/>
      <c r="AQ1225" s="146"/>
      <c r="AR1225" s="146"/>
      <c r="AS1225" s="146"/>
      <c r="AT1225" s="146"/>
      <c r="AU1225" s="146"/>
      <c r="AV1225" s="146"/>
      <c r="AW1225" s="146"/>
      <c r="AX1225" s="146"/>
      <c r="AY1225" s="146"/>
      <c r="AZ1225" s="146"/>
      <c r="BA1225" s="146"/>
      <c r="BB1225" s="146"/>
      <c r="BC1225" s="146"/>
      <c r="BD1225" s="146"/>
      <c r="BE1225" s="146"/>
      <c r="BF1225" s="146"/>
      <c r="BG1225" s="146"/>
      <c r="BH1225" s="146"/>
    </row>
    <row r="1226" spans="1:60" outlineLevel="1">
      <c r="A1226" s="153"/>
      <c r="B1226" s="154"/>
      <c r="C1226" s="803" t="s">
        <v>1011</v>
      </c>
      <c r="D1226" s="804"/>
      <c r="E1226" s="804"/>
      <c r="F1226" s="804"/>
      <c r="G1226" s="804"/>
      <c r="H1226" s="155"/>
      <c r="I1226" s="155"/>
      <c r="J1226" s="155"/>
      <c r="K1226" s="155"/>
      <c r="L1226" s="155"/>
      <c r="M1226" s="155"/>
      <c r="N1226" s="155"/>
      <c r="O1226" s="155"/>
      <c r="P1226" s="155"/>
      <c r="Q1226" s="155"/>
      <c r="R1226" s="155"/>
      <c r="S1226" s="155"/>
      <c r="T1226" s="155"/>
      <c r="U1226" s="155"/>
      <c r="V1226" s="155"/>
      <c r="W1226" s="155"/>
      <c r="X1226" s="155"/>
      <c r="Y1226" s="146"/>
      <c r="Z1226" s="146"/>
      <c r="AA1226" s="146"/>
      <c r="AB1226" s="146"/>
      <c r="AC1226" s="146"/>
      <c r="AD1226" s="146"/>
      <c r="AE1226" s="146"/>
      <c r="AF1226" s="146"/>
      <c r="AG1226" s="146" t="s">
        <v>176</v>
      </c>
      <c r="AH1226" s="146"/>
      <c r="AI1226" s="146"/>
      <c r="AJ1226" s="146"/>
      <c r="AK1226" s="146"/>
      <c r="AL1226" s="146"/>
      <c r="AM1226" s="146"/>
      <c r="AN1226" s="146"/>
      <c r="AO1226" s="146"/>
      <c r="AP1226" s="146"/>
      <c r="AQ1226" s="146"/>
      <c r="AR1226" s="146"/>
      <c r="AS1226" s="146"/>
      <c r="AT1226" s="146"/>
      <c r="AU1226" s="146"/>
      <c r="AV1226" s="146"/>
      <c r="AW1226" s="146"/>
      <c r="AX1226" s="146"/>
      <c r="AY1226" s="146"/>
      <c r="AZ1226" s="146"/>
      <c r="BA1226" s="146"/>
      <c r="BB1226" s="146"/>
      <c r="BC1226" s="146"/>
      <c r="BD1226" s="146"/>
      <c r="BE1226" s="146"/>
      <c r="BF1226" s="146"/>
      <c r="BG1226" s="146"/>
      <c r="BH1226" s="146"/>
    </row>
    <row r="1227" spans="1:60" outlineLevel="1">
      <c r="A1227" s="153"/>
      <c r="B1227" s="154"/>
      <c r="C1227" s="803" t="s">
        <v>1017</v>
      </c>
      <c r="D1227" s="804"/>
      <c r="E1227" s="804"/>
      <c r="F1227" s="804"/>
      <c r="G1227" s="804"/>
      <c r="H1227" s="155"/>
      <c r="I1227" s="155"/>
      <c r="J1227" s="155"/>
      <c r="K1227" s="155"/>
      <c r="L1227" s="155"/>
      <c r="M1227" s="155"/>
      <c r="N1227" s="155"/>
      <c r="O1227" s="155"/>
      <c r="P1227" s="155"/>
      <c r="Q1227" s="155"/>
      <c r="R1227" s="155"/>
      <c r="S1227" s="155"/>
      <c r="T1227" s="155"/>
      <c r="U1227" s="155"/>
      <c r="V1227" s="155"/>
      <c r="W1227" s="155"/>
      <c r="X1227" s="155"/>
      <c r="Y1227" s="146"/>
      <c r="Z1227" s="146"/>
      <c r="AA1227" s="146"/>
      <c r="AB1227" s="146"/>
      <c r="AC1227" s="146"/>
      <c r="AD1227" s="146"/>
      <c r="AE1227" s="146"/>
      <c r="AF1227" s="146"/>
      <c r="AG1227" s="146" t="s">
        <v>176</v>
      </c>
      <c r="AH1227" s="146"/>
      <c r="AI1227" s="146"/>
      <c r="AJ1227" s="146"/>
      <c r="AK1227" s="146"/>
      <c r="AL1227" s="146"/>
      <c r="AM1227" s="146"/>
      <c r="AN1227" s="146"/>
      <c r="AO1227" s="146"/>
      <c r="AP1227" s="146"/>
      <c r="AQ1227" s="146"/>
      <c r="AR1227" s="146"/>
      <c r="AS1227" s="146"/>
      <c r="AT1227" s="146"/>
      <c r="AU1227" s="146"/>
      <c r="AV1227" s="146"/>
      <c r="AW1227" s="146"/>
      <c r="AX1227" s="146"/>
      <c r="AY1227" s="146"/>
      <c r="AZ1227" s="146"/>
      <c r="BA1227" s="146"/>
      <c r="BB1227" s="146"/>
      <c r="BC1227" s="146"/>
      <c r="BD1227" s="146"/>
      <c r="BE1227" s="146"/>
      <c r="BF1227" s="146"/>
      <c r="BG1227" s="146"/>
      <c r="BH1227" s="146"/>
    </row>
    <row r="1228" spans="1:60" outlineLevel="1">
      <c r="A1228" s="153"/>
      <c r="B1228" s="154"/>
      <c r="C1228" s="195" t="s">
        <v>1018</v>
      </c>
      <c r="D1228" s="185"/>
      <c r="E1228" s="186"/>
      <c r="F1228" s="155"/>
      <c r="G1228" s="155"/>
      <c r="H1228" s="155"/>
      <c r="I1228" s="155"/>
      <c r="J1228" s="155"/>
      <c r="K1228" s="155"/>
      <c r="L1228" s="155"/>
      <c r="M1228" s="155"/>
      <c r="N1228" s="155"/>
      <c r="O1228" s="155"/>
      <c r="P1228" s="155"/>
      <c r="Q1228" s="155"/>
      <c r="R1228" s="155"/>
      <c r="S1228" s="155"/>
      <c r="T1228" s="155"/>
      <c r="U1228" s="155"/>
      <c r="V1228" s="155"/>
      <c r="W1228" s="155"/>
      <c r="X1228" s="155"/>
      <c r="Y1228" s="146"/>
      <c r="Z1228" s="146"/>
      <c r="AA1228" s="146"/>
      <c r="AB1228" s="146"/>
      <c r="AC1228" s="146"/>
      <c r="AD1228" s="146"/>
      <c r="AE1228" s="146"/>
      <c r="AF1228" s="146"/>
      <c r="AG1228" s="146" t="s">
        <v>228</v>
      </c>
      <c r="AH1228" s="146">
        <v>0</v>
      </c>
      <c r="AI1228" s="146"/>
      <c r="AJ1228" s="146"/>
      <c r="AK1228" s="146"/>
      <c r="AL1228" s="146"/>
      <c r="AM1228" s="146"/>
      <c r="AN1228" s="146"/>
      <c r="AO1228" s="146"/>
      <c r="AP1228" s="146"/>
      <c r="AQ1228" s="146"/>
      <c r="AR1228" s="146"/>
      <c r="AS1228" s="146"/>
      <c r="AT1228" s="146"/>
      <c r="AU1228" s="146"/>
      <c r="AV1228" s="146"/>
      <c r="AW1228" s="146"/>
      <c r="AX1228" s="146"/>
      <c r="AY1228" s="146"/>
      <c r="AZ1228" s="146"/>
      <c r="BA1228" s="146"/>
      <c r="BB1228" s="146"/>
      <c r="BC1228" s="146"/>
      <c r="BD1228" s="146"/>
      <c r="BE1228" s="146"/>
      <c r="BF1228" s="146"/>
      <c r="BG1228" s="146"/>
      <c r="BH1228" s="146"/>
    </row>
    <row r="1229" spans="1:60" outlineLevel="1">
      <c r="A1229" s="153"/>
      <c r="B1229" s="154"/>
      <c r="C1229" s="195" t="s">
        <v>633</v>
      </c>
      <c r="D1229" s="185"/>
      <c r="E1229" s="186">
        <v>1</v>
      </c>
      <c r="F1229" s="155"/>
      <c r="G1229" s="155"/>
      <c r="H1229" s="155"/>
      <c r="I1229" s="155"/>
      <c r="J1229" s="155"/>
      <c r="K1229" s="155"/>
      <c r="L1229" s="155"/>
      <c r="M1229" s="155"/>
      <c r="N1229" s="155"/>
      <c r="O1229" s="155"/>
      <c r="P1229" s="155"/>
      <c r="Q1229" s="155"/>
      <c r="R1229" s="155"/>
      <c r="S1229" s="155"/>
      <c r="T1229" s="155"/>
      <c r="U1229" s="155"/>
      <c r="V1229" s="155"/>
      <c r="W1229" s="155"/>
      <c r="X1229" s="155"/>
      <c r="Y1229" s="146"/>
      <c r="Z1229" s="146"/>
      <c r="AA1229" s="146"/>
      <c r="AB1229" s="146"/>
      <c r="AC1229" s="146"/>
      <c r="AD1229" s="146"/>
      <c r="AE1229" s="146"/>
      <c r="AF1229" s="146"/>
      <c r="AG1229" s="146" t="s">
        <v>228</v>
      </c>
      <c r="AH1229" s="146">
        <v>0</v>
      </c>
      <c r="AI1229" s="146"/>
      <c r="AJ1229" s="146"/>
      <c r="AK1229" s="146"/>
      <c r="AL1229" s="146"/>
      <c r="AM1229" s="146"/>
      <c r="AN1229" s="146"/>
      <c r="AO1229" s="146"/>
      <c r="AP1229" s="146"/>
      <c r="AQ1229" s="146"/>
      <c r="AR1229" s="146"/>
      <c r="AS1229" s="146"/>
      <c r="AT1229" s="146"/>
      <c r="AU1229" s="146"/>
      <c r="AV1229" s="146"/>
      <c r="AW1229" s="146"/>
      <c r="AX1229" s="146"/>
      <c r="AY1229" s="146"/>
      <c r="AZ1229" s="146"/>
      <c r="BA1229" s="146"/>
      <c r="BB1229" s="146"/>
      <c r="BC1229" s="146"/>
      <c r="BD1229" s="146"/>
      <c r="BE1229" s="146"/>
      <c r="BF1229" s="146"/>
      <c r="BG1229" s="146"/>
      <c r="BH1229" s="146"/>
    </row>
    <row r="1230" spans="1:60" ht="22.5" outlineLevel="1">
      <c r="A1230" s="163">
        <v>177</v>
      </c>
      <c r="B1230" s="164" t="s">
        <v>1059</v>
      </c>
      <c r="C1230" s="180" t="s">
        <v>1060</v>
      </c>
      <c r="D1230" s="165" t="s">
        <v>646</v>
      </c>
      <c r="E1230" s="166">
        <v>1</v>
      </c>
      <c r="F1230" s="167"/>
      <c r="G1230" s="168">
        <f>ROUND(E1230*F1230,2)</f>
        <v>0</v>
      </c>
      <c r="H1230" s="167">
        <v>0</v>
      </c>
      <c r="I1230" s="168">
        <f>ROUND(E1230*H1230,2)</f>
        <v>0</v>
      </c>
      <c r="J1230" s="167">
        <v>29930</v>
      </c>
      <c r="K1230" s="168">
        <f>ROUND(E1230*J1230,2)</f>
        <v>29930</v>
      </c>
      <c r="L1230" s="168">
        <v>21</v>
      </c>
      <c r="M1230" s="168">
        <f>G1230*(1+L1230/100)</f>
        <v>0</v>
      </c>
      <c r="N1230" s="168">
        <v>0</v>
      </c>
      <c r="O1230" s="168">
        <f>ROUND(E1230*N1230,2)</f>
        <v>0</v>
      </c>
      <c r="P1230" s="168">
        <v>0</v>
      </c>
      <c r="Q1230" s="168">
        <f>ROUND(E1230*P1230,2)</f>
        <v>0</v>
      </c>
      <c r="R1230" s="168"/>
      <c r="S1230" s="168" t="s">
        <v>386</v>
      </c>
      <c r="T1230" s="169" t="s">
        <v>172</v>
      </c>
      <c r="U1230" s="155">
        <v>0</v>
      </c>
      <c r="V1230" s="155">
        <f>ROUND(E1230*U1230,2)</f>
        <v>0</v>
      </c>
      <c r="W1230" s="155"/>
      <c r="X1230" s="155" t="s">
        <v>223</v>
      </c>
      <c r="Y1230" s="146"/>
      <c r="Z1230" s="146"/>
      <c r="AA1230" s="146"/>
      <c r="AB1230" s="146"/>
      <c r="AC1230" s="146"/>
      <c r="AD1230" s="146"/>
      <c r="AE1230" s="146"/>
      <c r="AF1230" s="146"/>
      <c r="AG1230" s="146" t="s">
        <v>224</v>
      </c>
      <c r="AH1230" s="146"/>
      <c r="AI1230" s="146"/>
      <c r="AJ1230" s="146"/>
      <c r="AK1230" s="146"/>
      <c r="AL1230" s="146"/>
      <c r="AM1230" s="146"/>
      <c r="AN1230" s="146"/>
      <c r="AO1230" s="146"/>
      <c r="AP1230" s="146"/>
      <c r="AQ1230" s="146"/>
      <c r="AR1230" s="146"/>
      <c r="AS1230" s="146"/>
      <c r="AT1230" s="146"/>
      <c r="AU1230" s="146"/>
      <c r="AV1230" s="146"/>
      <c r="AW1230" s="146"/>
      <c r="AX1230" s="146"/>
      <c r="AY1230" s="146"/>
      <c r="AZ1230" s="146"/>
      <c r="BA1230" s="146"/>
      <c r="BB1230" s="146"/>
      <c r="BC1230" s="146"/>
      <c r="BD1230" s="146"/>
      <c r="BE1230" s="146"/>
      <c r="BF1230" s="146"/>
      <c r="BG1230" s="146"/>
      <c r="BH1230" s="146"/>
    </row>
    <row r="1231" spans="1:60" outlineLevel="1">
      <c r="A1231" s="153"/>
      <c r="B1231" s="154"/>
      <c r="C1231" s="790" t="s">
        <v>1052</v>
      </c>
      <c r="D1231" s="791"/>
      <c r="E1231" s="791"/>
      <c r="F1231" s="791"/>
      <c r="G1231" s="791"/>
      <c r="H1231" s="155"/>
      <c r="I1231" s="155"/>
      <c r="J1231" s="155"/>
      <c r="K1231" s="155"/>
      <c r="L1231" s="155"/>
      <c r="M1231" s="155"/>
      <c r="N1231" s="155"/>
      <c r="O1231" s="155"/>
      <c r="P1231" s="155"/>
      <c r="Q1231" s="155"/>
      <c r="R1231" s="155"/>
      <c r="S1231" s="155"/>
      <c r="T1231" s="155"/>
      <c r="U1231" s="155"/>
      <c r="V1231" s="155"/>
      <c r="W1231" s="155"/>
      <c r="X1231" s="155"/>
      <c r="Y1231" s="146"/>
      <c r="Z1231" s="146"/>
      <c r="AA1231" s="146"/>
      <c r="AB1231" s="146"/>
      <c r="AC1231" s="146"/>
      <c r="AD1231" s="146"/>
      <c r="AE1231" s="146"/>
      <c r="AF1231" s="146"/>
      <c r="AG1231" s="146" t="s">
        <v>176</v>
      </c>
      <c r="AH1231" s="146"/>
      <c r="AI1231" s="146"/>
      <c r="AJ1231" s="146"/>
      <c r="AK1231" s="146"/>
      <c r="AL1231" s="146"/>
      <c r="AM1231" s="146"/>
      <c r="AN1231" s="146"/>
      <c r="AO1231" s="146"/>
      <c r="AP1231" s="146"/>
      <c r="AQ1231" s="146"/>
      <c r="AR1231" s="146"/>
      <c r="AS1231" s="146"/>
      <c r="AT1231" s="146"/>
      <c r="AU1231" s="146"/>
      <c r="AV1231" s="146"/>
      <c r="AW1231" s="146"/>
      <c r="AX1231" s="146"/>
      <c r="AY1231" s="146"/>
      <c r="AZ1231" s="146"/>
      <c r="BA1231" s="146"/>
      <c r="BB1231" s="146"/>
      <c r="BC1231" s="146"/>
      <c r="BD1231" s="146"/>
      <c r="BE1231" s="146"/>
      <c r="BF1231" s="146"/>
      <c r="BG1231" s="146"/>
      <c r="BH1231" s="146"/>
    </row>
    <row r="1232" spans="1:60" outlineLevel="1">
      <c r="A1232" s="153"/>
      <c r="B1232" s="154"/>
      <c r="C1232" s="803" t="s">
        <v>1061</v>
      </c>
      <c r="D1232" s="804"/>
      <c r="E1232" s="804"/>
      <c r="F1232" s="804"/>
      <c r="G1232" s="804"/>
      <c r="H1232" s="155"/>
      <c r="I1232" s="155"/>
      <c r="J1232" s="155"/>
      <c r="K1232" s="155"/>
      <c r="L1232" s="155"/>
      <c r="M1232" s="155"/>
      <c r="N1232" s="155"/>
      <c r="O1232" s="155"/>
      <c r="P1232" s="155"/>
      <c r="Q1232" s="155"/>
      <c r="R1232" s="155"/>
      <c r="S1232" s="155"/>
      <c r="T1232" s="155"/>
      <c r="U1232" s="155"/>
      <c r="V1232" s="155"/>
      <c r="W1232" s="155"/>
      <c r="X1232" s="155"/>
      <c r="Y1232" s="146"/>
      <c r="Z1232" s="146"/>
      <c r="AA1232" s="146"/>
      <c r="AB1232" s="146"/>
      <c r="AC1232" s="146"/>
      <c r="AD1232" s="146"/>
      <c r="AE1232" s="146"/>
      <c r="AF1232" s="146"/>
      <c r="AG1232" s="146" t="s">
        <v>176</v>
      </c>
      <c r="AH1232" s="146"/>
      <c r="AI1232" s="146"/>
      <c r="AJ1232" s="146"/>
      <c r="AK1232" s="146"/>
      <c r="AL1232" s="146"/>
      <c r="AM1232" s="146"/>
      <c r="AN1232" s="146"/>
      <c r="AO1232" s="146"/>
      <c r="AP1232" s="146"/>
      <c r="AQ1232" s="146"/>
      <c r="AR1232" s="146"/>
      <c r="AS1232" s="146"/>
      <c r="AT1232" s="146"/>
      <c r="AU1232" s="146"/>
      <c r="AV1232" s="146"/>
      <c r="AW1232" s="146"/>
      <c r="AX1232" s="146"/>
      <c r="AY1232" s="146"/>
      <c r="AZ1232" s="146"/>
      <c r="BA1232" s="146"/>
      <c r="BB1232" s="146"/>
      <c r="BC1232" s="146"/>
      <c r="BD1232" s="146"/>
      <c r="BE1232" s="146"/>
      <c r="BF1232" s="146"/>
      <c r="BG1232" s="146"/>
      <c r="BH1232" s="146"/>
    </row>
    <row r="1233" spans="1:60" ht="33.75" outlineLevel="1">
      <c r="A1233" s="153"/>
      <c r="B1233" s="154"/>
      <c r="C1233" s="803" t="s">
        <v>1062</v>
      </c>
      <c r="D1233" s="804"/>
      <c r="E1233" s="804"/>
      <c r="F1233" s="804"/>
      <c r="G1233" s="804"/>
      <c r="H1233" s="155"/>
      <c r="I1233" s="155"/>
      <c r="J1233" s="155"/>
      <c r="K1233" s="155"/>
      <c r="L1233" s="155"/>
      <c r="M1233" s="155"/>
      <c r="N1233" s="155"/>
      <c r="O1233" s="155"/>
      <c r="P1233" s="155"/>
      <c r="Q1233" s="155"/>
      <c r="R1233" s="155"/>
      <c r="S1233" s="155"/>
      <c r="T1233" s="155"/>
      <c r="U1233" s="155"/>
      <c r="V1233" s="155"/>
      <c r="W1233" s="155"/>
      <c r="X1233" s="155"/>
      <c r="Y1233" s="146"/>
      <c r="Z1233" s="146"/>
      <c r="AA1233" s="146"/>
      <c r="AB1233" s="146"/>
      <c r="AC1233" s="146"/>
      <c r="AD1233" s="146"/>
      <c r="AE1233" s="146"/>
      <c r="AF1233" s="146"/>
      <c r="AG1233" s="146" t="s">
        <v>176</v>
      </c>
      <c r="AH1233" s="146"/>
      <c r="AI1233" s="146"/>
      <c r="AJ1233" s="146"/>
      <c r="AK1233" s="146"/>
      <c r="AL1233" s="146"/>
      <c r="AM1233" s="146"/>
      <c r="AN1233" s="146"/>
      <c r="AO1233" s="146"/>
      <c r="AP1233" s="146"/>
      <c r="AQ1233" s="146"/>
      <c r="AR1233" s="146"/>
      <c r="AS1233" s="146"/>
      <c r="AT1233" s="146"/>
      <c r="AU1233" s="146"/>
      <c r="AV1233" s="146"/>
      <c r="AW1233" s="146"/>
      <c r="AX1233" s="146"/>
      <c r="AY1233" s="146"/>
      <c r="AZ1233" s="146"/>
      <c r="BA1233" s="170" t="str">
        <f>C1233</f>
        <v>KONSTRUKCE: HLINÍKOVÉ PROFILY S PŘERUŠENÝM TEPELNÝM MOSTEM, HLOUBKA PROFILU 75 mm. POVRCHOVÁ ÚPRAVA PROFILŮ-PRÁŠKOVÝ VYPALOVACÍ LAK V ODSTÍNU RAL. TĚSNÍCÍ PROFILY Z EPDM. VČETNĚ SLOUPKU, LIŠT A PŘÍSLUŠENSTVÍ PRO NAPOJENÍ NA OSTĚNÍ</v>
      </c>
      <c r="BB1233" s="146"/>
      <c r="BC1233" s="146"/>
      <c r="BD1233" s="146"/>
      <c r="BE1233" s="146"/>
      <c r="BF1233" s="146"/>
      <c r="BG1233" s="146"/>
      <c r="BH1233" s="146"/>
    </row>
    <row r="1234" spans="1:60" outlineLevel="1">
      <c r="A1234" s="153"/>
      <c r="B1234" s="154"/>
      <c r="C1234" s="803" t="s">
        <v>1058</v>
      </c>
      <c r="D1234" s="804"/>
      <c r="E1234" s="804"/>
      <c r="F1234" s="804"/>
      <c r="G1234" s="804"/>
      <c r="H1234" s="155"/>
      <c r="I1234" s="155"/>
      <c r="J1234" s="155"/>
      <c r="K1234" s="155"/>
      <c r="L1234" s="155"/>
      <c r="M1234" s="155"/>
      <c r="N1234" s="155"/>
      <c r="O1234" s="155"/>
      <c r="P1234" s="155"/>
      <c r="Q1234" s="155"/>
      <c r="R1234" s="155"/>
      <c r="S1234" s="155"/>
      <c r="T1234" s="155"/>
      <c r="U1234" s="155"/>
      <c r="V1234" s="155"/>
      <c r="W1234" s="155"/>
      <c r="X1234" s="155"/>
      <c r="Y1234" s="146"/>
      <c r="Z1234" s="146"/>
      <c r="AA1234" s="146"/>
      <c r="AB1234" s="146"/>
      <c r="AC1234" s="146"/>
      <c r="AD1234" s="146"/>
      <c r="AE1234" s="146"/>
      <c r="AF1234" s="146"/>
      <c r="AG1234" s="146" t="s">
        <v>176</v>
      </c>
      <c r="AH1234" s="146"/>
      <c r="AI1234" s="146"/>
      <c r="AJ1234" s="146"/>
      <c r="AK1234" s="146"/>
      <c r="AL1234" s="146"/>
      <c r="AM1234" s="146"/>
      <c r="AN1234" s="146"/>
      <c r="AO1234" s="146"/>
      <c r="AP1234" s="146"/>
      <c r="AQ1234" s="146"/>
      <c r="AR1234" s="146"/>
      <c r="AS1234" s="146"/>
      <c r="AT1234" s="146"/>
      <c r="AU1234" s="146"/>
      <c r="AV1234" s="146"/>
      <c r="AW1234" s="146"/>
      <c r="AX1234" s="146"/>
      <c r="AY1234" s="146"/>
      <c r="AZ1234" s="146"/>
      <c r="BA1234" s="146"/>
      <c r="BB1234" s="146"/>
      <c r="BC1234" s="146"/>
      <c r="BD1234" s="146"/>
      <c r="BE1234" s="146"/>
      <c r="BF1234" s="146"/>
      <c r="BG1234" s="146"/>
      <c r="BH1234" s="146"/>
    </row>
    <row r="1235" spans="1:60" ht="22.5" outlineLevel="1">
      <c r="A1235" s="153"/>
      <c r="B1235" s="154"/>
      <c r="C1235" s="803" t="s">
        <v>1063</v>
      </c>
      <c r="D1235" s="804"/>
      <c r="E1235" s="804"/>
      <c r="F1235" s="804"/>
      <c r="G1235" s="804"/>
      <c r="H1235" s="155"/>
      <c r="I1235" s="155"/>
      <c r="J1235" s="155"/>
      <c r="K1235" s="155"/>
      <c r="L1235" s="155"/>
      <c r="M1235" s="155"/>
      <c r="N1235" s="155"/>
      <c r="O1235" s="155"/>
      <c r="P1235" s="155"/>
      <c r="Q1235" s="155"/>
      <c r="R1235" s="155"/>
      <c r="S1235" s="155"/>
      <c r="T1235" s="155"/>
      <c r="U1235" s="155"/>
      <c r="V1235" s="155"/>
      <c r="W1235" s="155"/>
      <c r="X1235" s="155"/>
      <c r="Y1235" s="146"/>
      <c r="Z1235" s="146"/>
      <c r="AA1235" s="146"/>
      <c r="AB1235" s="146"/>
      <c r="AC1235" s="146"/>
      <c r="AD1235" s="146"/>
      <c r="AE1235" s="146"/>
      <c r="AF1235" s="146"/>
      <c r="AG1235" s="146" t="s">
        <v>176</v>
      </c>
      <c r="AH1235" s="146"/>
      <c r="AI1235" s="146"/>
      <c r="AJ1235" s="146"/>
      <c r="AK1235" s="146"/>
      <c r="AL1235" s="146"/>
      <c r="AM1235" s="146"/>
      <c r="AN1235" s="146"/>
      <c r="AO1235" s="146"/>
      <c r="AP1235" s="146"/>
      <c r="AQ1235" s="146"/>
      <c r="AR1235" s="146"/>
      <c r="AS1235" s="146"/>
      <c r="AT1235" s="146"/>
      <c r="AU1235" s="146"/>
      <c r="AV1235" s="146"/>
      <c r="AW1235" s="146"/>
      <c r="AX1235" s="146"/>
      <c r="AY1235" s="146"/>
      <c r="AZ1235" s="146"/>
      <c r="BA1235" s="170" t="str">
        <f>C1235</f>
        <v>ZASKLENÍ:  TEPELNĚ IZOLAČNÍ BEZPEČNOSTNÍ DVOJSKLO ČIRÉ, (Ug&lt;=1,0 W/m2K). BEZPEČNOSTNÍ SKLO VRSTVENÉ (VSG) Z INTERIÉROVÉ STRANY.</v>
      </c>
      <c r="BB1235" s="146"/>
      <c r="BC1235" s="146"/>
      <c r="BD1235" s="146"/>
      <c r="BE1235" s="146"/>
      <c r="BF1235" s="146"/>
      <c r="BG1235" s="146"/>
      <c r="BH1235" s="146"/>
    </row>
    <row r="1236" spans="1:60" outlineLevel="1">
      <c r="A1236" s="153"/>
      <c r="B1236" s="154"/>
      <c r="C1236" s="803" t="s">
        <v>1039</v>
      </c>
      <c r="D1236" s="804"/>
      <c r="E1236" s="804"/>
      <c r="F1236" s="804"/>
      <c r="G1236" s="804"/>
      <c r="H1236" s="155"/>
      <c r="I1236" s="155"/>
      <c r="J1236" s="155"/>
      <c r="K1236" s="155"/>
      <c r="L1236" s="155"/>
      <c r="M1236" s="155"/>
      <c r="N1236" s="155"/>
      <c r="O1236" s="155"/>
      <c r="P1236" s="155"/>
      <c r="Q1236" s="155"/>
      <c r="R1236" s="155"/>
      <c r="S1236" s="155"/>
      <c r="T1236" s="155"/>
      <c r="U1236" s="155"/>
      <c r="V1236" s="155"/>
      <c r="W1236" s="155"/>
      <c r="X1236" s="155"/>
      <c r="Y1236" s="146"/>
      <c r="Z1236" s="146"/>
      <c r="AA1236" s="146"/>
      <c r="AB1236" s="146"/>
      <c r="AC1236" s="146"/>
      <c r="AD1236" s="146"/>
      <c r="AE1236" s="146"/>
      <c r="AF1236" s="146"/>
      <c r="AG1236" s="146" t="s">
        <v>176</v>
      </c>
      <c r="AH1236" s="146"/>
      <c r="AI1236" s="146"/>
      <c r="AJ1236" s="146"/>
      <c r="AK1236" s="146"/>
      <c r="AL1236" s="146"/>
      <c r="AM1236" s="146"/>
      <c r="AN1236" s="146"/>
      <c r="AO1236" s="146"/>
      <c r="AP1236" s="146"/>
      <c r="AQ1236" s="146"/>
      <c r="AR1236" s="146"/>
      <c r="AS1236" s="146"/>
      <c r="AT1236" s="146"/>
      <c r="AU1236" s="146"/>
      <c r="AV1236" s="146"/>
      <c r="AW1236" s="146"/>
      <c r="AX1236" s="146"/>
      <c r="AY1236" s="146"/>
      <c r="AZ1236" s="146"/>
      <c r="BA1236" s="146"/>
      <c r="BB1236" s="146"/>
      <c r="BC1236" s="146"/>
      <c r="BD1236" s="146"/>
      <c r="BE1236" s="146"/>
      <c r="BF1236" s="146"/>
      <c r="BG1236" s="146"/>
      <c r="BH1236" s="146"/>
    </row>
    <row r="1237" spans="1:60" outlineLevel="1">
      <c r="A1237" s="153"/>
      <c r="B1237" s="154"/>
      <c r="C1237" s="803" t="s">
        <v>1045</v>
      </c>
      <c r="D1237" s="804"/>
      <c r="E1237" s="804"/>
      <c r="F1237" s="804"/>
      <c r="G1237" s="804"/>
      <c r="H1237" s="155"/>
      <c r="I1237" s="155"/>
      <c r="J1237" s="155"/>
      <c r="K1237" s="155"/>
      <c r="L1237" s="155"/>
      <c r="M1237" s="155"/>
      <c r="N1237" s="155"/>
      <c r="O1237" s="155"/>
      <c r="P1237" s="155"/>
      <c r="Q1237" s="155"/>
      <c r="R1237" s="155"/>
      <c r="S1237" s="155"/>
      <c r="T1237" s="155"/>
      <c r="U1237" s="155"/>
      <c r="V1237" s="155"/>
      <c r="W1237" s="155"/>
      <c r="X1237" s="155"/>
      <c r="Y1237" s="146"/>
      <c r="Z1237" s="146"/>
      <c r="AA1237" s="146"/>
      <c r="AB1237" s="146"/>
      <c r="AC1237" s="146"/>
      <c r="AD1237" s="146"/>
      <c r="AE1237" s="146"/>
      <c r="AF1237" s="146"/>
      <c r="AG1237" s="146" t="s">
        <v>176</v>
      </c>
      <c r="AH1237" s="146"/>
      <c r="AI1237" s="146"/>
      <c r="AJ1237" s="146"/>
      <c r="AK1237" s="146"/>
      <c r="AL1237" s="146"/>
      <c r="AM1237" s="146"/>
      <c r="AN1237" s="146"/>
      <c r="AO1237" s="146"/>
      <c r="AP1237" s="146"/>
      <c r="AQ1237" s="146"/>
      <c r="AR1237" s="146"/>
      <c r="AS1237" s="146"/>
      <c r="AT1237" s="146"/>
      <c r="AU1237" s="146"/>
      <c r="AV1237" s="146"/>
      <c r="AW1237" s="146"/>
      <c r="AX1237" s="146"/>
      <c r="AY1237" s="146"/>
      <c r="AZ1237" s="146"/>
      <c r="BA1237" s="146"/>
      <c r="BB1237" s="146"/>
      <c r="BC1237" s="146"/>
      <c r="BD1237" s="146"/>
      <c r="BE1237" s="146"/>
      <c r="BF1237" s="146"/>
      <c r="BG1237" s="146"/>
      <c r="BH1237" s="146"/>
    </row>
    <row r="1238" spans="1:60" outlineLevel="1">
      <c r="A1238" s="153"/>
      <c r="B1238" s="154"/>
      <c r="C1238" s="803" t="s">
        <v>1011</v>
      </c>
      <c r="D1238" s="804"/>
      <c r="E1238" s="804"/>
      <c r="F1238" s="804"/>
      <c r="G1238" s="804"/>
      <c r="H1238" s="155"/>
      <c r="I1238" s="155"/>
      <c r="J1238" s="155"/>
      <c r="K1238" s="155"/>
      <c r="L1238" s="155"/>
      <c r="M1238" s="155"/>
      <c r="N1238" s="155"/>
      <c r="O1238" s="155"/>
      <c r="P1238" s="155"/>
      <c r="Q1238" s="155"/>
      <c r="R1238" s="155"/>
      <c r="S1238" s="155"/>
      <c r="T1238" s="155"/>
      <c r="U1238" s="155"/>
      <c r="V1238" s="155"/>
      <c r="W1238" s="155"/>
      <c r="X1238" s="155"/>
      <c r="Y1238" s="146"/>
      <c r="Z1238" s="146"/>
      <c r="AA1238" s="146"/>
      <c r="AB1238" s="146"/>
      <c r="AC1238" s="146"/>
      <c r="AD1238" s="146"/>
      <c r="AE1238" s="146"/>
      <c r="AF1238" s="146"/>
      <c r="AG1238" s="146" t="s">
        <v>176</v>
      </c>
      <c r="AH1238" s="146"/>
      <c r="AI1238" s="146"/>
      <c r="AJ1238" s="146"/>
      <c r="AK1238" s="146"/>
      <c r="AL1238" s="146"/>
      <c r="AM1238" s="146"/>
      <c r="AN1238" s="146"/>
      <c r="AO1238" s="146"/>
      <c r="AP1238" s="146"/>
      <c r="AQ1238" s="146"/>
      <c r="AR1238" s="146"/>
      <c r="AS1238" s="146"/>
      <c r="AT1238" s="146"/>
      <c r="AU1238" s="146"/>
      <c r="AV1238" s="146"/>
      <c r="AW1238" s="146"/>
      <c r="AX1238" s="146"/>
      <c r="AY1238" s="146"/>
      <c r="AZ1238" s="146"/>
      <c r="BA1238" s="146"/>
      <c r="BB1238" s="146"/>
      <c r="BC1238" s="146"/>
      <c r="BD1238" s="146"/>
      <c r="BE1238" s="146"/>
      <c r="BF1238" s="146"/>
      <c r="BG1238" s="146"/>
      <c r="BH1238" s="146"/>
    </row>
    <row r="1239" spans="1:60" outlineLevel="1">
      <c r="A1239" s="153"/>
      <c r="B1239" s="154"/>
      <c r="C1239" s="803" t="s">
        <v>1017</v>
      </c>
      <c r="D1239" s="804"/>
      <c r="E1239" s="804"/>
      <c r="F1239" s="804"/>
      <c r="G1239" s="804"/>
      <c r="H1239" s="155"/>
      <c r="I1239" s="155"/>
      <c r="J1239" s="155"/>
      <c r="K1239" s="155"/>
      <c r="L1239" s="155"/>
      <c r="M1239" s="155"/>
      <c r="N1239" s="155"/>
      <c r="O1239" s="155"/>
      <c r="P1239" s="155"/>
      <c r="Q1239" s="155"/>
      <c r="R1239" s="155"/>
      <c r="S1239" s="155"/>
      <c r="T1239" s="155"/>
      <c r="U1239" s="155"/>
      <c r="V1239" s="155"/>
      <c r="W1239" s="155"/>
      <c r="X1239" s="155"/>
      <c r="Y1239" s="146"/>
      <c r="Z1239" s="146"/>
      <c r="AA1239" s="146"/>
      <c r="AB1239" s="146"/>
      <c r="AC1239" s="146"/>
      <c r="AD1239" s="146"/>
      <c r="AE1239" s="146"/>
      <c r="AF1239" s="146"/>
      <c r="AG1239" s="146" t="s">
        <v>176</v>
      </c>
      <c r="AH1239" s="146"/>
      <c r="AI1239" s="146"/>
      <c r="AJ1239" s="146"/>
      <c r="AK1239" s="146"/>
      <c r="AL1239" s="146"/>
      <c r="AM1239" s="146"/>
      <c r="AN1239" s="146"/>
      <c r="AO1239" s="146"/>
      <c r="AP1239" s="146"/>
      <c r="AQ1239" s="146"/>
      <c r="AR1239" s="146"/>
      <c r="AS1239" s="146"/>
      <c r="AT1239" s="146"/>
      <c r="AU1239" s="146"/>
      <c r="AV1239" s="146"/>
      <c r="AW1239" s="146"/>
      <c r="AX1239" s="146"/>
      <c r="AY1239" s="146"/>
      <c r="AZ1239" s="146"/>
      <c r="BA1239" s="146"/>
      <c r="BB1239" s="146"/>
      <c r="BC1239" s="146"/>
      <c r="BD1239" s="146"/>
      <c r="BE1239" s="146"/>
      <c r="BF1239" s="146"/>
      <c r="BG1239" s="146"/>
      <c r="BH1239" s="146"/>
    </row>
    <row r="1240" spans="1:60" outlineLevel="1">
      <c r="A1240" s="153"/>
      <c r="B1240" s="154"/>
      <c r="C1240" s="195" t="s">
        <v>1018</v>
      </c>
      <c r="D1240" s="185"/>
      <c r="E1240" s="186"/>
      <c r="F1240" s="155"/>
      <c r="G1240" s="155"/>
      <c r="H1240" s="155"/>
      <c r="I1240" s="155"/>
      <c r="J1240" s="155"/>
      <c r="K1240" s="155"/>
      <c r="L1240" s="155"/>
      <c r="M1240" s="155"/>
      <c r="N1240" s="155"/>
      <c r="O1240" s="155"/>
      <c r="P1240" s="155"/>
      <c r="Q1240" s="155"/>
      <c r="R1240" s="155"/>
      <c r="S1240" s="155"/>
      <c r="T1240" s="155"/>
      <c r="U1240" s="155"/>
      <c r="V1240" s="155"/>
      <c r="W1240" s="155"/>
      <c r="X1240" s="155"/>
      <c r="Y1240" s="146"/>
      <c r="Z1240" s="146"/>
      <c r="AA1240" s="146"/>
      <c r="AB1240" s="146"/>
      <c r="AC1240" s="146"/>
      <c r="AD1240" s="146"/>
      <c r="AE1240" s="146"/>
      <c r="AF1240" s="146"/>
      <c r="AG1240" s="146" t="s">
        <v>228</v>
      </c>
      <c r="AH1240" s="146">
        <v>0</v>
      </c>
      <c r="AI1240" s="146"/>
      <c r="AJ1240" s="146"/>
      <c r="AK1240" s="146"/>
      <c r="AL1240" s="146"/>
      <c r="AM1240" s="146"/>
      <c r="AN1240" s="146"/>
      <c r="AO1240" s="146"/>
      <c r="AP1240" s="146"/>
      <c r="AQ1240" s="146"/>
      <c r="AR1240" s="146"/>
      <c r="AS1240" s="146"/>
      <c r="AT1240" s="146"/>
      <c r="AU1240" s="146"/>
      <c r="AV1240" s="146"/>
      <c r="AW1240" s="146"/>
      <c r="AX1240" s="146"/>
      <c r="AY1240" s="146"/>
      <c r="AZ1240" s="146"/>
      <c r="BA1240" s="146"/>
      <c r="BB1240" s="146"/>
      <c r="BC1240" s="146"/>
      <c r="BD1240" s="146"/>
      <c r="BE1240" s="146"/>
      <c r="BF1240" s="146"/>
      <c r="BG1240" s="146"/>
      <c r="BH1240" s="146"/>
    </row>
    <row r="1241" spans="1:60" outlineLevel="1">
      <c r="A1241" s="153"/>
      <c r="B1241" s="154"/>
      <c r="C1241" s="195" t="s">
        <v>633</v>
      </c>
      <c r="D1241" s="185"/>
      <c r="E1241" s="186">
        <v>1</v>
      </c>
      <c r="F1241" s="155"/>
      <c r="G1241" s="155"/>
      <c r="H1241" s="155"/>
      <c r="I1241" s="155"/>
      <c r="J1241" s="155"/>
      <c r="K1241" s="155"/>
      <c r="L1241" s="155"/>
      <c r="M1241" s="155"/>
      <c r="N1241" s="155"/>
      <c r="O1241" s="155"/>
      <c r="P1241" s="155"/>
      <c r="Q1241" s="155"/>
      <c r="R1241" s="155"/>
      <c r="S1241" s="155"/>
      <c r="T1241" s="155"/>
      <c r="U1241" s="155"/>
      <c r="V1241" s="155"/>
      <c r="W1241" s="155"/>
      <c r="X1241" s="155"/>
      <c r="Y1241" s="146"/>
      <c r="Z1241" s="146"/>
      <c r="AA1241" s="146"/>
      <c r="AB1241" s="146"/>
      <c r="AC1241" s="146"/>
      <c r="AD1241" s="146"/>
      <c r="AE1241" s="146"/>
      <c r="AF1241" s="146"/>
      <c r="AG1241" s="146" t="s">
        <v>228</v>
      </c>
      <c r="AH1241" s="146">
        <v>0</v>
      </c>
      <c r="AI1241" s="146"/>
      <c r="AJ1241" s="146"/>
      <c r="AK1241" s="146"/>
      <c r="AL1241" s="146"/>
      <c r="AM1241" s="146"/>
      <c r="AN1241" s="146"/>
      <c r="AO1241" s="146"/>
      <c r="AP1241" s="146"/>
      <c r="AQ1241" s="146"/>
      <c r="AR1241" s="146"/>
      <c r="AS1241" s="146"/>
      <c r="AT1241" s="146"/>
      <c r="AU1241" s="146"/>
      <c r="AV1241" s="146"/>
      <c r="AW1241" s="146"/>
      <c r="AX1241" s="146"/>
      <c r="AY1241" s="146"/>
      <c r="AZ1241" s="146"/>
      <c r="BA1241" s="146"/>
      <c r="BB1241" s="146"/>
      <c r="BC1241" s="146"/>
      <c r="BD1241" s="146"/>
      <c r="BE1241" s="146"/>
      <c r="BF1241" s="146"/>
      <c r="BG1241" s="146"/>
      <c r="BH1241" s="146"/>
    </row>
    <row r="1242" spans="1:60" ht="22.5" outlineLevel="1">
      <c r="A1242" s="163">
        <v>178</v>
      </c>
      <c r="B1242" s="164" t="s">
        <v>1064</v>
      </c>
      <c r="C1242" s="180" t="s">
        <v>1065</v>
      </c>
      <c r="D1242" s="165" t="s">
        <v>646</v>
      </c>
      <c r="E1242" s="166">
        <v>1</v>
      </c>
      <c r="F1242" s="167"/>
      <c r="G1242" s="168">
        <f>ROUND(E1242*F1242,2)</f>
        <v>0</v>
      </c>
      <c r="H1242" s="167">
        <v>0</v>
      </c>
      <c r="I1242" s="168">
        <f>ROUND(E1242*H1242,2)</f>
        <v>0</v>
      </c>
      <c r="J1242" s="167">
        <v>27760</v>
      </c>
      <c r="K1242" s="168">
        <f>ROUND(E1242*J1242,2)</f>
        <v>27760</v>
      </c>
      <c r="L1242" s="168">
        <v>21</v>
      </c>
      <c r="M1242" s="168">
        <f>G1242*(1+L1242/100)</f>
        <v>0</v>
      </c>
      <c r="N1242" s="168">
        <v>0</v>
      </c>
      <c r="O1242" s="168">
        <f>ROUND(E1242*N1242,2)</f>
        <v>0</v>
      </c>
      <c r="P1242" s="168">
        <v>0</v>
      </c>
      <c r="Q1242" s="168">
        <f>ROUND(E1242*P1242,2)</f>
        <v>0</v>
      </c>
      <c r="R1242" s="168"/>
      <c r="S1242" s="168" t="s">
        <v>386</v>
      </c>
      <c r="T1242" s="169" t="s">
        <v>172</v>
      </c>
      <c r="U1242" s="155">
        <v>0</v>
      </c>
      <c r="V1242" s="155">
        <f>ROUND(E1242*U1242,2)</f>
        <v>0</v>
      </c>
      <c r="W1242" s="155"/>
      <c r="X1242" s="155" t="s">
        <v>223</v>
      </c>
      <c r="Y1242" s="146"/>
      <c r="Z1242" s="146"/>
      <c r="AA1242" s="146"/>
      <c r="AB1242" s="146"/>
      <c r="AC1242" s="146"/>
      <c r="AD1242" s="146"/>
      <c r="AE1242" s="146"/>
      <c r="AF1242" s="146"/>
      <c r="AG1242" s="146" t="s">
        <v>224</v>
      </c>
      <c r="AH1242" s="146"/>
      <c r="AI1242" s="146"/>
      <c r="AJ1242" s="146"/>
      <c r="AK1242" s="146"/>
      <c r="AL1242" s="146"/>
      <c r="AM1242" s="146"/>
      <c r="AN1242" s="146"/>
      <c r="AO1242" s="146"/>
      <c r="AP1242" s="146"/>
      <c r="AQ1242" s="146"/>
      <c r="AR1242" s="146"/>
      <c r="AS1242" s="146"/>
      <c r="AT1242" s="146"/>
      <c r="AU1242" s="146"/>
      <c r="AV1242" s="146"/>
      <c r="AW1242" s="146"/>
      <c r="AX1242" s="146"/>
      <c r="AY1242" s="146"/>
      <c r="AZ1242" s="146"/>
      <c r="BA1242" s="146"/>
      <c r="BB1242" s="146"/>
      <c r="BC1242" s="146"/>
      <c r="BD1242" s="146"/>
      <c r="BE1242" s="146"/>
      <c r="BF1242" s="146"/>
      <c r="BG1242" s="146"/>
      <c r="BH1242" s="146"/>
    </row>
    <row r="1243" spans="1:60" outlineLevel="1">
      <c r="A1243" s="153"/>
      <c r="B1243" s="154"/>
      <c r="C1243" s="790" t="s">
        <v>1066</v>
      </c>
      <c r="D1243" s="791"/>
      <c r="E1243" s="791"/>
      <c r="F1243" s="791"/>
      <c r="G1243" s="791"/>
      <c r="H1243" s="155"/>
      <c r="I1243" s="155"/>
      <c r="J1243" s="155"/>
      <c r="K1243" s="155"/>
      <c r="L1243" s="155"/>
      <c r="M1243" s="155"/>
      <c r="N1243" s="155"/>
      <c r="O1243" s="155"/>
      <c r="P1243" s="155"/>
      <c r="Q1243" s="155"/>
      <c r="R1243" s="155"/>
      <c r="S1243" s="155"/>
      <c r="T1243" s="155"/>
      <c r="U1243" s="155"/>
      <c r="V1243" s="155"/>
      <c r="W1243" s="155"/>
      <c r="X1243" s="155"/>
      <c r="Y1243" s="146"/>
      <c r="Z1243" s="146"/>
      <c r="AA1243" s="146"/>
      <c r="AB1243" s="146"/>
      <c r="AC1243" s="146"/>
      <c r="AD1243" s="146"/>
      <c r="AE1243" s="146"/>
      <c r="AF1243" s="146"/>
      <c r="AG1243" s="146" t="s">
        <v>176</v>
      </c>
      <c r="AH1243" s="146"/>
      <c r="AI1243" s="146"/>
      <c r="AJ1243" s="146"/>
      <c r="AK1243" s="146"/>
      <c r="AL1243" s="146"/>
      <c r="AM1243" s="146"/>
      <c r="AN1243" s="146"/>
      <c r="AO1243" s="146"/>
      <c r="AP1243" s="146"/>
      <c r="AQ1243" s="146"/>
      <c r="AR1243" s="146"/>
      <c r="AS1243" s="146"/>
      <c r="AT1243" s="146"/>
      <c r="AU1243" s="146"/>
      <c r="AV1243" s="146"/>
      <c r="AW1243" s="146"/>
      <c r="AX1243" s="146"/>
      <c r="AY1243" s="146"/>
      <c r="AZ1243" s="146"/>
      <c r="BA1243" s="146"/>
      <c r="BB1243" s="146"/>
      <c r="BC1243" s="146"/>
      <c r="BD1243" s="146"/>
      <c r="BE1243" s="146"/>
      <c r="BF1243" s="146"/>
      <c r="BG1243" s="146"/>
      <c r="BH1243" s="146"/>
    </row>
    <row r="1244" spans="1:60" outlineLevel="1">
      <c r="A1244" s="153"/>
      <c r="B1244" s="154"/>
      <c r="C1244" s="803" t="s">
        <v>1303</v>
      </c>
      <c r="D1244" s="804"/>
      <c r="E1244" s="804"/>
      <c r="F1244" s="804"/>
      <c r="G1244" s="804"/>
      <c r="H1244" s="155"/>
      <c r="I1244" s="155"/>
      <c r="J1244" s="155"/>
      <c r="K1244" s="155"/>
      <c r="L1244" s="155"/>
      <c r="M1244" s="155"/>
      <c r="N1244" s="155"/>
      <c r="O1244" s="155"/>
      <c r="P1244" s="155"/>
      <c r="Q1244" s="155"/>
      <c r="R1244" s="155"/>
      <c r="S1244" s="155"/>
      <c r="T1244" s="155"/>
      <c r="U1244" s="155"/>
      <c r="V1244" s="155"/>
      <c r="W1244" s="155"/>
      <c r="X1244" s="155"/>
      <c r="Y1244" s="146"/>
      <c r="Z1244" s="146"/>
      <c r="AA1244" s="146"/>
      <c r="AB1244" s="146"/>
      <c r="AC1244" s="146"/>
      <c r="AD1244" s="146"/>
      <c r="AE1244" s="146"/>
      <c r="AF1244" s="146"/>
      <c r="AG1244" s="146" t="s">
        <v>176</v>
      </c>
      <c r="AH1244" s="146"/>
      <c r="AI1244" s="146"/>
      <c r="AJ1244" s="146"/>
      <c r="AK1244" s="146"/>
      <c r="AL1244" s="146"/>
      <c r="AM1244" s="146"/>
      <c r="AN1244" s="146"/>
      <c r="AO1244" s="146"/>
      <c r="AP1244" s="146"/>
      <c r="AQ1244" s="146"/>
      <c r="AR1244" s="146"/>
      <c r="AS1244" s="146"/>
      <c r="AT1244" s="146"/>
      <c r="AU1244" s="146"/>
      <c r="AV1244" s="146"/>
      <c r="AW1244" s="146"/>
      <c r="AX1244" s="146"/>
      <c r="AY1244" s="146"/>
      <c r="AZ1244" s="146"/>
      <c r="BA1244" s="146"/>
      <c r="BB1244" s="146"/>
      <c r="BC1244" s="146"/>
      <c r="BD1244" s="146"/>
      <c r="BE1244" s="146"/>
      <c r="BF1244" s="146"/>
      <c r="BG1244" s="146"/>
      <c r="BH1244" s="146"/>
    </row>
    <row r="1245" spans="1:60" outlineLevel="1">
      <c r="A1245" s="153"/>
      <c r="B1245" s="154"/>
      <c r="C1245" s="803" t="s">
        <v>1067</v>
      </c>
      <c r="D1245" s="804"/>
      <c r="E1245" s="804"/>
      <c r="F1245" s="804"/>
      <c r="G1245" s="804"/>
      <c r="H1245" s="155"/>
      <c r="I1245" s="155"/>
      <c r="J1245" s="155"/>
      <c r="K1245" s="155"/>
      <c r="L1245" s="155"/>
      <c r="M1245" s="155"/>
      <c r="N1245" s="155"/>
      <c r="O1245" s="155"/>
      <c r="P1245" s="155"/>
      <c r="Q1245" s="155"/>
      <c r="R1245" s="155"/>
      <c r="S1245" s="155"/>
      <c r="T1245" s="155"/>
      <c r="U1245" s="155"/>
      <c r="V1245" s="155"/>
      <c r="W1245" s="155"/>
      <c r="X1245" s="155"/>
      <c r="Y1245" s="146"/>
      <c r="Z1245" s="146"/>
      <c r="AA1245" s="146"/>
      <c r="AB1245" s="146"/>
      <c r="AC1245" s="146"/>
      <c r="AD1245" s="146"/>
      <c r="AE1245" s="146"/>
      <c r="AF1245" s="146"/>
      <c r="AG1245" s="146" t="s">
        <v>176</v>
      </c>
      <c r="AH1245" s="146"/>
      <c r="AI1245" s="146"/>
      <c r="AJ1245" s="146"/>
      <c r="AK1245" s="146"/>
      <c r="AL1245" s="146"/>
      <c r="AM1245" s="146"/>
      <c r="AN1245" s="146"/>
      <c r="AO1245" s="146"/>
      <c r="AP1245" s="146"/>
      <c r="AQ1245" s="146"/>
      <c r="AR1245" s="146"/>
      <c r="AS1245" s="146"/>
      <c r="AT1245" s="146"/>
      <c r="AU1245" s="146"/>
      <c r="AV1245" s="146"/>
      <c r="AW1245" s="146"/>
      <c r="AX1245" s="146"/>
      <c r="AY1245" s="146"/>
      <c r="AZ1245" s="146"/>
      <c r="BA1245" s="146"/>
      <c r="BB1245" s="146"/>
      <c r="BC1245" s="146"/>
      <c r="BD1245" s="146"/>
      <c r="BE1245" s="146"/>
      <c r="BF1245" s="146"/>
      <c r="BG1245" s="146"/>
      <c r="BH1245" s="146"/>
    </row>
    <row r="1246" spans="1:60" ht="22.5" outlineLevel="1">
      <c r="A1246" s="153"/>
      <c r="B1246" s="154"/>
      <c r="C1246" s="803" t="s">
        <v>1068</v>
      </c>
      <c r="D1246" s="804"/>
      <c r="E1246" s="804"/>
      <c r="F1246" s="804"/>
      <c r="G1246" s="804"/>
      <c r="H1246" s="155"/>
      <c r="I1246" s="155"/>
      <c r="J1246" s="155"/>
      <c r="K1246" s="155"/>
      <c r="L1246" s="155"/>
      <c r="M1246" s="155"/>
      <c r="N1246" s="155"/>
      <c r="O1246" s="155"/>
      <c r="P1246" s="155"/>
      <c r="Q1246" s="155"/>
      <c r="R1246" s="155"/>
      <c r="S1246" s="155"/>
      <c r="T1246" s="155"/>
      <c r="U1246" s="155"/>
      <c r="V1246" s="155"/>
      <c r="W1246" s="155"/>
      <c r="X1246" s="155"/>
      <c r="Y1246" s="146"/>
      <c r="Z1246" s="146"/>
      <c r="AA1246" s="146"/>
      <c r="AB1246" s="146"/>
      <c r="AC1246" s="146"/>
      <c r="AD1246" s="146"/>
      <c r="AE1246" s="146"/>
      <c r="AF1246" s="146"/>
      <c r="AG1246" s="146" t="s">
        <v>176</v>
      </c>
      <c r="AH1246" s="146"/>
      <c r="AI1246" s="146"/>
      <c r="AJ1246" s="146"/>
      <c r="AK1246" s="146"/>
      <c r="AL1246" s="146"/>
      <c r="AM1246" s="146"/>
      <c r="AN1246" s="146"/>
      <c r="AO1246" s="146"/>
      <c r="AP1246" s="146"/>
      <c r="AQ1246" s="146"/>
      <c r="AR1246" s="146"/>
      <c r="AS1246" s="146"/>
      <c r="AT1246" s="146"/>
      <c r="AU1246" s="146"/>
      <c r="AV1246" s="146"/>
      <c r="AW1246" s="146"/>
      <c r="AX1246" s="146"/>
      <c r="AY1246" s="146"/>
      <c r="AZ1246" s="146"/>
      <c r="BA1246" s="170" t="str">
        <f>C1246</f>
        <v>ZASKLENÍ- TEPELNĚ IZOLAČNÍ BEZPEČNOSTNÍ DVOJSKLO ČIRÉ, (Ug&lt;=1,0W/m2K). BEZPEČNOSTNÍ SKLO VRSTVENÉ (VSG) Z INTERIÉROVÉ I EXTERIÉROVÉ STRANY,</v>
      </c>
      <c r="BB1246" s="146"/>
      <c r="BC1246" s="146"/>
      <c r="BD1246" s="146"/>
      <c r="BE1246" s="146"/>
      <c r="BF1246" s="146"/>
      <c r="BG1246" s="146"/>
      <c r="BH1246" s="146"/>
    </row>
    <row r="1247" spans="1:60" outlineLevel="1">
      <c r="A1247" s="153"/>
      <c r="B1247" s="154"/>
      <c r="C1247" s="803" t="s">
        <v>1069</v>
      </c>
      <c r="D1247" s="804"/>
      <c r="E1247" s="804"/>
      <c r="F1247" s="804"/>
      <c r="G1247" s="804"/>
      <c r="H1247" s="155"/>
      <c r="I1247" s="155"/>
      <c r="J1247" s="155"/>
      <c r="K1247" s="155"/>
      <c r="L1247" s="155"/>
      <c r="M1247" s="155"/>
      <c r="N1247" s="155"/>
      <c r="O1247" s="155"/>
      <c r="P1247" s="155"/>
      <c r="Q1247" s="155"/>
      <c r="R1247" s="155"/>
      <c r="S1247" s="155"/>
      <c r="T1247" s="155"/>
      <c r="U1247" s="155"/>
      <c r="V1247" s="155"/>
      <c r="W1247" s="155"/>
      <c r="X1247" s="155"/>
      <c r="Y1247" s="146"/>
      <c r="Z1247" s="146"/>
      <c r="AA1247" s="146"/>
      <c r="AB1247" s="146"/>
      <c r="AC1247" s="146"/>
      <c r="AD1247" s="146"/>
      <c r="AE1247" s="146"/>
      <c r="AF1247" s="146"/>
      <c r="AG1247" s="146" t="s">
        <v>176</v>
      </c>
      <c r="AH1247" s="146"/>
      <c r="AI1247" s="146"/>
      <c r="AJ1247" s="146"/>
      <c r="AK1247" s="146"/>
      <c r="AL1247" s="146"/>
      <c r="AM1247" s="146"/>
      <c r="AN1247" s="146"/>
      <c r="AO1247" s="146"/>
      <c r="AP1247" s="146"/>
      <c r="AQ1247" s="146"/>
      <c r="AR1247" s="146"/>
      <c r="AS1247" s="146"/>
      <c r="AT1247" s="146"/>
      <c r="AU1247" s="146"/>
      <c r="AV1247" s="146"/>
      <c r="AW1247" s="146"/>
      <c r="AX1247" s="146"/>
      <c r="AY1247" s="146"/>
      <c r="AZ1247" s="146"/>
      <c r="BA1247" s="146"/>
      <c r="BB1247" s="146"/>
      <c r="BC1247" s="146"/>
      <c r="BD1247" s="146"/>
      <c r="BE1247" s="146"/>
      <c r="BF1247" s="146"/>
      <c r="BG1247" s="146"/>
      <c r="BH1247" s="146"/>
    </row>
    <row r="1248" spans="1:60" outlineLevel="1">
      <c r="A1248" s="153"/>
      <c r="B1248" s="154"/>
      <c r="C1248" s="803" t="s">
        <v>1070</v>
      </c>
      <c r="D1248" s="804"/>
      <c r="E1248" s="804"/>
      <c r="F1248" s="804"/>
      <c r="G1248" s="804"/>
      <c r="H1248" s="155"/>
      <c r="I1248" s="155"/>
      <c r="J1248" s="155"/>
      <c r="K1248" s="155"/>
      <c r="L1248" s="155"/>
      <c r="M1248" s="155"/>
      <c r="N1248" s="155"/>
      <c r="O1248" s="155"/>
      <c r="P1248" s="155"/>
      <c r="Q1248" s="155"/>
      <c r="R1248" s="155"/>
      <c r="S1248" s="155"/>
      <c r="T1248" s="155"/>
      <c r="U1248" s="155"/>
      <c r="V1248" s="155"/>
      <c r="W1248" s="155"/>
      <c r="X1248" s="155"/>
      <c r="Y1248" s="146"/>
      <c r="Z1248" s="146"/>
      <c r="AA1248" s="146"/>
      <c r="AB1248" s="146"/>
      <c r="AC1248" s="146"/>
      <c r="AD1248" s="146"/>
      <c r="AE1248" s="146"/>
      <c r="AF1248" s="146"/>
      <c r="AG1248" s="146" t="s">
        <v>176</v>
      </c>
      <c r="AH1248" s="146"/>
      <c r="AI1248" s="146"/>
      <c r="AJ1248" s="146"/>
      <c r="AK1248" s="146"/>
      <c r="AL1248" s="146"/>
      <c r="AM1248" s="146"/>
      <c r="AN1248" s="146"/>
      <c r="AO1248" s="146"/>
      <c r="AP1248" s="146"/>
      <c r="AQ1248" s="146"/>
      <c r="AR1248" s="146"/>
      <c r="AS1248" s="146"/>
      <c r="AT1248" s="146"/>
      <c r="AU1248" s="146"/>
      <c r="AV1248" s="146"/>
      <c r="AW1248" s="146"/>
      <c r="AX1248" s="146"/>
      <c r="AY1248" s="146"/>
      <c r="AZ1248" s="146"/>
      <c r="BA1248" s="146"/>
      <c r="BB1248" s="146"/>
      <c r="BC1248" s="146"/>
      <c r="BD1248" s="146"/>
      <c r="BE1248" s="146"/>
      <c r="BF1248" s="146"/>
      <c r="BG1248" s="146"/>
      <c r="BH1248" s="146"/>
    </row>
    <row r="1249" spans="1:60" outlineLevel="1">
      <c r="A1249" s="153"/>
      <c r="B1249" s="154"/>
      <c r="C1249" s="803" t="s">
        <v>1304</v>
      </c>
      <c r="D1249" s="804"/>
      <c r="E1249" s="804"/>
      <c r="F1249" s="804"/>
      <c r="G1249" s="804"/>
      <c r="H1249" s="155"/>
      <c r="I1249" s="155"/>
      <c r="J1249" s="155"/>
      <c r="K1249" s="155"/>
      <c r="L1249" s="155"/>
      <c r="M1249" s="155"/>
      <c r="N1249" s="155"/>
      <c r="O1249" s="155"/>
      <c r="P1249" s="155"/>
      <c r="Q1249" s="155"/>
      <c r="R1249" s="155"/>
      <c r="S1249" s="155"/>
      <c r="T1249" s="155"/>
      <c r="U1249" s="155"/>
      <c r="V1249" s="155"/>
      <c r="W1249" s="155"/>
      <c r="X1249" s="155"/>
      <c r="Y1249" s="146"/>
      <c r="Z1249" s="146"/>
      <c r="AA1249" s="146"/>
      <c r="AB1249" s="146"/>
      <c r="AC1249" s="146"/>
      <c r="AD1249" s="146"/>
      <c r="AE1249" s="146"/>
      <c r="AF1249" s="146"/>
      <c r="AG1249" s="146" t="s">
        <v>176</v>
      </c>
      <c r="AH1249" s="146"/>
      <c r="AI1249" s="146"/>
      <c r="AJ1249" s="146"/>
      <c r="AK1249" s="146"/>
      <c r="AL1249" s="146"/>
      <c r="AM1249" s="146"/>
      <c r="AN1249" s="146"/>
      <c r="AO1249" s="146"/>
      <c r="AP1249" s="146"/>
      <c r="AQ1249" s="146"/>
      <c r="AR1249" s="146"/>
      <c r="AS1249" s="146"/>
      <c r="AT1249" s="146"/>
      <c r="AU1249" s="146"/>
      <c r="AV1249" s="146"/>
      <c r="AW1249" s="146"/>
      <c r="AX1249" s="146"/>
      <c r="AY1249" s="146"/>
      <c r="AZ1249" s="146"/>
      <c r="BA1249" s="146"/>
      <c r="BB1249" s="146"/>
      <c r="BC1249" s="146"/>
      <c r="BD1249" s="146"/>
      <c r="BE1249" s="146"/>
      <c r="BF1249" s="146"/>
      <c r="BG1249" s="146"/>
      <c r="BH1249" s="146"/>
    </row>
    <row r="1250" spans="1:60" outlineLevel="1">
      <c r="A1250" s="153"/>
      <c r="B1250" s="154"/>
      <c r="C1250" s="803" t="s">
        <v>1305</v>
      </c>
      <c r="D1250" s="804"/>
      <c r="E1250" s="804"/>
      <c r="F1250" s="804"/>
      <c r="G1250" s="804"/>
      <c r="H1250" s="155"/>
      <c r="I1250" s="155"/>
      <c r="J1250" s="155"/>
      <c r="K1250" s="155"/>
      <c r="L1250" s="155"/>
      <c r="M1250" s="155"/>
      <c r="N1250" s="155"/>
      <c r="O1250" s="155"/>
      <c r="P1250" s="155"/>
      <c r="Q1250" s="155"/>
      <c r="R1250" s="155"/>
      <c r="S1250" s="155"/>
      <c r="T1250" s="155"/>
      <c r="U1250" s="155"/>
      <c r="V1250" s="155"/>
      <c r="W1250" s="155"/>
      <c r="X1250" s="155"/>
      <c r="Y1250" s="146"/>
      <c r="Z1250" s="146"/>
      <c r="AA1250" s="146"/>
      <c r="AB1250" s="146"/>
      <c r="AC1250" s="146"/>
      <c r="AD1250" s="146"/>
      <c r="AE1250" s="146"/>
      <c r="AF1250" s="146"/>
      <c r="AG1250" s="146" t="s">
        <v>176</v>
      </c>
      <c r="AH1250" s="146"/>
      <c r="AI1250" s="146"/>
      <c r="AJ1250" s="146"/>
      <c r="AK1250" s="146"/>
      <c r="AL1250" s="146"/>
      <c r="AM1250" s="146"/>
      <c r="AN1250" s="146"/>
      <c r="AO1250" s="146"/>
      <c r="AP1250" s="146"/>
      <c r="AQ1250" s="146"/>
      <c r="AR1250" s="146"/>
      <c r="AS1250" s="146"/>
      <c r="AT1250" s="146"/>
      <c r="AU1250" s="146"/>
      <c r="AV1250" s="146"/>
      <c r="AW1250" s="146"/>
      <c r="AX1250" s="146"/>
      <c r="AY1250" s="146"/>
      <c r="AZ1250" s="146"/>
      <c r="BA1250" s="146"/>
      <c r="BB1250" s="146"/>
      <c r="BC1250" s="146"/>
      <c r="BD1250" s="146"/>
      <c r="BE1250" s="146"/>
      <c r="BF1250" s="146"/>
      <c r="BG1250" s="146"/>
      <c r="BH1250" s="146"/>
    </row>
    <row r="1251" spans="1:60" ht="22.5" outlineLevel="1">
      <c r="A1251" s="153"/>
      <c r="B1251" s="154"/>
      <c r="C1251" s="803" t="s">
        <v>1071</v>
      </c>
      <c r="D1251" s="804"/>
      <c r="E1251" s="804"/>
      <c r="F1251" s="804"/>
      <c r="G1251" s="804"/>
      <c r="H1251" s="155"/>
      <c r="I1251" s="155"/>
      <c r="J1251" s="155"/>
      <c r="K1251" s="155"/>
      <c r="L1251" s="155"/>
      <c r="M1251" s="155"/>
      <c r="N1251" s="155"/>
      <c r="O1251" s="155"/>
      <c r="P1251" s="155"/>
      <c r="Q1251" s="155"/>
      <c r="R1251" s="155"/>
      <c r="S1251" s="155"/>
      <c r="T1251" s="155"/>
      <c r="U1251" s="155"/>
      <c r="V1251" s="155"/>
      <c r="W1251" s="155"/>
      <c r="X1251" s="155"/>
      <c r="Y1251" s="146"/>
      <c r="Z1251" s="146"/>
      <c r="AA1251" s="146"/>
      <c r="AB1251" s="146"/>
      <c r="AC1251" s="146"/>
      <c r="AD1251" s="146"/>
      <c r="AE1251" s="146"/>
      <c r="AF1251" s="146"/>
      <c r="AG1251" s="146" t="s">
        <v>176</v>
      </c>
      <c r="AH1251" s="146"/>
      <c r="AI1251" s="146"/>
      <c r="AJ1251" s="146"/>
      <c r="AK1251" s="146"/>
      <c r="AL1251" s="146"/>
      <c r="AM1251" s="146"/>
      <c r="AN1251" s="146"/>
      <c r="AO1251" s="146"/>
      <c r="AP1251" s="146"/>
      <c r="AQ1251" s="146"/>
      <c r="AR1251" s="146"/>
      <c r="AS1251" s="146"/>
      <c r="AT1251" s="146"/>
      <c r="AU1251" s="146"/>
      <c r="AV1251" s="146"/>
      <c r="AW1251" s="146"/>
      <c r="AX1251" s="146"/>
      <c r="AY1251" s="146"/>
      <c r="AZ1251" s="146"/>
      <c r="BA1251" s="170" t="str">
        <f>C1251</f>
        <v>BEZPEČNOSTNÍ KOVÁNÍ DVEŘÍ NEREZ S PLNÝM ŠTÍTKEM, ZEVNITŘ VE KLIKA/Z VENKU KOULE, ZÁMEK S BEZPEČNOSTNÍ CYLINDRICKOU VLOŽKOU S MOŽNOSTÍ GENERÁLNÍHO KLÍČE, SAMOZAVÍRAČ, DVEŘNÍ ZARÁŽKA, STAVĚČ KŘÍDLA</v>
      </c>
      <c r="BB1251" s="146"/>
      <c r="BC1251" s="146"/>
      <c r="BD1251" s="146"/>
      <c r="BE1251" s="146"/>
      <c r="BF1251" s="146"/>
      <c r="BG1251" s="146"/>
      <c r="BH1251" s="146"/>
    </row>
    <row r="1252" spans="1:60" outlineLevel="1">
      <c r="A1252" s="153"/>
      <c r="B1252" s="154"/>
      <c r="C1252" s="803" t="s">
        <v>1072</v>
      </c>
      <c r="D1252" s="804"/>
      <c r="E1252" s="804"/>
      <c r="F1252" s="804"/>
      <c r="G1252" s="804"/>
      <c r="H1252" s="155"/>
      <c r="I1252" s="155"/>
      <c r="J1252" s="155"/>
      <c r="K1252" s="155"/>
      <c r="L1252" s="155"/>
      <c r="M1252" s="155"/>
      <c r="N1252" s="155"/>
      <c r="O1252" s="155"/>
      <c r="P1252" s="155"/>
      <c r="Q1252" s="155"/>
      <c r="R1252" s="155"/>
      <c r="S1252" s="155"/>
      <c r="T1252" s="155"/>
      <c r="U1252" s="155"/>
      <c r="V1252" s="155"/>
      <c r="W1252" s="155"/>
      <c r="X1252" s="155"/>
      <c r="Y1252" s="146"/>
      <c r="Z1252" s="146"/>
      <c r="AA1252" s="146"/>
      <c r="AB1252" s="146"/>
      <c r="AC1252" s="146"/>
      <c r="AD1252" s="146"/>
      <c r="AE1252" s="146"/>
      <c r="AF1252" s="146"/>
      <c r="AG1252" s="146" t="s">
        <v>176</v>
      </c>
      <c r="AH1252" s="146"/>
      <c r="AI1252" s="146"/>
      <c r="AJ1252" s="146"/>
      <c r="AK1252" s="146"/>
      <c r="AL1252" s="146"/>
      <c r="AM1252" s="146"/>
      <c r="AN1252" s="146"/>
      <c r="AO1252" s="146"/>
      <c r="AP1252" s="146"/>
      <c r="AQ1252" s="146"/>
      <c r="AR1252" s="146"/>
      <c r="AS1252" s="146"/>
      <c r="AT1252" s="146"/>
      <c r="AU1252" s="146"/>
      <c r="AV1252" s="146"/>
      <c r="AW1252" s="146"/>
      <c r="AX1252" s="146"/>
      <c r="AY1252" s="146"/>
      <c r="AZ1252" s="146"/>
      <c r="BA1252" s="146"/>
      <c r="BB1252" s="146"/>
      <c r="BC1252" s="146"/>
      <c r="BD1252" s="146"/>
      <c r="BE1252" s="146"/>
      <c r="BF1252" s="146"/>
      <c r="BG1252" s="146"/>
      <c r="BH1252" s="146"/>
    </row>
    <row r="1253" spans="1:60" outlineLevel="1">
      <c r="A1253" s="153"/>
      <c r="B1253" s="154"/>
      <c r="C1253" s="803" t="s">
        <v>1011</v>
      </c>
      <c r="D1253" s="804"/>
      <c r="E1253" s="804"/>
      <c r="F1253" s="804"/>
      <c r="G1253" s="804"/>
      <c r="H1253" s="155"/>
      <c r="I1253" s="155"/>
      <c r="J1253" s="155"/>
      <c r="K1253" s="155"/>
      <c r="L1253" s="155"/>
      <c r="M1253" s="155"/>
      <c r="N1253" s="155"/>
      <c r="O1253" s="155"/>
      <c r="P1253" s="155"/>
      <c r="Q1253" s="155"/>
      <c r="R1253" s="155"/>
      <c r="S1253" s="155"/>
      <c r="T1253" s="155"/>
      <c r="U1253" s="155"/>
      <c r="V1253" s="155"/>
      <c r="W1253" s="155"/>
      <c r="X1253" s="155"/>
      <c r="Y1253" s="146"/>
      <c r="Z1253" s="146"/>
      <c r="AA1253" s="146"/>
      <c r="AB1253" s="146"/>
      <c r="AC1253" s="146"/>
      <c r="AD1253" s="146"/>
      <c r="AE1253" s="146"/>
      <c r="AF1253" s="146"/>
      <c r="AG1253" s="146" t="s">
        <v>176</v>
      </c>
      <c r="AH1253" s="146"/>
      <c r="AI1253" s="146"/>
      <c r="AJ1253" s="146"/>
      <c r="AK1253" s="146"/>
      <c r="AL1253" s="146"/>
      <c r="AM1253" s="146"/>
      <c r="AN1253" s="146"/>
      <c r="AO1253" s="146"/>
      <c r="AP1253" s="146"/>
      <c r="AQ1253" s="146"/>
      <c r="AR1253" s="146"/>
      <c r="AS1253" s="146"/>
      <c r="AT1253" s="146"/>
      <c r="AU1253" s="146"/>
      <c r="AV1253" s="146"/>
      <c r="AW1253" s="146"/>
      <c r="AX1253" s="146"/>
      <c r="AY1253" s="146"/>
      <c r="AZ1253" s="146"/>
      <c r="BA1253" s="146"/>
      <c r="BB1253" s="146"/>
      <c r="BC1253" s="146"/>
      <c r="BD1253" s="146"/>
      <c r="BE1253" s="146"/>
      <c r="BF1253" s="146"/>
      <c r="BG1253" s="146"/>
      <c r="BH1253" s="146"/>
    </row>
    <row r="1254" spans="1:60" outlineLevel="1">
      <c r="A1254" s="153"/>
      <c r="B1254" s="154"/>
      <c r="C1254" s="803" t="s">
        <v>1017</v>
      </c>
      <c r="D1254" s="804"/>
      <c r="E1254" s="804"/>
      <c r="F1254" s="804"/>
      <c r="G1254" s="804"/>
      <c r="H1254" s="155"/>
      <c r="I1254" s="155"/>
      <c r="J1254" s="155"/>
      <c r="K1254" s="155"/>
      <c r="L1254" s="155"/>
      <c r="M1254" s="155"/>
      <c r="N1254" s="155"/>
      <c r="O1254" s="155"/>
      <c r="P1254" s="155"/>
      <c r="Q1254" s="155"/>
      <c r="R1254" s="155"/>
      <c r="S1254" s="155"/>
      <c r="T1254" s="155"/>
      <c r="U1254" s="155"/>
      <c r="V1254" s="155"/>
      <c r="W1254" s="155"/>
      <c r="X1254" s="155"/>
      <c r="Y1254" s="146"/>
      <c r="Z1254" s="146"/>
      <c r="AA1254" s="146"/>
      <c r="AB1254" s="146"/>
      <c r="AC1254" s="146"/>
      <c r="AD1254" s="146"/>
      <c r="AE1254" s="146"/>
      <c r="AF1254" s="146"/>
      <c r="AG1254" s="146" t="s">
        <v>176</v>
      </c>
      <c r="AH1254" s="146"/>
      <c r="AI1254" s="146"/>
      <c r="AJ1254" s="146"/>
      <c r="AK1254" s="146"/>
      <c r="AL1254" s="146"/>
      <c r="AM1254" s="146"/>
      <c r="AN1254" s="146"/>
      <c r="AO1254" s="146"/>
      <c r="AP1254" s="146"/>
      <c r="AQ1254" s="146"/>
      <c r="AR1254" s="146"/>
      <c r="AS1254" s="146"/>
      <c r="AT1254" s="146"/>
      <c r="AU1254" s="146"/>
      <c r="AV1254" s="146"/>
      <c r="AW1254" s="146"/>
      <c r="AX1254" s="146"/>
      <c r="AY1254" s="146"/>
      <c r="AZ1254" s="146"/>
      <c r="BA1254" s="146"/>
      <c r="BB1254" s="146"/>
      <c r="BC1254" s="146"/>
      <c r="BD1254" s="146"/>
      <c r="BE1254" s="146"/>
      <c r="BF1254" s="146"/>
      <c r="BG1254" s="146"/>
      <c r="BH1254" s="146"/>
    </row>
    <row r="1255" spans="1:60" outlineLevel="1">
      <c r="A1255" s="153"/>
      <c r="B1255" s="154"/>
      <c r="C1255" s="195" t="s">
        <v>1018</v>
      </c>
      <c r="D1255" s="185"/>
      <c r="E1255" s="186"/>
      <c r="F1255" s="155"/>
      <c r="G1255" s="155"/>
      <c r="H1255" s="155"/>
      <c r="I1255" s="155"/>
      <c r="J1255" s="155"/>
      <c r="K1255" s="155"/>
      <c r="L1255" s="155"/>
      <c r="M1255" s="155"/>
      <c r="N1255" s="155"/>
      <c r="O1255" s="155"/>
      <c r="P1255" s="155"/>
      <c r="Q1255" s="155"/>
      <c r="R1255" s="155"/>
      <c r="S1255" s="155"/>
      <c r="T1255" s="155"/>
      <c r="U1255" s="155"/>
      <c r="V1255" s="155"/>
      <c r="W1255" s="155"/>
      <c r="X1255" s="155"/>
      <c r="Y1255" s="146"/>
      <c r="Z1255" s="146"/>
      <c r="AA1255" s="146"/>
      <c r="AB1255" s="146"/>
      <c r="AC1255" s="146"/>
      <c r="AD1255" s="146"/>
      <c r="AE1255" s="146"/>
      <c r="AF1255" s="146"/>
      <c r="AG1255" s="146" t="s">
        <v>228</v>
      </c>
      <c r="AH1255" s="146">
        <v>0</v>
      </c>
      <c r="AI1255" s="146"/>
      <c r="AJ1255" s="146"/>
      <c r="AK1255" s="146"/>
      <c r="AL1255" s="146"/>
      <c r="AM1255" s="146"/>
      <c r="AN1255" s="146"/>
      <c r="AO1255" s="146"/>
      <c r="AP1255" s="146"/>
      <c r="AQ1255" s="146"/>
      <c r="AR1255" s="146"/>
      <c r="AS1255" s="146"/>
      <c r="AT1255" s="146"/>
      <c r="AU1255" s="146"/>
      <c r="AV1255" s="146"/>
      <c r="AW1255" s="146"/>
      <c r="AX1255" s="146"/>
      <c r="AY1255" s="146"/>
      <c r="AZ1255" s="146"/>
      <c r="BA1255" s="146"/>
      <c r="BB1255" s="146"/>
      <c r="BC1255" s="146"/>
      <c r="BD1255" s="146"/>
      <c r="BE1255" s="146"/>
      <c r="BF1255" s="146"/>
      <c r="BG1255" s="146"/>
      <c r="BH1255" s="146"/>
    </row>
    <row r="1256" spans="1:60" outlineLevel="1">
      <c r="A1256" s="153"/>
      <c r="B1256" s="154"/>
      <c r="C1256" s="195" t="s">
        <v>633</v>
      </c>
      <c r="D1256" s="185"/>
      <c r="E1256" s="186">
        <v>1</v>
      </c>
      <c r="F1256" s="155"/>
      <c r="G1256" s="155"/>
      <c r="H1256" s="155"/>
      <c r="I1256" s="155"/>
      <c r="J1256" s="155"/>
      <c r="K1256" s="155"/>
      <c r="L1256" s="155"/>
      <c r="M1256" s="155"/>
      <c r="N1256" s="155"/>
      <c r="O1256" s="155"/>
      <c r="P1256" s="155"/>
      <c r="Q1256" s="155"/>
      <c r="R1256" s="155"/>
      <c r="S1256" s="155"/>
      <c r="T1256" s="155"/>
      <c r="U1256" s="155"/>
      <c r="V1256" s="155"/>
      <c r="W1256" s="155"/>
      <c r="X1256" s="155"/>
      <c r="Y1256" s="146"/>
      <c r="Z1256" s="146"/>
      <c r="AA1256" s="146"/>
      <c r="AB1256" s="146"/>
      <c r="AC1256" s="146"/>
      <c r="AD1256" s="146"/>
      <c r="AE1256" s="146"/>
      <c r="AF1256" s="146"/>
      <c r="AG1256" s="146" t="s">
        <v>228</v>
      </c>
      <c r="AH1256" s="146">
        <v>0</v>
      </c>
      <c r="AI1256" s="146"/>
      <c r="AJ1256" s="146"/>
      <c r="AK1256" s="146"/>
      <c r="AL1256" s="146"/>
      <c r="AM1256" s="146"/>
      <c r="AN1256" s="146"/>
      <c r="AO1256" s="146"/>
      <c r="AP1256" s="146"/>
      <c r="AQ1256" s="146"/>
      <c r="AR1256" s="146"/>
      <c r="AS1256" s="146"/>
      <c r="AT1256" s="146"/>
      <c r="AU1256" s="146"/>
      <c r="AV1256" s="146"/>
      <c r="AW1256" s="146"/>
      <c r="AX1256" s="146"/>
      <c r="AY1256" s="146"/>
      <c r="AZ1256" s="146"/>
      <c r="BA1256" s="146"/>
      <c r="BB1256" s="146"/>
      <c r="BC1256" s="146"/>
      <c r="BD1256" s="146"/>
      <c r="BE1256" s="146"/>
      <c r="BF1256" s="146"/>
      <c r="BG1256" s="146"/>
      <c r="BH1256" s="146"/>
    </row>
    <row r="1257" spans="1:60" ht="22.5" outlineLevel="1">
      <c r="A1257" s="163">
        <v>179</v>
      </c>
      <c r="B1257" s="164" t="s">
        <v>1073</v>
      </c>
      <c r="C1257" s="180" t="s">
        <v>1074</v>
      </c>
      <c r="D1257" s="165" t="s">
        <v>646</v>
      </c>
      <c r="E1257" s="166">
        <v>2</v>
      </c>
      <c r="F1257" s="167"/>
      <c r="G1257" s="168">
        <f>ROUND(E1257*F1257,2)</f>
        <v>0</v>
      </c>
      <c r="H1257" s="167">
        <v>0</v>
      </c>
      <c r="I1257" s="168">
        <f>ROUND(E1257*H1257,2)</f>
        <v>0</v>
      </c>
      <c r="J1257" s="167">
        <v>20680</v>
      </c>
      <c r="K1257" s="168">
        <f>ROUND(E1257*J1257,2)</f>
        <v>41360</v>
      </c>
      <c r="L1257" s="168">
        <v>21</v>
      </c>
      <c r="M1257" s="168">
        <f>G1257*(1+L1257/100)</f>
        <v>0</v>
      </c>
      <c r="N1257" s="168">
        <v>0</v>
      </c>
      <c r="O1257" s="168">
        <f>ROUND(E1257*N1257,2)</f>
        <v>0</v>
      </c>
      <c r="P1257" s="168">
        <v>0</v>
      </c>
      <c r="Q1257" s="168">
        <f>ROUND(E1257*P1257,2)</f>
        <v>0</v>
      </c>
      <c r="R1257" s="168"/>
      <c r="S1257" s="168" t="s">
        <v>386</v>
      </c>
      <c r="T1257" s="169" t="s">
        <v>172</v>
      </c>
      <c r="U1257" s="155">
        <v>0</v>
      </c>
      <c r="V1257" s="155">
        <f>ROUND(E1257*U1257,2)</f>
        <v>0</v>
      </c>
      <c r="W1257" s="155"/>
      <c r="X1257" s="155" t="s">
        <v>223</v>
      </c>
      <c r="Y1257" s="146"/>
      <c r="Z1257" s="146"/>
      <c r="AA1257" s="146"/>
      <c r="AB1257" s="146"/>
      <c r="AC1257" s="146"/>
      <c r="AD1257" s="146"/>
      <c r="AE1257" s="146"/>
      <c r="AF1257" s="146"/>
      <c r="AG1257" s="146" t="s">
        <v>224</v>
      </c>
      <c r="AH1257" s="146"/>
      <c r="AI1257" s="146"/>
      <c r="AJ1257" s="146"/>
      <c r="AK1257" s="146"/>
      <c r="AL1257" s="146"/>
      <c r="AM1257" s="146"/>
      <c r="AN1257" s="146"/>
      <c r="AO1257" s="146"/>
      <c r="AP1257" s="146"/>
      <c r="AQ1257" s="146"/>
      <c r="AR1257" s="146"/>
      <c r="AS1257" s="146"/>
      <c r="AT1257" s="146"/>
      <c r="AU1257" s="146"/>
      <c r="AV1257" s="146"/>
      <c r="AW1257" s="146"/>
      <c r="AX1257" s="146"/>
      <c r="AY1257" s="146"/>
      <c r="AZ1257" s="146"/>
      <c r="BA1257" s="146"/>
      <c r="BB1257" s="146"/>
      <c r="BC1257" s="146"/>
      <c r="BD1257" s="146"/>
      <c r="BE1257" s="146"/>
      <c r="BF1257" s="146"/>
      <c r="BG1257" s="146"/>
      <c r="BH1257" s="146"/>
    </row>
    <row r="1258" spans="1:60" outlineLevel="1">
      <c r="A1258" s="153"/>
      <c r="B1258" s="154"/>
      <c r="C1258" s="790" t="s">
        <v>1075</v>
      </c>
      <c r="D1258" s="791"/>
      <c r="E1258" s="791"/>
      <c r="F1258" s="791"/>
      <c r="G1258" s="791"/>
      <c r="H1258" s="155"/>
      <c r="I1258" s="155"/>
      <c r="J1258" s="155"/>
      <c r="K1258" s="155"/>
      <c r="L1258" s="155"/>
      <c r="M1258" s="155"/>
      <c r="N1258" s="155"/>
      <c r="O1258" s="155"/>
      <c r="P1258" s="155"/>
      <c r="Q1258" s="155"/>
      <c r="R1258" s="155"/>
      <c r="S1258" s="155"/>
      <c r="T1258" s="155"/>
      <c r="U1258" s="155"/>
      <c r="V1258" s="155"/>
      <c r="W1258" s="155"/>
      <c r="X1258" s="155"/>
      <c r="Y1258" s="146"/>
      <c r="Z1258" s="146"/>
      <c r="AA1258" s="146"/>
      <c r="AB1258" s="146"/>
      <c r="AC1258" s="146"/>
      <c r="AD1258" s="146"/>
      <c r="AE1258" s="146"/>
      <c r="AF1258" s="146"/>
      <c r="AG1258" s="146" t="s">
        <v>176</v>
      </c>
      <c r="AH1258" s="146"/>
      <c r="AI1258" s="146"/>
      <c r="AJ1258" s="146"/>
      <c r="AK1258" s="146"/>
      <c r="AL1258" s="146"/>
      <c r="AM1258" s="146"/>
      <c r="AN1258" s="146"/>
      <c r="AO1258" s="146"/>
      <c r="AP1258" s="146"/>
      <c r="AQ1258" s="146"/>
      <c r="AR1258" s="146"/>
      <c r="AS1258" s="146"/>
      <c r="AT1258" s="146"/>
      <c r="AU1258" s="146"/>
      <c r="AV1258" s="146"/>
      <c r="AW1258" s="146"/>
      <c r="AX1258" s="146"/>
      <c r="AY1258" s="146"/>
      <c r="AZ1258" s="146"/>
      <c r="BA1258" s="146"/>
      <c r="BB1258" s="146"/>
      <c r="BC1258" s="146"/>
      <c r="BD1258" s="146"/>
      <c r="BE1258" s="146"/>
      <c r="BF1258" s="146"/>
      <c r="BG1258" s="146"/>
      <c r="BH1258" s="146"/>
    </row>
    <row r="1259" spans="1:60" outlineLevel="1">
      <c r="A1259" s="153"/>
      <c r="B1259" s="154"/>
      <c r="C1259" s="803" t="s">
        <v>1076</v>
      </c>
      <c r="D1259" s="804"/>
      <c r="E1259" s="804"/>
      <c r="F1259" s="804"/>
      <c r="G1259" s="804"/>
      <c r="H1259" s="155"/>
      <c r="I1259" s="155"/>
      <c r="J1259" s="155"/>
      <c r="K1259" s="155"/>
      <c r="L1259" s="155"/>
      <c r="M1259" s="155"/>
      <c r="N1259" s="155"/>
      <c r="O1259" s="155"/>
      <c r="P1259" s="155"/>
      <c r="Q1259" s="155"/>
      <c r="R1259" s="155"/>
      <c r="S1259" s="155"/>
      <c r="T1259" s="155"/>
      <c r="U1259" s="155"/>
      <c r="V1259" s="155"/>
      <c r="W1259" s="155"/>
      <c r="X1259" s="155"/>
      <c r="Y1259" s="146"/>
      <c r="Z1259" s="146"/>
      <c r="AA1259" s="146"/>
      <c r="AB1259" s="146"/>
      <c r="AC1259" s="146"/>
      <c r="AD1259" s="146"/>
      <c r="AE1259" s="146"/>
      <c r="AF1259" s="146"/>
      <c r="AG1259" s="146" t="s">
        <v>176</v>
      </c>
      <c r="AH1259" s="146"/>
      <c r="AI1259" s="146"/>
      <c r="AJ1259" s="146"/>
      <c r="AK1259" s="146"/>
      <c r="AL1259" s="146"/>
      <c r="AM1259" s="146"/>
      <c r="AN1259" s="146"/>
      <c r="AO1259" s="146"/>
      <c r="AP1259" s="146"/>
      <c r="AQ1259" s="146"/>
      <c r="AR1259" s="146"/>
      <c r="AS1259" s="146"/>
      <c r="AT1259" s="146"/>
      <c r="AU1259" s="146"/>
      <c r="AV1259" s="146"/>
      <c r="AW1259" s="146"/>
      <c r="AX1259" s="146"/>
      <c r="AY1259" s="146"/>
      <c r="AZ1259" s="146"/>
      <c r="BA1259" s="146"/>
      <c r="BB1259" s="146"/>
      <c r="BC1259" s="146"/>
      <c r="BD1259" s="146"/>
      <c r="BE1259" s="146"/>
      <c r="BF1259" s="146"/>
      <c r="BG1259" s="146"/>
      <c r="BH1259" s="146"/>
    </row>
    <row r="1260" spans="1:60" outlineLevel="1">
      <c r="A1260" s="153"/>
      <c r="B1260" s="154"/>
      <c r="C1260" s="803" t="s">
        <v>1077</v>
      </c>
      <c r="D1260" s="804"/>
      <c r="E1260" s="804"/>
      <c r="F1260" s="804"/>
      <c r="G1260" s="804"/>
      <c r="H1260" s="155"/>
      <c r="I1260" s="155"/>
      <c r="J1260" s="155"/>
      <c r="K1260" s="155"/>
      <c r="L1260" s="155"/>
      <c r="M1260" s="155"/>
      <c r="N1260" s="155"/>
      <c r="O1260" s="155"/>
      <c r="P1260" s="155"/>
      <c r="Q1260" s="155"/>
      <c r="R1260" s="155"/>
      <c r="S1260" s="155"/>
      <c r="T1260" s="155"/>
      <c r="U1260" s="155"/>
      <c r="V1260" s="155"/>
      <c r="W1260" s="155"/>
      <c r="X1260" s="155"/>
      <c r="Y1260" s="146"/>
      <c r="Z1260" s="146"/>
      <c r="AA1260" s="146"/>
      <c r="AB1260" s="146"/>
      <c r="AC1260" s="146"/>
      <c r="AD1260" s="146"/>
      <c r="AE1260" s="146"/>
      <c r="AF1260" s="146"/>
      <c r="AG1260" s="146" t="s">
        <v>176</v>
      </c>
      <c r="AH1260" s="146"/>
      <c r="AI1260" s="146"/>
      <c r="AJ1260" s="146"/>
      <c r="AK1260" s="146"/>
      <c r="AL1260" s="146"/>
      <c r="AM1260" s="146"/>
      <c r="AN1260" s="146"/>
      <c r="AO1260" s="146"/>
      <c r="AP1260" s="146"/>
      <c r="AQ1260" s="146"/>
      <c r="AR1260" s="146"/>
      <c r="AS1260" s="146"/>
      <c r="AT1260" s="146"/>
      <c r="AU1260" s="146"/>
      <c r="AV1260" s="146"/>
      <c r="AW1260" s="146"/>
      <c r="AX1260" s="146"/>
      <c r="AY1260" s="146"/>
      <c r="AZ1260" s="146"/>
      <c r="BA1260" s="146"/>
      <c r="BB1260" s="146"/>
      <c r="BC1260" s="146"/>
      <c r="BD1260" s="146"/>
      <c r="BE1260" s="146"/>
      <c r="BF1260" s="146"/>
      <c r="BG1260" s="146"/>
      <c r="BH1260" s="146"/>
    </row>
    <row r="1261" spans="1:60" outlineLevel="1">
      <c r="A1261" s="153"/>
      <c r="B1261" s="154"/>
      <c r="C1261" s="803" t="s">
        <v>1078</v>
      </c>
      <c r="D1261" s="804"/>
      <c r="E1261" s="804"/>
      <c r="F1261" s="804"/>
      <c r="G1261" s="804"/>
      <c r="H1261" s="155"/>
      <c r="I1261" s="155"/>
      <c r="J1261" s="155"/>
      <c r="K1261" s="155"/>
      <c r="L1261" s="155"/>
      <c r="M1261" s="155"/>
      <c r="N1261" s="155"/>
      <c r="O1261" s="155"/>
      <c r="P1261" s="155"/>
      <c r="Q1261" s="155"/>
      <c r="R1261" s="155"/>
      <c r="S1261" s="155"/>
      <c r="T1261" s="155"/>
      <c r="U1261" s="155"/>
      <c r="V1261" s="155"/>
      <c r="W1261" s="155"/>
      <c r="X1261" s="155"/>
      <c r="Y1261" s="146"/>
      <c r="Z1261" s="146"/>
      <c r="AA1261" s="146"/>
      <c r="AB1261" s="146"/>
      <c r="AC1261" s="146"/>
      <c r="AD1261" s="146"/>
      <c r="AE1261" s="146"/>
      <c r="AF1261" s="146"/>
      <c r="AG1261" s="146" t="s">
        <v>176</v>
      </c>
      <c r="AH1261" s="146"/>
      <c r="AI1261" s="146"/>
      <c r="AJ1261" s="146"/>
      <c r="AK1261" s="146"/>
      <c r="AL1261" s="146"/>
      <c r="AM1261" s="146"/>
      <c r="AN1261" s="146"/>
      <c r="AO1261" s="146"/>
      <c r="AP1261" s="146"/>
      <c r="AQ1261" s="146"/>
      <c r="AR1261" s="146"/>
      <c r="AS1261" s="146"/>
      <c r="AT1261" s="146"/>
      <c r="AU1261" s="146"/>
      <c r="AV1261" s="146"/>
      <c r="AW1261" s="146"/>
      <c r="AX1261" s="146"/>
      <c r="AY1261" s="146"/>
      <c r="AZ1261" s="146"/>
      <c r="BA1261" s="146"/>
      <c r="BB1261" s="146"/>
      <c r="BC1261" s="146"/>
      <c r="BD1261" s="146"/>
      <c r="BE1261" s="146"/>
      <c r="BF1261" s="146"/>
      <c r="BG1261" s="146"/>
      <c r="BH1261" s="146"/>
    </row>
    <row r="1262" spans="1:60" outlineLevel="1">
      <c r="A1262" s="153"/>
      <c r="B1262" s="154"/>
      <c r="C1262" s="803" t="s">
        <v>1079</v>
      </c>
      <c r="D1262" s="804"/>
      <c r="E1262" s="804"/>
      <c r="F1262" s="804"/>
      <c r="G1262" s="804"/>
      <c r="H1262" s="155"/>
      <c r="I1262" s="155"/>
      <c r="J1262" s="155"/>
      <c r="K1262" s="155"/>
      <c r="L1262" s="155"/>
      <c r="M1262" s="155"/>
      <c r="N1262" s="155"/>
      <c r="O1262" s="155"/>
      <c r="P1262" s="155"/>
      <c r="Q1262" s="155"/>
      <c r="R1262" s="155"/>
      <c r="S1262" s="155"/>
      <c r="T1262" s="155"/>
      <c r="U1262" s="155"/>
      <c r="V1262" s="155"/>
      <c r="W1262" s="155"/>
      <c r="X1262" s="155"/>
      <c r="Y1262" s="146"/>
      <c r="Z1262" s="146"/>
      <c r="AA1262" s="146"/>
      <c r="AB1262" s="146"/>
      <c r="AC1262" s="146"/>
      <c r="AD1262" s="146"/>
      <c r="AE1262" s="146"/>
      <c r="AF1262" s="146"/>
      <c r="AG1262" s="146" t="s">
        <v>176</v>
      </c>
      <c r="AH1262" s="146"/>
      <c r="AI1262" s="146"/>
      <c r="AJ1262" s="146"/>
      <c r="AK1262" s="146"/>
      <c r="AL1262" s="146"/>
      <c r="AM1262" s="146"/>
      <c r="AN1262" s="146"/>
      <c r="AO1262" s="146"/>
      <c r="AP1262" s="146"/>
      <c r="AQ1262" s="146"/>
      <c r="AR1262" s="146"/>
      <c r="AS1262" s="146"/>
      <c r="AT1262" s="146"/>
      <c r="AU1262" s="146"/>
      <c r="AV1262" s="146"/>
      <c r="AW1262" s="146"/>
      <c r="AX1262" s="146"/>
      <c r="AY1262" s="146"/>
      <c r="AZ1262" s="146"/>
      <c r="BA1262" s="146"/>
      <c r="BB1262" s="146"/>
      <c r="BC1262" s="146"/>
      <c r="BD1262" s="146"/>
      <c r="BE1262" s="146"/>
      <c r="BF1262" s="146"/>
      <c r="BG1262" s="146"/>
      <c r="BH1262" s="146"/>
    </row>
    <row r="1263" spans="1:60" outlineLevel="1">
      <c r="A1263" s="153"/>
      <c r="B1263" s="154"/>
      <c r="C1263" s="803" t="s">
        <v>1080</v>
      </c>
      <c r="D1263" s="804"/>
      <c r="E1263" s="804"/>
      <c r="F1263" s="804"/>
      <c r="G1263" s="804"/>
      <c r="H1263" s="155"/>
      <c r="I1263" s="155"/>
      <c r="J1263" s="155"/>
      <c r="K1263" s="155"/>
      <c r="L1263" s="155"/>
      <c r="M1263" s="155"/>
      <c r="N1263" s="155"/>
      <c r="O1263" s="155"/>
      <c r="P1263" s="155"/>
      <c r="Q1263" s="155"/>
      <c r="R1263" s="155"/>
      <c r="S1263" s="155"/>
      <c r="T1263" s="155"/>
      <c r="U1263" s="155"/>
      <c r="V1263" s="155"/>
      <c r="W1263" s="155"/>
      <c r="X1263" s="155"/>
      <c r="Y1263" s="146"/>
      <c r="Z1263" s="146"/>
      <c r="AA1263" s="146"/>
      <c r="AB1263" s="146"/>
      <c r="AC1263" s="146"/>
      <c r="AD1263" s="146"/>
      <c r="AE1263" s="146"/>
      <c r="AF1263" s="146"/>
      <c r="AG1263" s="146" t="s">
        <v>176</v>
      </c>
      <c r="AH1263" s="146"/>
      <c r="AI1263" s="146"/>
      <c r="AJ1263" s="146"/>
      <c r="AK1263" s="146"/>
      <c r="AL1263" s="146"/>
      <c r="AM1263" s="146"/>
      <c r="AN1263" s="146"/>
      <c r="AO1263" s="146"/>
      <c r="AP1263" s="146"/>
      <c r="AQ1263" s="146"/>
      <c r="AR1263" s="146"/>
      <c r="AS1263" s="146"/>
      <c r="AT1263" s="146"/>
      <c r="AU1263" s="146"/>
      <c r="AV1263" s="146"/>
      <c r="AW1263" s="146"/>
      <c r="AX1263" s="146"/>
      <c r="AY1263" s="146"/>
      <c r="AZ1263" s="146"/>
      <c r="BA1263" s="146"/>
      <c r="BB1263" s="146"/>
      <c r="BC1263" s="146"/>
      <c r="BD1263" s="146"/>
      <c r="BE1263" s="146"/>
      <c r="BF1263" s="146"/>
      <c r="BG1263" s="146"/>
      <c r="BH1263" s="146"/>
    </row>
    <row r="1264" spans="1:60" ht="22.5" outlineLevel="1">
      <c r="A1264" s="153"/>
      <c r="B1264" s="154"/>
      <c r="C1264" s="803" t="s">
        <v>1081</v>
      </c>
      <c r="D1264" s="804"/>
      <c r="E1264" s="804"/>
      <c r="F1264" s="804"/>
      <c r="G1264" s="804"/>
      <c r="H1264" s="155"/>
      <c r="I1264" s="155"/>
      <c r="J1264" s="155"/>
      <c r="K1264" s="155"/>
      <c r="L1264" s="155"/>
      <c r="M1264" s="155"/>
      <c r="N1264" s="155"/>
      <c r="O1264" s="155"/>
      <c r="P1264" s="155"/>
      <c r="Q1264" s="155"/>
      <c r="R1264" s="155"/>
      <c r="S1264" s="155"/>
      <c r="T1264" s="155"/>
      <c r="U1264" s="155"/>
      <c r="V1264" s="155"/>
      <c r="W1264" s="155"/>
      <c r="X1264" s="155"/>
      <c r="Y1264" s="146"/>
      <c r="Z1264" s="146"/>
      <c r="AA1264" s="146"/>
      <c r="AB1264" s="146"/>
      <c r="AC1264" s="146"/>
      <c r="AD1264" s="146"/>
      <c r="AE1264" s="146"/>
      <c r="AF1264" s="146"/>
      <c r="AG1264" s="146" t="s">
        <v>176</v>
      </c>
      <c r="AH1264" s="146"/>
      <c r="AI1264" s="146"/>
      <c r="AJ1264" s="146"/>
      <c r="AK1264" s="146"/>
      <c r="AL1264" s="146"/>
      <c r="AM1264" s="146"/>
      <c r="AN1264" s="146"/>
      <c r="AO1264" s="146"/>
      <c r="AP1264" s="146"/>
      <c r="AQ1264" s="146"/>
      <c r="AR1264" s="146"/>
      <c r="AS1264" s="146"/>
      <c r="AT1264" s="146"/>
      <c r="AU1264" s="146"/>
      <c r="AV1264" s="146"/>
      <c r="AW1264" s="146"/>
      <c r="AX1264" s="146"/>
      <c r="AY1264" s="146"/>
      <c r="AZ1264" s="146"/>
      <c r="BA1264" s="170" t="str">
        <f>C1264</f>
        <v>BEZPEČNOSTNÍ KOVÁNÍ DVEŘÍ NEREZ S PLNÝM ŠTÍTKEM, KLIKA - KLIKA, ZÁMEK S BEZPEČNOSTNÍ CYLINDRICKOU VLOŽKOU S MOŽNOSTÍ GENERÁLNÍHO KLÍČE, SAMOZAVÍRAČ S KLASIFIKACÍ C2, TĚSNÍCÍ VÝSUVNÁ PRAHOVÁ LIŠTA</v>
      </c>
      <c r="BB1264" s="146"/>
      <c r="BC1264" s="146"/>
      <c r="BD1264" s="146"/>
      <c r="BE1264" s="146"/>
      <c r="BF1264" s="146"/>
      <c r="BG1264" s="146"/>
      <c r="BH1264" s="146"/>
    </row>
    <row r="1265" spans="1:60" outlineLevel="1">
      <c r="A1265" s="153"/>
      <c r="B1265" s="154"/>
      <c r="C1265" s="803" t="s">
        <v>1082</v>
      </c>
      <c r="D1265" s="804"/>
      <c r="E1265" s="804"/>
      <c r="F1265" s="804"/>
      <c r="G1265" s="804"/>
      <c r="H1265" s="155"/>
      <c r="I1265" s="155"/>
      <c r="J1265" s="155"/>
      <c r="K1265" s="155"/>
      <c r="L1265" s="155"/>
      <c r="M1265" s="155"/>
      <c r="N1265" s="155"/>
      <c r="O1265" s="155"/>
      <c r="P1265" s="155"/>
      <c r="Q1265" s="155"/>
      <c r="R1265" s="155"/>
      <c r="S1265" s="155"/>
      <c r="T1265" s="155"/>
      <c r="U1265" s="155"/>
      <c r="V1265" s="155"/>
      <c r="W1265" s="155"/>
      <c r="X1265" s="155"/>
      <c r="Y1265" s="146"/>
      <c r="Z1265" s="146"/>
      <c r="AA1265" s="146"/>
      <c r="AB1265" s="146"/>
      <c r="AC1265" s="146"/>
      <c r="AD1265" s="146"/>
      <c r="AE1265" s="146"/>
      <c r="AF1265" s="146"/>
      <c r="AG1265" s="146" t="s">
        <v>176</v>
      </c>
      <c r="AH1265" s="146"/>
      <c r="AI1265" s="146"/>
      <c r="AJ1265" s="146"/>
      <c r="AK1265" s="146"/>
      <c r="AL1265" s="146"/>
      <c r="AM1265" s="146"/>
      <c r="AN1265" s="146"/>
      <c r="AO1265" s="146"/>
      <c r="AP1265" s="146"/>
      <c r="AQ1265" s="146"/>
      <c r="AR1265" s="146"/>
      <c r="AS1265" s="146"/>
      <c r="AT1265" s="146"/>
      <c r="AU1265" s="146"/>
      <c r="AV1265" s="146"/>
      <c r="AW1265" s="146"/>
      <c r="AX1265" s="146"/>
      <c r="AY1265" s="146"/>
      <c r="AZ1265" s="146"/>
      <c r="BA1265" s="170" t="str">
        <f>C1265</f>
        <v>POVRCHOVÁ ÚPRAVA DVEŘÍ I ZÁRUBNĚ- NÁTĚR V ODSTÍNU RAL, DODÁVKA VČ. KOTVÍCÍCH, MONTÁŽNÍCH A PROVOZNÍCH PRVKŮ</v>
      </c>
      <c r="BB1265" s="146"/>
      <c r="BC1265" s="146"/>
      <c r="BD1265" s="146"/>
      <c r="BE1265" s="146"/>
      <c r="BF1265" s="146"/>
      <c r="BG1265" s="146"/>
      <c r="BH1265" s="146"/>
    </row>
    <row r="1266" spans="1:60" outlineLevel="1">
      <c r="A1266" s="153"/>
      <c r="B1266" s="154"/>
      <c r="C1266" s="803" t="s">
        <v>1011</v>
      </c>
      <c r="D1266" s="804"/>
      <c r="E1266" s="804"/>
      <c r="F1266" s="804"/>
      <c r="G1266" s="804"/>
      <c r="H1266" s="155"/>
      <c r="I1266" s="155"/>
      <c r="J1266" s="155"/>
      <c r="K1266" s="155"/>
      <c r="L1266" s="155"/>
      <c r="M1266" s="155"/>
      <c r="N1266" s="155"/>
      <c r="O1266" s="155"/>
      <c r="P1266" s="155"/>
      <c r="Q1266" s="155"/>
      <c r="R1266" s="155"/>
      <c r="S1266" s="155"/>
      <c r="T1266" s="155"/>
      <c r="U1266" s="155"/>
      <c r="V1266" s="155"/>
      <c r="W1266" s="155"/>
      <c r="X1266" s="155"/>
      <c r="Y1266" s="146"/>
      <c r="Z1266" s="146"/>
      <c r="AA1266" s="146"/>
      <c r="AB1266" s="146"/>
      <c r="AC1266" s="146"/>
      <c r="AD1266" s="146"/>
      <c r="AE1266" s="146"/>
      <c r="AF1266" s="146"/>
      <c r="AG1266" s="146" t="s">
        <v>176</v>
      </c>
      <c r="AH1266" s="146"/>
      <c r="AI1266" s="146"/>
      <c r="AJ1266" s="146"/>
      <c r="AK1266" s="146"/>
      <c r="AL1266" s="146"/>
      <c r="AM1266" s="146"/>
      <c r="AN1266" s="146"/>
      <c r="AO1266" s="146"/>
      <c r="AP1266" s="146"/>
      <c r="AQ1266" s="146"/>
      <c r="AR1266" s="146"/>
      <c r="AS1266" s="146"/>
      <c r="AT1266" s="146"/>
      <c r="AU1266" s="146"/>
      <c r="AV1266" s="146"/>
      <c r="AW1266" s="146"/>
      <c r="AX1266" s="146"/>
      <c r="AY1266" s="146"/>
      <c r="AZ1266" s="146"/>
      <c r="BA1266" s="146"/>
      <c r="BB1266" s="146"/>
      <c r="BC1266" s="146"/>
      <c r="BD1266" s="146"/>
      <c r="BE1266" s="146"/>
      <c r="BF1266" s="146"/>
      <c r="BG1266" s="146"/>
      <c r="BH1266" s="146"/>
    </row>
    <row r="1267" spans="1:60" outlineLevel="1">
      <c r="A1267" s="153"/>
      <c r="B1267" s="154"/>
      <c r="C1267" s="803" t="s">
        <v>1017</v>
      </c>
      <c r="D1267" s="804"/>
      <c r="E1267" s="804"/>
      <c r="F1267" s="804"/>
      <c r="G1267" s="804"/>
      <c r="H1267" s="155"/>
      <c r="I1267" s="155"/>
      <c r="J1267" s="155"/>
      <c r="K1267" s="155"/>
      <c r="L1267" s="155"/>
      <c r="M1267" s="155"/>
      <c r="N1267" s="155"/>
      <c r="O1267" s="155"/>
      <c r="P1267" s="155"/>
      <c r="Q1267" s="155"/>
      <c r="R1267" s="155"/>
      <c r="S1267" s="155"/>
      <c r="T1267" s="155"/>
      <c r="U1267" s="155"/>
      <c r="V1267" s="155"/>
      <c r="W1267" s="155"/>
      <c r="X1267" s="155"/>
      <c r="Y1267" s="146"/>
      <c r="Z1267" s="146"/>
      <c r="AA1267" s="146"/>
      <c r="AB1267" s="146"/>
      <c r="AC1267" s="146"/>
      <c r="AD1267" s="146"/>
      <c r="AE1267" s="146"/>
      <c r="AF1267" s="146"/>
      <c r="AG1267" s="146" t="s">
        <v>176</v>
      </c>
      <c r="AH1267" s="146"/>
      <c r="AI1267" s="146"/>
      <c r="AJ1267" s="146"/>
      <c r="AK1267" s="146"/>
      <c r="AL1267" s="146"/>
      <c r="AM1267" s="146"/>
      <c r="AN1267" s="146"/>
      <c r="AO1267" s="146"/>
      <c r="AP1267" s="146"/>
      <c r="AQ1267" s="146"/>
      <c r="AR1267" s="146"/>
      <c r="AS1267" s="146"/>
      <c r="AT1267" s="146"/>
      <c r="AU1267" s="146"/>
      <c r="AV1267" s="146"/>
      <c r="AW1267" s="146"/>
      <c r="AX1267" s="146"/>
      <c r="AY1267" s="146"/>
      <c r="AZ1267" s="146"/>
      <c r="BA1267" s="146"/>
      <c r="BB1267" s="146"/>
      <c r="BC1267" s="146"/>
      <c r="BD1267" s="146"/>
      <c r="BE1267" s="146"/>
      <c r="BF1267" s="146"/>
      <c r="BG1267" s="146"/>
      <c r="BH1267" s="146"/>
    </row>
    <row r="1268" spans="1:60" outlineLevel="1">
      <c r="A1268" s="153"/>
      <c r="B1268" s="154"/>
      <c r="C1268" s="195" t="s">
        <v>1018</v>
      </c>
      <c r="D1268" s="185"/>
      <c r="E1268" s="186"/>
      <c r="F1268" s="155"/>
      <c r="G1268" s="155"/>
      <c r="H1268" s="155"/>
      <c r="I1268" s="155"/>
      <c r="J1268" s="155"/>
      <c r="K1268" s="155"/>
      <c r="L1268" s="155"/>
      <c r="M1268" s="155"/>
      <c r="N1268" s="155"/>
      <c r="O1268" s="155"/>
      <c r="P1268" s="155"/>
      <c r="Q1268" s="155"/>
      <c r="R1268" s="155"/>
      <c r="S1268" s="155"/>
      <c r="T1268" s="155"/>
      <c r="U1268" s="155"/>
      <c r="V1268" s="155"/>
      <c r="W1268" s="155"/>
      <c r="X1268" s="155"/>
      <c r="Y1268" s="146"/>
      <c r="Z1268" s="146"/>
      <c r="AA1268" s="146"/>
      <c r="AB1268" s="146"/>
      <c r="AC1268" s="146"/>
      <c r="AD1268" s="146"/>
      <c r="AE1268" s="146"/>
      <c r="AF1268" s="146"/>
      <c r="AG1268" s="146" t="s">
        <v>228</v>
      </c>
      <c r="AH1268" s="146">
        <v>0</v>
      </c>
      <c r="AI1268" s="146"/>
      <c r="AJ1268" s="146"/>
      <c r="AK1268" s="146"/>
      <c r="AL1268" s="146"/>
      <c r="AM1268" s="146"/>
      <c r="AN1268" s="146"/>
      <c r="AO1268" s="146"/>
      <c r="AP1268" s="146"/>
      <c r="AQ1268" s="146"/>
      <c r="AR1268" s="146"/>
      <c r="AS1268" s="146"/>
      <c r="AT1268" s="146"/>
      <c r="AU1268" s="146"/>
      <c r="AV1268" s="146"/>
      <c r="AW1268" s="146"/>
      <c r="AX1268" s="146"/>
      <c r="AY1268" s="146"/>
      <c r="AZ1268" s="146"/>
      <c r="BA1268" s="146"/>
      <c r="BB1268" s="146"/>
      <c r="BC1268" s="146"/>
      <c r="BD1268" s="146"/>
      <c r="BE1268" s="146"/>
      <c r="BF1268" s="146"/>
      <c r="BG1268" s="146"/>
      <c r="BH1268" s="146"/>
    </row>
    <row r="1269" spans="1:60" outlineLevel="1">
      <c r="A1269" s="153"/>
      <c r="B1269" s="154"/>
      <c r="C1269" s="195" t="s">
        <v>1019</v>
      </c>
      <c r="D1269" s="185"/>
      <c r="E1269" s="186">
        <v>2</v>
      </c>
      <c r="F1269" s="155"/>
      <c r="G1269" s="155"/>
      <c r="H1269" s="155"/>
      <c r="I1269" s="155"/>
      <c r="J1269" s="155"/>
      <c r="K1269" s="155"/>
      <c r="L1269" s="155"/>
      <c r="M1269" s="155"/>
      <c r="N1269" s="155"/>
      <c r="O1269" s="155"/>
      <c r="P1269" s="155"/>
      <c r="Q1269" s="155"/>
      <c r="R1269" s="155"/>
      <c r="S1269" s="155"/>
      <c r="T1269" s="155"/>
      <c r="U1269" s="155"/>
      <c r="V1269" s="155"/>
      <c r="W1269" s="155"/>
      <c r="X1269" s="155"/>
      <c r="Y1269" s="146"/>
      <c r="Z1269" s="146"/>
      <c r="AA1269" s="146"/>
      <c r="AB1269" s="146"/>
      <c r="AC1269" s="146"/>
      <c r="AD1269" s="146"/>
      <c r="AE1269" s="146"/>
      <c r="AF1269" s="146"/>
      <c r="AG1269" s="146" t="s">
        <v>228</v>
      </c>
      <c r="AH1269" s="146">
        <v>0</v>
      </c>
      <c r="AI1269" s="146"/>
      <c r="AJ1269" s="146"/>
      <c r="AK1269" s="146"/>
      <c r="AL1269" s="146"/>
      <c r="AM1269" s="146"/>
      <c r="AN1269" s="146"/>
      <c r="AO1269" s="146"/>
      <c r="AP1269" s="146"/>
      <c r="AQ1269" s="146"/>
      <c r="AR1269" s="146"/>
      <c r="AS1269" s="146"/>
      <c r="AT1269" s="146"/>
      <c r="AU1269" s="146"/>
      <c r="AV1269" s="146"/>
      <c r="AW1269" s="146"/>
      <c r="AX1269" s="146"/>
      <c r="AY1269" s="146"/>
      <c r="AZ1269" s="146"/>
      <c r="BA1269" s="146"/>
      <c r="BB1269" s="146"/>
      <c r="BC1269" s="146"/>
      <c r="BD1269" s="146"/>
      <c r="BE1269" s="146"/>
      <c r="BF1269" s="146"/>
      <c r="BG1269" s="146"/>
      <c r="BH1269" s="146"/>
    </row>
    <row r="1270" spans="1:60" outlineLevel="1">
      <c r="A1270" s="163">
        <v>180</v>
      </c>
      <c r="B1270" s="164" t="s">
        <v>1083</v>
      </c>
      <c r="C1270" s="180" t="s">
        <v>1084</v>
      </c>
      <c r="D1270" s="165" t="s">
        <v>646</v>
      </c>
      <c r="E1270" s="166">
        <v>1</v>
      </c>
      <c r="F1270" s="167"/>
      <c r="G1270" s="168">
        <f>ROUND(E1270*F1270,2)</f>
        <v>0</v>
      </c>
      <c r="H1270" s="167">
        <v>0</v>
      </c>
      <c r="I1270" s="168">
        <f>ROUND(E1270*H1270,2)</f>
        <v>0</v>
      </c>
      <c r="J1270" s="167">
        <v>20260</v>
      </c>
      <c r="K1270" s="168">
        <f>ROUND(E1270*J1270,2)</f>
        <v>20260</v>
      </c>
      <c r="L1270" s="168">
        <v>21</v>
      </c>
      <c r="M1270" s="168">
        <f>G1270*(1+L1270/100)</f>
        <v>0</v>
      </c>
      <c r="N1270" s="168">
        <v>0</v>
      </c>
      <c r="O1270" s="168">
        <f>ROUND(E1270*N1270,2)</f>
        <v>0</v>
      </c>
      <c r="P1270" s="168">
        <v>0</v>
      </c>
      <c r="Q1270" s="168">
        <f>ROUND(E1270*P1270,2)</f>
        <v>0</v>
      </c>
      <c r="R1270" s="168"/>
      <c r="S1270" s="168" t="s">
        <v>386</v>
      </c>
      <c r="T1270" s="169" t="s">
        <v>172</v>
      </c>
      <c r="U1270" s="155">
        <v>0</v>
      </c>
      <c r="V1270" s="155">
        <f>ROUND(E1270*U1270,2)</f>
        <v>0</v>
      </c>
      <c r="W1270" s="155"/>
      <c r="X1270" s="155" t="s">
        <v>223</v>
      </c>
      <c r="Y1270" s="146"/>
      <c r="Z1270" s="146"/>
      <c r="AA1270" s="146"/>
      <c r="AB1270" s="146"/>
      <c r="AC1270" s="146"/>
      <c r="AD1270" s="146"/>
      <c r="AE1270" s="146"/>
      <c r="AF1270" s="146"/>
      <c r="AG1270" s="146" t="s">
        <v>224</v>
      </c>
      <c r="AH1270" s="146"/>
      <c r="AI1270" s="146"/>
      <c r="AJ1270" s="146"/>
      <c r="AK1270" s="146"/>
      <c r="AL1270" s="146"/>
      <c r="AM1270" s="146"/>
      <c r="AN1270" s="146"/>
      <c r="AO1270" s="146"/>
      <c r="AP1270" s="146"/>
      <c r="AQ1270" s="146"/>
      <c r="AR1270" s="146"/>
      <c r="AS1270" s="146"/>
      <c r="AT1270" s="146"/>
      <c r="AU1270" s="146"/>
      <c r="AV1270" s="146"/>
      <c r="AW1270" s="146"/>
      <c r="AX1270" s="146"/>
      <c r="AY1270" s="146"/>
      <c r="AZ1270" s="146"/>
      <c r="BA1270" s="146"/>
      <c r="BB1270" s="146"/>
      <c r="BC1270" s="146"/>
      <c r="BD1270" s="146"/>
      <c r="BE1270" s="146"/>
      <c r="BF1270" s="146"/>
      <c r="BG1270" s="146"/>
      <c r="BH1270" s="146"/>
    </row>
    <row r="1271" spans="1:60" ht="22.5" outlineLevel="1">
      <c r="A1271" s="153"/>
      <c r="B1271" s="154"/>
      <c r="C1271" s="790" t="s">
        <v>1085</v>
      </c>
      <c r="D1271" s="791"/>
      <c r="E1271" s="791"/>
      <c r="F1271" s="791"/>
      <c r="G1271" s="791"/>
      <c r="H1271" s="155"/>
      <c r="I1271" s="155"/>
      <c r="J1271" s="155"/>
      <c r="K1271" s="155"/>
      <c r="L1271" s="155"/>
      <c r="M1271" s="155"/>
      <c r="N1271" s="155"/>
      <c r="O1271" s="155"/>
      <c r="P1271" s="155"/>
      <c r="Q1271" s="155"/>
      <c r="R1271" s="155"/>
      <c r="S1271" s="155"/>
      <c r="T1271" s="155"/>
      <c r="U1271" s="155"/>
      <c r="V1271" s="155"/>
      <c r="W1271" s="155"/>
      <c r="X1271" s="155"/>
      <c r="Y1271" s="146"/>
      <c r="Z1271" s="146"/>
      <c r="AA1271" s="146"/>
      <c r="AB1271" s="146"/>
      <c r="AC1271" s="146"/>
      <c r="AD1271" s="146"/>
      <c r="AE1271" s="146"/>
      <c r="AF1271" s="146"/>
      <c r="AG1271" s="146" t="s">
        <v>176</v>
      </c>
      <c r="AH1271" s="146"/>
      <c r="AI1271" s="146"/>
      <c r="AJ1271" s="146"/>
      <c r="AK1271" s="146"/>
      <c r="AL1271" s="146"/>
      <c r="AM1271" s="146"/>
      <c r="AN1271" s="146"/>
      <c r="AO1271" s="146"/>
      <c r="AP1271" s="146"/>
      <c r="AQ1271" s="146"/>
      <c r="AR1271" s="146"/>
      <c r="AS1271" s="146"/>
      <c r="AT1271" s="146"/>
      <c r="AU1271" s="146"/>
      <c r="AV1271" s="146"/>
      <c r="AW1271" s="146"/>
      <c r="AX1271" s="146"/>
      <c r="AY1271" s="146"/>
      <c r="AZ1271" s="146"/>
      <c r="BA1271" s="170" t="str">
        <f>C1271</f>
        <v>OBOUSTRANNĚ HLADKÉ, PLNÉ, ZATEPLENÉ, VČETNĚ ZÁRUBNĚ PRO DODATEČNOU MONTÁŽ DO PŘÍČKY TL.150 mm, S DORAZOVÝM TĚSNĚNÍM</v>
      </c>
      <c r="BB1271" s="146"/>
      <c r="BC1271" s="146"/>
      <c r="BD1271" s="146"/>
      <c r="BE1271" s="146"/>
      <c r="BF1271" s="146"/>
      <c r="BG1271" s="146"/>
      <c r="BH1271" s="146"/>
    </row>
    <row r="1272" spans="1:60" outlineLevel="1">
      <c r="A1272" s="153"/>
      <c r="B1272" s="154"/>
      <c r="C1272" s="803" t="s">
        <v>1086</v>
      </c>
      <c r="D1272" s="804"/>
      <c r="E1272" s="804"/>
      <c r="F1272" s="804"/>
      <c r="G1272" s="804"/>
      <c r="H1272" s="155"/>
      <c r="I1272" s="155"/>
      <c r="J1272" s="155"/>
      <c r="K1272" s="155"/>
      <c r="L1272" s="155"/>
      <c r="M1272" s="155"/>
      <c r="N1272" s="155"/>
      <c r="O1272" s="155"/>
      <c r="P1272" s="155"/>
      <c r="Q1272" s="155"/>
      <c r="R1272" s="155"/>
      <c r="S1272" s="155"/>
      <c r="T1272" s="155"/>
      <c r="U1272" s="155"/>
      <c r="V1272" s="155"/>
      <c r="W1272" s="155"/>
      <c r="X1272" s="155"/>
      <c r="Y1272" s="146"/>
      <c r="Z1272" s="146"/>
      <c r="AA1272" s="146"/>
      <c r="AB1272" s="146"/>
      <c r="AC1272" s="146"/>
      <c r="AD1272" s="146"/>
      <c r="AE1272" s="146"/>
      <c r="AF1272" s="146"/>
      <c r="AG1272" s="146" t="s">
        <v>176</v>
      </c>
      <c r="AH1272" s="146"/>
      <c r="AI1272" s="146"/>
      <c r="AJ1272" s="146"/>
      <c r="AK1272" s="146"/>
      <c r="AL1272" s="146"/>
      <c r="AM1272" s="146"/>
      <c r="AN1272" s="146"/>
      <c r="AO1272" s="146"/>
      <c r="AP1272" s="146"/>
      <c r="AQ1272" s="146"/>
      <c r="AR1272" s="146"/>
      <c r="AS1272" s="146"/>
      <c r="AT1272" s="146"/>
      <c r="AU1272" s="146"/>
      <c r="AV1272" s="146"/>
      <c r="AW1272" s="146"/>
      <c r="AX1272" s="146"/>
      <c r="AY1272" s="146"/>
      <c r="AZ1272" s="146"/>
      <c r="BA1272" s="146"/>
      <c r="BB1272" s="146"/>
      <c r="BC1272" s="146"/>
      <c r="BD1272" s="146"/>
      <c r="BE1272" s="146"/>
      <c r="BF1272" s="146"/>
      <c r="BG1272" s="146"/>
      <c r="BH1272" s="146"/>
    </row>
    <row r="1273" spans="1:60" outlineLevel="1">
      <c r="A1273" s="153"/>
      <c r="B1273" s="154"/>
      <c r="C1273" s="803" t="s">
        <v>1080</v>
      </c>
      <c r="D1273" s="804"/>
      <c r="E1273" s="804"/>
      <c r="F1273" s="804"/>
      <c r="G1273" s="804"/>
      <c r="H1273" s="155"/>
      <c r="I1273" s="155"/>
      <c r="J1273" s="155"/>
      <c r="K1273" s="155"/>
      <c r="L1273" s="155"/>
      <c r="M1273" s="155"/>
      <c r="N1273" s="155"/>
      <c r="O1273" s="155"/>
      <c r="P1273" s="155"/>
      <c r="Q1273" s="155"/>
      <c r="R1273" s="155"/>
      <c r="S1273" s="155"/>
      <c r="T1273" s="155"/>
      <c r="U1273" s="155"/>
      <c r="V1273" s="155"/>
      <c r="W1273" s="155"/>
      <c r="X1273" s="155"/>
      <c r="Y1273" s="146"/>
      <c r="Z1273" s="146"/>
      <c r="AA1273" s="146"/>
      <c r="AB1273" s="146"/>
      <c r="AC1273" s="146"/>
      <c r="AD1273" s="146"/>
      <c r="AE1273" s="146"/>
      <c r="AF1273" s="146"/>
      <c r="AG1273" s="146" t="s">
        <v>176</v>
      </c>
      <c r="AH1273" s="146"/>
      <c r="AI1273" s="146"/>
      <c r="AJ1273" s="146"/>
      <c r="AK1273" s="146"/>
      <c r="AL1273" s="146"/>
      <c r="AM1273" s="146"/>
      <c r="AN1273" s="146"/>
      <c r="AO1273" s="146"/>
      <c r="AP1273" s="146"/>
      <c r="AQ1273" s="146"/>
      <c r="AR1273" s="146"/>
      <c r="AS1273" s="146"/>
      <c r="AT1273" s="146"/>
      <c r="AU1273" s="146"/>
      <c r="AV1273" s="146"/>
      <c r="AW1273" s="146"/>
      <c r="AX1273" s="146"/>
      <c r="AY1273" s="146"/>
      <c r="AZ1273" s="146"/>
      <c r="BA1273" s="146"/>
      <c r="BB1273" s="146"/>
      <c r="BC1273" s="146"/>
      <c r="BD1273" s="146"/>
      <c r="BE1273" s="146"/>
      <c r="BF1273" s="146"/>
      <c r="BG1273" s="146"/>
      <c r="BH1273" s="146"/>
    </row>
    <row r="1274" spans="1:60" ht="22.5" outlineLevel="1">
      <c r="A1274" s="153"/>
      <c r="B1274" s="154"/>
      <c r="C1274" s="803" t="s">
        <v>1087</v>
      </c>
      <c r="D1274" s="804"/>
      <c r="E1274" s="804"/>
      <c r="F1274" s="804"/>
      <c r="G1274" s="804"/>
      <c r="H1274" s="155"/>
      <c r="I1274" s="155"/>
      <c r="J1274" s="155"/>
      <c r="K1274" s="155"/>
      <c r="L1274" s="155"/>
      <c r="M1274" s="155"/>
      <c r="N1274" s="155"/>
      <c r="O1274" s="155"/>
      <c r="P1274" s="155"/>
      <c r="Q1274" s="155"/>
      <c r="R1274" s="155"/>
      <c r="S1274" s="155"/>
      <c r="T1274" s="155"/>
      <c r="U1274" s="155"/>
      <c r="V1274" s="155"/>
      <c r="W1274" s="155"/>
      <c r="X1274" s="155"/>
      <c r="Y1274" s="146"/>
      <c r="Z1274" s="146"/>
      <c r="AA1274" s="146"/>
      <c r="AB1274" s="146"/>
      <c r="AC1274" s="146"/>
      <c r="AD1274" s="146"/>
      <c r="AE1274" s="146"/>
      <c r="AF1274" s="146"/>
      <c r="AG1274" s="146" t="s">
        <v>176</v>
      </c>
      <c r="AH1274" s="146"/>
      <c r="AI1274" s="146"/>
      <c r="AJ1274" s="146"/>
      <c r="AK1274" s="146"/>
      <c r="AL1274" s="146"/>
      <c r="AM1274" s="146"/>
      <c r="AN1274" s="146"/>
      <c r="AO1274" s="146"/>
      <c r="AP1274" s="146"/>
      <c r="AQ1274" s="146"/>
      <c r="AR1274" s="146"/>
      <c r="AS1274" s="146"/>
      <c r="AT1274" s="146"/>
      <c r="AU1274" s="146"/>
      <c r="AV1274" s="146"/>
      <c r="AW1274" s="146"/>
      <c r="AX1274" s="146"/>
      <c r="AY1274" s="146"/>
      <c r="AZ1274" s="146"/>
      <c r="BA1274" s="170" t="str">
        <f>C1274</f>
        <v>BEZPEČNOSTNÍ KOVÁNÍ DVEŘÍ NEREZ S PLNÝM ŠTÍTKEM, KLIKA - KLIKA, ZÁMEK S BEZPEČNOSTNÍ CYLINDRICKOU VLOŽKOU S MOŽNOSTÍ GENERÁLNÍHO KLÍČE, TĚSNÍCÍ VÝSUVNÁ PRAHOVÁ LIŠTA</v>
      </c>
      <c r="BB1274" s="146"/>
      <c r="BC1274" s="146"/>
      <c r="BD1274" s="146"/>
      <c r="BE1274" s="146"/>
      <c r="BF1274" s="146"/>
      <c r="BG1274" s="146"/>
      <c r="BH1274" s="146"/>
    </row>
    <row r="1275" spans="1:60" outlineLevel="1">
      <c r="A1275" s="153"/>
      <c r="B1275" s="154"/>
      <c r="C1275" s="803" t="s">
        <v>1082</v>
      </c>
      <c r="D1275" s="804"/>
      <c r="E1275" s="804"/>
      <c r="F1275" s="804"/>
      <c r="G1275" s="804"/>
      <c r="H1275" s="155"/>
      <c r="I1275" s="155"/>
      <c r="J1275" s="155"/>
      <c r="K1275" s="155"/>
      <c r="L1275" s="155"/>
      <c r="M1275" s="155"/>
      <c r="N1275" s="155"/>
      <c r="O1275" s="155"/>
      <c r="P1275" s="155"/>
      <c r="Q1275" s="155"/>
      <c r="R1275" s="155"/>
      <c r="S1275" s="155"/>
      <c r="T1275" s="155"/>
      <c r="U1275" s="155"/>
      <c r="V1275" s="155"/>
      <c r="W1275" s="155"/>
      <c r="X1275" s="155"/>
      <c r="Y1275" s="146"/>
      <c r="Z1275" s="146"/>
      <c r="AA1275" s="146"/>
      <c r="AB1275" s="146"/>
      <c r="AC1275" s="146"/>
      <c r="AD1275" s="146"/>
      <c r="AE1275" s="146"/>
      <c r="AF1275" s="146"/>
      <c r="AG1275" s="146" t="s">
        <v>176</v>
      </c>
      <c r="AH1275" s="146"/>
      <c r="AI1275" s="146"/>
      <c r="AJ1275" s="146"/>
      <c r="AK1275" s="146"/>
      <c r="AL1275" s="146"/>
      <c r="AM1275" s="146"/>
      <c r="AN1275" s="146"/>
      <c r="AO1275" s="146"/>
      <c r="AP1275" s="146"/>
      <c r="AQ1275" s="146"/>
      <c r="AR1275" s="146"/>
      <c r="AS1275" s="146"/>
      <c r="AT1275" s="146"/>
      <c r="AU1275" s="146"/>
      <c r="AV1275" s="146"/>
      <c r="AW1275" s="146"/>
      <c r="AX1275" s="146"/>
      <c r="AY1275" s="146"/>
      <c r="AZ1275" s="146"/>
      <c r="BA1275" s="170" t="str">
        <f>C1275</f>
        <v>POVRCHOVÁ ÚPRAVA DVEŘÍ I ZÁRUBNĚ- NÁTĚR V ODSTÍNU RAL, DODÁVKA VČ. KOTVÍCÍCH, MONTÁŽNÍCH A PROVOZNÍCH PRVKŮ</v>
      </c>
      <c r="BB1275" s="146"/>
      <c r="BC1275" s="146"/>
      <c r="BD1275" s="146"/>
      <c r="BE1275" s="146"/>
      <c r="BF1275" s="146"/>
      <c r="BG1275" s="146"/>
      <c r="BH1275" s="146"/>
    </row>
    <row r="1276" spans="1:60" outlineLevel="1">
      <c r="A1276" s="153"/>
      <c r="B1276" s="154"/>
      <c r="C1276" s="803" t="s">
        <v>1011</v>
      </c>
      <c r="D1276" s="804"/>
      <c r="E1276" s="804"/>
      <c r="F1276" s="804"/>
      <c r="G1276" s="804"/>
      <c r="H1276" s="155"/>
      <c r="I1276" s="155"/>
      <c r="J1276" s="155"/>
      <c r="K1276" s="155"/>
      <c r="L1276" s="155"/>
      <c r="M1276" s="155"/>
      <c r="N1276" s="155"/>
      <c r="O1276" s="155"/>
      <c r="P1276" s="155"/>
      <c r="Q1276" s="155"/>
      <c r="R1276" s="155"/>
      <c r="S1276" s="155"/>
      <c r="T1276" s="155"/>
      <c r="U1276" s="155"/>
      <c r="V1276" s="155"/>
      <c r="W1276" s="155"/>
      <c r="X1276" s="155"/>
      <c r="Y1276" s="146"/>
      <c r="Z1276" s="146"/>
      <c r="AA1276" s="146"/>
      <c r="AB1276" s="146"/>
      <c r="AC1276" s="146"/>
      <c r="AD1276" s="146"/>
      <c r="AE1276" s="146"/>
      <c r="AF1276" s="146"/>
      <c r="AG1276" s="146" t="s">
        <v>176</v>
      </c>
      <c r="AH1276" s="146"/>
      <c r="AI1276" s="146"/>
      <c r="AJ1276" s="146"/>
      <c r="AK1276" s="146"/>
      <c r="AL1276" s="146"/>
      <c r="AM1276" s="146"/>
      <c r="AN1276" s="146"/>
      <c r="AO1276" s="146"/>
      <c r="AP1276" s="146"/>
      <c r="AQ1276" s="146"/>
      <c r="AR1276" s="146"/>
      <c r="AS1276" s="146"/>
      <c r="AT1276" s="146"/>
      <c r="AU1276" s="146"/>
      <c r="AV1276" s="146"/>
      <c r="AW1276" s="146"/>
      <c r="AX1276" s="146"/>
      <c r="AY1276" s="146"/>
      <c r="AZ1276" s="146"/>
      <c r="BA1276" s="146"/>
      <c r="BB1276" s="146"/>
      <c r="BC1276" s="146"/>
      <c r="BD1276" s="146"/>
      <c r="BE1276" s="146"/>
      <c r="BF1276" s="146"/>
      <c r="BG1276" s="146"/>
      <c r="BH1276" s="146"/>
    </row>
    <row r="1277" spans="1:60" outlineLevel="1">
      <c r="A1277" s="153"/>
      <c r="B1277" s="154"/>
      <c r="C1277" s="803" t="s">
        <v>1017</v>
      </c>
      <c r="D1277" s="804"/>
      <c r="E1277" s="804"/>
      <c r="F1277" s="804"/>
      <c r="G1277" s="804"/>
      <c r="H1277" s="155"/>
      <c r="I1277" s="155"/>
      <c r="J1277" s="155"/>
      <c r="K1277" s="155"/>
      <c r="L1277" s="155"/>
      <c r="M1277" s="155"/>
      <c r="N1277" s="155"/>
      <c r="O1277" s="155"/>
      <c r="P1277" s="155"/>
      <c r="Q1277" s="155"/>
      <c r="R1277" s="155"/>
      <c r="S1277" s="155"/>
      <c r="T1277" s="155"/>
      <c r="U1277" s="155"/>
      <c r="V1277" s="155"/>
      <c r="W1277" s="155"/>
      <c r="X1277" s="155"/>
      <c r="Y1277" s="146"/>
      <c r="Z1277" s="146"/>
      <c r="AA1277" s="146"/>
      <c r="AB1277" s="146"/>
      <c r="AC1277" s="146"/>
      <c r="AD1277" s="146"/>
      <c r="AE1277" s="146"/>
      <c r="AF1277" s="146"/>
      <c r="AG1277" s="146" t="s">
        <v>176</v>
      </c>
      <c r="AH1277" s="146"/>
      <c r="AI1277" s="146"/>
      <c r="AJ1277" s="146"/>
      <c r="AK1277" s="146"/>
      <c r="AL1277" s="146"/>
      <c r="AM1277" s="146"/>
      <c r="AN1277" s="146"/>
      <c r="AO1277" s="146"/>
      <c r="AP1277" s="146"/>
      <c r="AQ1277" s="146"/>
      <c r="AR1277" s="146"/>
      <c r="AS1277" s="146"/>
      <c r="AT1277" s="146"/>
      <c r="AU1277" s="146"/>
      <c r="AV1277" s="146"/>
      <c r="AW1277" s="146"/>
      <c r="AX1277" s="146"/>
      <c r="AY1277" s="146"/>
      <c r="AZ1277" s="146"/>
      <c r="BA1277" s="146"/>
      <c r="BB1277" s="146"/>
      <c r="BC1277" s="146"/>
      <c r="BD1277" s="146"/>
      <c r="BE1277" s="146"/>
      <c r="BF1277" s="146"/>
      <c r="BG1277" s="146"/>
      <c r="BH1277" s="146"/>
    </row>
    <row r="1278" spans="1:60" outlineLevel="1">
      <c r="A1278" s="153"/>
      <c r="B1278" s="154"/>
      <c r="C1278" s="195" t="s">
        <v>1018</v>
      </c>
      <c r="D1278" s="185"/>
      <c r="E1278" s="186"/>
      <c r="F1278" s="155"/>
      <c r="G1278" s="155"/>
      <c r="H1278" s="155"/>
      <c r="I1278" s="155"/>
      <c r="J1278" s="155"/>
      <c r="K1278" s="155"/>
      <c r="L1278" s="155"/>
      <c r="M1278" s="155"/>
      <c r="N1278" s="155"/>
      <c r="O1278" s="155"/>
      <c r="P1278" s="155"/>
      <c r="Q1278" s="155"/>
      <c r="R1278" s="155"/>
      <c r="S1278" s="155"/>
      <c r="T1278" s="155"/>
      <c r="U1278" s="155"/>
      <c r="V1278" s="155"/>
      <c r="W1278" s="155"/>
      <c r="X1278" s="155"/>
      <c r="Y1278" s="146"/>
      <c r="Z1278" s="146"/>
      <c r="AA1278" s="146"/>
      <c r="AB1278" s="146"/>
      <c r="AC1278" s="146"/>
      <c r="AD1278" s="146"/>
      <c r="AE1278" s="146"/>
      <c r="AF1278" s="146"/>
      <c r="AG1278" s="146" t="s">
        <v>228</v>
      </c>
      <c r="AH1278" s="146">
        <v>0</v>
      </c>
      <c r="AI1278" s="146"/>
      <c r="AJ1278" s="146"/>
      <c r="AK1278" s="146"/>
      <c r="AL1278" s="146"/>
      <c r="AM1278" s="146"/>
      <c r="AN1278" s="146"/>
      <c r="AO1278" s="146"/>
      <c r="AP1278" s="146"/>
      <c r="AQ1278" s="146"/>
      <c r="AR1278" s="146"/>
      <c r="AS1278" s="146"/>
      <c r="AT1278" s="146"/>
      <c r="AU1278" s="146"/>
      <c r="AV1278" s="146"/>
      <c r="AW1278" s="146"/>
      <c r="AX1278" s="146"/>
      <c r="AY1278" s="146"/>
      <c r="AZ1278" s="146"/>
      <c r="BA1278" s="146"/>
      <c r="BB1278" s="146"/>
      <c r="BC1278" s="146"/>
      <c r="BD1278" s="146"/>
      <c r="BE1278" s="146"/>
      <c r="BF1278" s="146"/>
      <c r="BG1278" s="146"/>
      <c r="BH1278" s="146"/>
    </row>
    <row r="1279" spans="1:60" outlineLevel="1">
      <c r="A1279" s="153"/>
      <c r="B1279" s="154"/>
      <c r="C1279" s="195" t="s">
        <v>633</v>
      </c>
      <c r="D1279" s="185"/>
      <c r="E1279" s="186">
        <v>1</v>
      </c>
      <c r="F1279" s="155"/>
      <c r="G1279" s="155"/>
      <c r="H1279" s="155"/>
      <c r="I1279" s="155"/>
      <c r="J1279" s="155"/>
      <c r="K1279" s="155"/>
      <c r="L1279" s="155"/>
      <c r="M1279" s="155"/>
      <c r="N1279" s="155"/>
      <c r="O1279" s="155"/>
      <c r="P1279" s="155"/>
      <c r="Q1279" s="155"/>
      <c r="R1279" s="155"/>
      <c r="S1279" s="155"/>
      <c r="T1279" s="155"/>
      <c r="U1279" s="155"/>
      <c r="V1279" s="155"/>
      <c r="W1279" s="155"/>
      <c r="X1279" s="155"/>
      <c r="Y1279" s="146"/>
      <c r="Z1279" s="146"/>
      <c r="AA1279" s="146"/>
      <c r="AB1279" s="146"/>
      <c r="AC1279" s="146"/>
      <c r="AD1279" s="146"/>
      <c r="AE1279" s="146"/>
      <c r="AF1279" s="146"/>
      <c r="AG1279" s="146" t="s">
        <v>228</v>
      </c>
      <c r="AH1279" s="146">
        <v>0</v>
      </c>
      <c r="AI1279" s="146"/>
      <c r="AJ1279" s="146"/>
      <c r="AK1279" s="146"/>
      <c r="AL1279" s="146"/>
      <c r="AM1279" s="146"/>
      <c r="AN1279" s="146"/>
      <c r="AO1279" s="146"/>
      <c r="AP1279" s="146"/>
      <c r="AQ1279" s="146"/>
      <c r="AR1279" s="146"/>
      <c r="AS1279" s="146"/>
      <c r="AT1279" s="146"/>
      <c r="AU1279" s="146"/>
      <c r="AV1279" s="146"/>
      <c r="AW1279" s="146"/>
      <c r="AX1279" s="146"/>
      <c r="AY1279" s="146"/>
      <c r="AZ1279" s="146"/>
      <c r="BA1279" s="146"/>
      <c r="BB1279" s="146"/>
      <c r="BC1279" s="146"/>
      <c r="BD1279" s="146"/>
      <c r="BE1279" s="146"/>
      <c r="BF1279" s="146"/>
      <c r="BG1279" s="146"/>
      <c r="BH1279" s="146"/>
    </row>
    <row r="1280" spans="1:60" outlineLevel="1">
      <c r="A1280" s="163">
        <v>181</v>
      </c>
      <c r="B1280" s="164" t="s">
        <v>1088</v>
      </c>
      <c r="C1280" s="180" t="s">
        <v>1089</v>
      </c>
      <c r="D1280" s="165" t="s">
        <v>646</v>
      </c>
      <c r="E1280" s="166">
        <v>1</v>
      </c>
      <c r="F1280" s="167"/>
      <c r="G1280" s="168">
        <f>ROUND(E1280*F1280,2)</f>
        <v>0</v>
      </c>
      <c r="H1280" s="167">
        <v>0</v>
      </c>
      <c r="I1280" s="168">
        <f>ROUND(E1280*H1280,2)</f>
        <v>0</v>
      </c>
      <c r="J1280" s="167">
        <v>16580</v>
      </c>
      <c r="K1280" s="168">
        <f>ROUND(E1280*J1280,2)</f>
        <v>16580</v>
      </c>
      <c r="L1280" s="168">
        <v>21</v>
      </c>
      <c r="M1280" s="168">
        <f>G1280*(1+L1280/100)</f>
        <v>0</v>
      </c>
      <c r="N1280" s="168">
        <v>0</v>
      </c>
      <c r="O1280" s="168">
        <f>ROUND(E1280*N1280,2)</f>
        <v>0</v>
      </c>
      <c r="P1280" s="168">
        <v>0</v>
      </c>
      <c r="Q1280" s="168">
        <f>ROUND(E1280*P1280,2)</f>
        <v>0</v>
      </c>
      <c r="R1280" s="168"/>
      <c r="S1280" s="168" t="s">
        <v>386</v>
      </c>
      <c r="T1280" s="169" t="s">
        <v>172</v>
      </c>
      <c r="U1280" s="155">
        <v>0</v>
      </c>
      <c r="V1280" s="155">
        <f>ROUND(E1280*U1280,2)</f>
        <v>0</v>
      </c>
      <c r="W1280" s="155"/>
      <c r="X1280" s="155" t="s">
        <v>223</v>
      </c>
      <c r="Y1280" s="146"/>
      <c r="Z1280" s="146"/>
      <c r="AA1280" s="146"/>
      <c r="AB1280" s="146"/>
      <c r="AC1280" s="146"/>
      <c r="AD1280" s="146"/>
      <c r="AE1280" s="146"/>
      <c r="AF1280" s="146"/>
      <c r="AG1280" s="146" t="s">
        <v>224</v>
      </c>
      <c r="AH1280" s="146"/>
      <c r="AI1280" s="146"/>
      <c r="AJ1280" s="146"/>
      <c r="AK1280" s="146"/>
      <c r="AL1280" s="146"/>
      <c r="AM1280" s="146"/>
      <c r="AN1280" s="146"/>
      <c r="AO1280" s="146"/>
      <c r="AP1280" s="146"/>
      <c r="AQ1280" s="146"/>
      <c r="AR1280" s="146"/>
      <c r="AS1280" s="146"/>
      <c r="AT1280" s="146"/>
      <c r="AU1280" s="146"/>
      <c r="AV1280" s="146"/>
      <c r="AW1280" s="146"/>
      <c r="AX1280" s="146"/>
      <c r="AY1280" s="146"/>
      <c r="AZ1280" s="146"/>
      <c r="BA1280" s="146"/>
      <c r="BB1280" s="146"/>
      <c r="BC1280" s="146"/>
      <c r="BD1280" s="146"/>
      <c r="BE1280" s="146"/>
      <c r="BF1280" s="146"/>
      <c r="BG1280" s="146"/>
      <c r="BH1280" s="146"/>
    </row>
    <row r="1281" spans="1:60" ht="22.5" outlineLevel="1">
      <c r="A1281" s="153"/>
      <c r="B1281" s="154"/>
      <c r="C1281" s="790" t="s">
        <v>1085</v>
      </c>
      <c r="D1281" s="791"/>
      <c r="E1281" s="791"/>
      <c r="F1281" s="791"/>
      <c r="G1281" s="791"/>
      <c r="H1281" s="155"/>
      <c r="I1281" s="155"/>
      <c r="J1281" s="155"/>
      <c r="K1281" s="155"/>
      <c r="L1281" s="155"/>
      <c r="M1281" s="155"/>
      <c r="N1281" s="155"/>
      <c r="O1281" s="155"/>
      <c r="P1281" s="155"/>
      <c r="Q1281" s="155"/>
      <c r="R1281" s="155"/>
      <c r="S1281" s="155"/>
      <c r="T1281" s="155"/>
      <c r="U1281" s="155"/>
      <c r="V1281" s="155"/>
      <c r="W1281" s="155"/>
      <c r="X1281" s="155"/>
      <c r="Y1281" s="146"/>
      <c r="Z1281" s="146"/>
      <c r="AA1281" s="146"/>
      <c r="AB1281" s="146"/>
      <c r="AC1281" s="146"/>
      <c r="AD1281" s="146"/>
      <c r="AE1281" s="146"/>
      <c r="AF1281" s="146"/>
      <c r="AG1281" s="146" t="s">
        <v>176</v>
      </c>
      <c r="AH1281" s="146"/>
      <c r="AI1281" s="146"/>
      <c r="AJ1281" s="146"/>
      <c r="AK1281" s="146"/>
      <c r="AL1281" s="146"/>
      <c r="AM1281" s="146"/>
      <c r="AN1281" s="146"/>
      <c r="AO1281" s="146"/>
      <c r="AP1281" s="146"/>
      <c r="AQ1281" s="146"/>
      <c r="AR1281" s="146"/>
      <c r="AS1281" s="146"/>
      <c r="AT1281" s="146"/>
      <c r="AU1281" s="146"/>
      <c r="AV1281" s="146"/>
      <c r="AW1281" s="146"/>
      <c r="AX1281" s="146"/>
      <c r="AY1281" s="146"/>
      <c r="AZ1281" s="146"/>
      <c r="BA1281" s="170" t="str">
        <f>C1281</f>
        <v>OBOUSTRANNĚ HLADKÉ, PLNÉ, ZATEPLENÉ, VČETNĚ ZÁRUBNĚ PRO DODATEČNOU MONTÁŽ DO PŘÍČKY TL.150 mm, S DORAZOVÝM TĚSNĚNÍM</v>
      </c>
      <c r="BB1281" s="146"/>
      <c r="BC1281" s="146"/>
      <c r="BD1281" s="146"/>
      <c r="BE1281" s="146"/>
      <c r="BF1281" s="146"/>
      <c r="BG1281" s="146"/>
      <c r="BH1281" s="146"/>
    </row>
    <row r="1282" spans="1:60" outlineLevel="1">
      <c r="A1282" s="153"/>
      <c r="B1282" s="154"/>
      <c r="C1282" s="803" t="s">
        <v>1077</v>
      </c>
      <c r="D1282" s="804"/>
      <c r="E1282" s="804"/>
      <c r="F1282" s="804"/>
      <c r="G1282" s="804"/>
      <c r="H1282" s="155"/>
      <c r="I1282" s="155"/>
      <c r="J1282" s="155"/>
      <c r="K1282" s="155"/>
      <c r="L1282" s="155"/>
      <c r="M1282" s="155"/>
      <c r="N1282" s="155"/>
      <c r="O1282" s="155"/>
      <c r="P1282" s="155"/>
      <c r="Q1282" s="155"/>
      <c r="R1282" s="155"/>
      <c r="S1282" s="155"/>
      <c r="T1282" s="155"/>
      <c r="U1282" s="155"/>
      <c r="V1282" s="155"/>
      <c r="W1282" s="155"/>
      <c r="X1282" s="155"/>
      <c r="Y1282" s="146"/>
      <c r="Z1282" s="146"/>
      <c r="AA1282" s="146"/>
      <c r="AB1282" s="146"/>
      <c r="AC1282" s="146"/>
      <c r="AD1282" s="146"/>
      <c r="AE1282" s="146"/>
      <c r="AF1282" s="146"/>
      <c r="AG1282" s="146" t="s">
        <v>176</v>
      </c>
      <c r="AH1282" s="146"/>
      <c r="AI1282" s="146"/>
      <c r="AJ1282" s="146"/>
      <c r="AK1282" s="146"/>
      <c r="AL1282" s="146"/>
      <c r="AM1282" s="146"/>
      <c r="AN1282" s="146"/>
      <c r="AO1282" s="146"/>
      <c r="AP1282" s="146"/>
      <c r="AQ1282" s="146"/>
      <c r="AR1282" s="146"/>
      <c r="AS1282" s="146"/>
      <c r="AT1282" s="146"/>
      <c r="AU1282" s="146"/>
      <c r="AV1282" s="146"/>
      <c r="AW1282" s="146"/>
      <c r="AX1282" s="146"/>
      <c r="AY1282" s="146"/>
      <c r="AZ1282" s="146"/>
      <c r="BA1282" s="146"/>
      <c r="BB1282" s="146"/>
      <c r="BC1282" s="146"/>
      <c r="BD1282" s="146"/>
      <c r="BE1282" s="146"/>
      <c r="BF1282" s="146"/>
      <c r="BG1282" s="146"/>
      <c r="BH1282" s="146"/>
    </row>
    <row r="1283" spans="1:60" outlineLevel="1">
      <c r="A1283" s="153"/>
      <c r="B1283" s="154"/>
      <c r="C1283" s="803" t="s">
        <v>1070</v>
      </c>
      <c r="D1283" s="804"/>
      <c r="E1283" s="804"/>
      <c r="F1283" s="804"/>
      <c r="G1283" s="804"/>
      <c r="H1283" s="155"/>
      <c r="I1283" s="155"/>
      <c r="J1283" s="155"/>
      <c r="K1283" s="155"/>
      <c r="L1283" s="155"/>
      <c r="M1283" s="155"/>
      <c r="N1283" s="155"/>
      <c r="O1283" s="155"/>
      <c r="P1283" s="155"/>
      <c r="Q1283" s="155"/>
      <c r="R1283" s="155"/>
      <c r="S1283" s="155"/>
      <c r="T1283" s="155"/>
      <c r="U1283" s="155"/>
      <c r="V1283" s="155"/>
      <c r="W1283" s="155"/>
      <c r="X1283" s="155"/>
      <c r="Y1283" s="146"/>
      <c r="Z1283" s="146"/>
      <c r="AA1283" s="146"/>
      <c r="AB1283" s="146"/>
      <c r="AC1283" s="146"/>
      <c r="AD1283" s="146"/>
      <c r="AE1283" s="146"/>
      <c r="AF1283" s="146"/>
      <c r="AG1283" s="146" t="s">
        <v>176</v>
      </c>
      <c r="AH1283" s="146"/>
      <c r="AI1283" s="146"/>
      <c r="AJ1283" s="146"/>
      <c r="AK1283" s="146"/>
      <c r="AL1283" s="146"/>
      <c r="AM1283" s="146"/>
      <c r="AN1283" s="146"/>
      <c r="AO1283" s="146"/>
      <c r="AP1283" s="146"/>
      <c r="AQ1283" s="146"/>
      <c r="AR1283" s="146"/>
      <c r="AS1283" s="146"/>
      <c r="AT1283" s="146"/>
      <c r="AU1283" s="146"/>
      <c r="AV1283" s="146"/>
      <c r="AW1283" s="146"/>
      <c r="AX1283" s="146"/>
      <c r="AY1283" s="146"/>
      <c r="AZ1283" s="146"/>
      <c r="BA1283" s="146"/>
      <c r="BB1283" s="146"/>
      <c r="BC1283" s="146"/>
      <c r="BD1283" s="146"/>
      <c r="BE1283" s="146"/>
      <c r="BF1283" s="146"/>
      <c r="BG1283" s="146"/>
      <c r="BH1283" s="146"/>
    </row>
    <row r="1284" spans="1:60" outlineLevel="1">
      <c r="A1284" s="153"/>
      <c r="B1284" s="154"/>
      <c r="C1284" s="803" t="s">
        <v>1080</v>
      </c>
      <c r="D1284" s="804"/>
      <c r="E1284" s="804"/>
      <c r="F1284" s="804"/>
      <c r="G1284" s="804"/>
      <c r="H1284" s="155"/>
      <c r="I1284" s="155"/>
      <c r="J1284" s="155"/>
      <c r="K1284" s="155"/>
      <c r="L1284" s="155"/>
      <c r="M1284" s="155"/>
      <c r="N1284" s="155"/>
      <c r="O1284" s="155"/>
      <c r="P1284" s="155"/>
      <c r="Q1284" s="155"/>
      <c r="R1284" s="155"/>
      <c r="S1284" s="155"/>
      <c r="T1284" s="155"/>
      <c r="U1284" s="155"/>
      <c r="V1284" s="155"/>
      <c r="W1284" s="155"/>
      <c r="X1284" s="155"/>
      <c r="Y1284" s="146"/>
      <c r="Z1284" s="146"/>
      <c r="AA1284" s="146"/>
      <c r="AB1284" s="146"/>
      <c r="AC1284" s="146"/>
      <c r="AD1284" s="146"/>
      <c r="AE1284" s="146"/>
      <c r="AF1284" s="146"/>
      <c r="AG1284" s="146" t="s">
        <v>176</v>
      </c>
      <c r="AH1284" s="146"/>
      <c r="AI1284" s="146"/>
      <c r="AJ1284" s="146"/>
      <c r="AK1284" s="146"/>
      <c r="AL1284" s="146"/>
      <c r="AM1284" s="146"/>
      <c r="AN1284" s="146"/>
      <c r="AO1284" s="146"/>
      <c r="AP1284" s="146"/>
      <c r="AQ1284" s="146"/>
      <c r="AR1284" s="146"/>
      <c r="AS1284" s="146"/>
      <c r="AT1284" s="146"/>
      <c r="AU1284" s="146"/>
      <c r="AV1284" s="146"/>
      <c r="AW1284" s="146"/>
      <c r="AX1284" s="146"/>
      <c r="AY1284" s="146"/>
      <c r="AZ1284" s="146"/>
      <c r="BA1284" s="146"/>
      <c r="BB1284" s="146"/>
      <c r="BC1284" s="146"/>
      <c r="BD1284" s="146"/>
      <c r="BE1284" s="146"/>
      <c r="BF1284" s="146"/>
      <c r="BG1284" s="146"/>
      <c r="BH1284" s="146"/>
    </row>
    <row r="1285" spans="1:60" ht="22.5" outlineLevel="1">
      <c r="A1285" s="153"/>
      <c r="B1285" s="154"/>
      <c r="C1285" s="803" t="s">
        <v>1090</v>
      </c>
      <c r="D1285" s="804"/>
      <c r="E1285" s="804"/>
      <c r="F1285" s="804"/>
      <c r="G1285" s="804"/>
      <c r="H1285" s="155"/>
      <c r="I1285" s="155"/>
      <c r="J1285" s="155"/>
      <c r="K1285" s="155"/>
      <c r="L1285" s="155"/>
      <c r="M1285" s="155"/>
      <c r="N1285" s="155"/>
      <c r="O1285" s="155"/>
      <c r="P1285" s="155"/>
      <c r="Q1285" s="155"/>
      <c r="R1285" s="155"/>
      <c r="S1285" s="155"/>
      <c r="T1285" s="155"/>
      <c r="U1285" s="155"/>
      <c r="V1285" s="155"/>
      <c r="W1285" s="155"/>
      <c r="X1285" s="155"/>
      <c r="Y1285" s="146"/>
      <c r="Z1285" s="146"/>
      <c r="AA1285" s="146"/>
      <c r="AB1285" s="146"/>
      <c r="AC1285" s="146"/>
      <c r="AD1285" s="146"/>
      <c r="AE1285" s="146"/>
      <c r="AF1285" s="146"/>
      <c r="AG1285" s="146" t="s">
        <v>176</v>
      </c>
      <c r="AH1285" s="146"/>
      <c r="AI1285" s="146"/>
      <c r="AJ1285" s="146"/>
      <c r="AK1285" s="146"/>
      <c r="AL1285" s="146"/>
      <c r="AM1285" s="146"/>
      <c r="AN1285" s="146"/>
      <c r="AO1285" s="146"/>
      <c r="AP1285" s="146"/>
      <c r="AQ1285" s="146"/>
      <c r="AR1285" s="146"/>
      <c r="AS1285" s="146"/>
      <c r="AT1285" s="146"/>
      <c r="AU1285" s="146"/>
      <c r="AV1285" s="146"/>
      <c r="AW1285" s="146"/>
      <c r="AX1285" s="146"/>
      <c r="AY1285" s="146"/>
      <c r="AZ1285" s="146"/>
      <c r="BA1285" s="170" t="str">
        <f>C1285</f>
        <v>BEZPEČNOSTNÍ KOVÁNÍ DVEŘÍ NEREZ S PLNÝM ŠTÍTKEM, KLIKA - KOULE ZE STRANY SCHODIŠTĚ, ZÁMEK S BEZPEČNOSTNÍ CYLINDRICKOU VLOŽKOU S MOŽNOSTÍ GENERÁLNÍHO KLÍČE, TĚSNÍCÍ VÝSUVNÁ PRAHOVÁ LIŠTA</v>
      </c>
      <c r="BB1285" s="146"/>
      <c r="BC1285" s="146"/>
      <c r="BD1285" s="146"/>
      <c r="BE1285" s="146"/>
      <c r="BF1285" s="146"/>
      <c r="BG1285" s="146"/>
      <c r="BH1285" s="146"/>
    </row>
    <row r="1286" spans="1:60" outlineLevel="1">
      <c r="A1286" s="153"/>
      <c r="B1286" s="154"/>
      <c r="C1286" s="803" t="s">
        <v>1082</v>
      </c>
      <c r="D1286" s="804"/>
      <c r="E1286" s="804"/>
      <c r="F1286" s="804"/>
      <c r="G1286" s="804"/>
      <c r="H1286" s="155"/>
      <c r="I1286" s="155"/>
      <c r="J1286" s="155"/>
      <c r="K1286" s="155"/>
      <c r="L1286" s="155"/>
      <c r="M1286" s="155"/>
      <c r="N1286" s="155"/>
      <c r="O1286" s="155"/>
      <c r="P1286" s="155"/>
      <c r="Q1286" s="155"/>
      <c r="R1286" s="155"/>
      <c r="S1286" s="155"/>
      <c r="T1286" s="155"/>
      <c r="U1286" s="155"/>
      <c r="V1286" s="155"/>
      <c r="W1286" s="155"/>
      <c r="X1286" s="155"/>
      <c r="Y1286" s="146"/>
      <c r="Z1286" s="146"/>
      <c r="AA1286" s="146"/>
      <c r="AB1286" s="146"/>
      <c r="AC1286" s="146"/>
      <c r="AD1286" s="146"/>
      <c r="AE1286" s="146"/>
      <c r="AF1286" s="146"/>
      <c r="AG1286" s="146" t="s">
        <v>176</v>
      </c>
      <c r="AH1286" s="146"/>
      <c r="AI1286" s="146"/>
      <c r="AJ1286" s="146"/>
      <c r="AK1286" s="146"/>
      <c r="AL1286" s="146"/>
      <c r="AM1286" s="146"/>
      <c r="AN1286" s="146"/>
      <c r="AO1286" s="146"/>
      <c r="AP1286" s="146"/>
      <c r="AQ1286" s="146"/>
      <c r="AR1286" s="146"/>
      <c r="AS1286" s="146"/>
      <c r="AT1286" s="146"/>
      <c r="AU1286" s="146"/>
      <c r="AV1286" s="146"/>
      <c r="AW1286" s="146"/>
      <c r="AX1286" s="146"/>
      <c r="AY1286" s="146"/>
      <c r="AZ1286" s="146"/>
      <c r="BA1286" s="170" t="str">
        <f>C1286</f>
        <v>POVRCHOVÁ ÚPRAVA DVEŘÍ I ZÁRUBNĚ- NÁTĚR V ODSTÍNU RAL, DODÁVKA VČ. KOTVÍCÍCH, MONTÁŽNÍCH A PROVOZNÍCH PRVKŮ</v>
      </c>
      <c r="BB1286" s="146"/>
      <c r="BC1286" s="146"/>
      <c r="BD1286" s="146"/>
      <c r="BE1286" s="146"/>
      <c r="BF1286" s="146"/>
      <c r="BG1286" s="146"/>
      <c r="BH1286" s="146"/>
    </row>
    <row r="1287" spans="1:60" outlineLevel="1">
      <c r="A1287" s="153"/>
      <c r="B1287" s="154"/>
      <c r="C1287" s="803" t="s">
        <v>1011</v>
      </c>
      <c r="D1287" s="804"/>
      <c r="E1287" s="804"/>
      <c r="F1287" s="804"/>
      <c r="G1287" s="804"/>
      <c r="H1287" s="155"/>
      <c r="I1287" s="155"/>
      <c r="J1287" s="155"/>
      <c r="K1287" s="155"/>
      <c r="L1287" s="155"/>
      <c r="M1287" s="155"/>
      <c r="N1287" s="155"/>
      <c r="O1287" s="155"/>
      <c r="P1287" s="155"/>
      <c r="Q1287" s="155"/>
      <c r="R1287" s="155"/>
      <c r="S1287" s="155"/>
      <c r="T1287" s="155"/>
      <c r="U1287" s="155"/>
      <c r="V1287" s="155"/>
      <c r="W1287" s="155"/>
      <c r="X1287" s="155"/>
      <c r="Y1287" s="146"/>
      <c r="Z1287" s="146"/>
      <c r="AA1287" s="146"/>
      <c r="AB1287" s="146"/>
      <c r="AC1287" s="146"/>
      <c r="AD1287" s="146"/>
      <c r="AE1287" s="146"/>
      <c r="AF1287" s="146"/>
      <c r="AG1287" s="146" t="s">
        <v>176</v>
      </c>
      <c r="AH1287" s="146"/>
      <c r="AI1287" s="146"/>
      <c r="AJ1287" s="146"/>
      <c r="AK1287" s="146"/>
      <c r="AL1287" s="146"/>
      <c r="AM1287" s="146"/>
      <c r="AN1287" s="146"/>
      <c r="AO1287" s="146"/>
      <c r="AP1287" s="146"/>
      <c r="AQ1287" s="146"/>
      <c r="AR1287" s="146"/>
      <c r="AS1287" s="146"/>
      <c r="AT1287" s="146"/>
      <c r="AU1287" s="146"/>
      <c r="AV1287" s="146"/>
      <c r="AW1287" s="146"/>
      <c r="AX1287" s="146"/>
      <c r="AY1287" s="146"/>
      <c r="AZ1287" s="146"/>
      <c r="BA1287" s="146"/>
      <c r="BB1287" s="146"/>
      <c r="BC1287" s="146"/>
      <c r="BD1287" s="146"/>
      <c r="BE1287" s="146"/>
      <c r="BF1287" s="146"/>
      <c r="BG1287" s="146"/>
      <c r="BH1287" s="146"/>
    </row>
    <row r="1288" spans="1:60" outlineLevel="1">
      <c r="A1288" s="153"/>
      <c r="B1288" s="154"/>
      <c r="C1288" s="195" t="s">
        <v>1018</v>
      </c>
      <c r="D1288" s="185"/>
      <c r="E1288" s="186"/>
      <c r="F1288" s="155"/>
      <c r="G1288" s="155"/>
      <c r="H1288" s="155"/>
      <c r="I1288" s="155"/>
      <c r="J1288" s="155"/>
      <c r="K1288" s="155"/>
      <c r="L1288" s="155"/>
      <c r="M1288" s="155"/>
      <c r="N1288" s="155"/>
      <c r="O1288" s="155"/>
      <c r="P1288" s="155"/>
      <c r="Q1288" s="155"/>
      <c r="R1288" s="155"/>
      <c r="S1288" s="155"/>
      <c r="T1288" s="155"/>
      <c r="U1288" s="155"/>
      <c r="V1288" s="155"/>
      <c r="W1288" s="155"/>
      <c r="X1288" s="155"/>
      <c r="Y1288" s="146"/>
      <c r="Z1288" s="146"/>
      <c r="AA1288" s="146"/>
      <c r="AB1288" s="146"/>
      <c r="AC1288" s="146"/>
      <c r="AD1288" s="146"/>
      <c r="AE1288" s="146"/>
      <c r="AF1288" s="146"/>
      <c r="AG1288" s="146" t="s">
        <v>228</v>
      </c>
      <c r="AH1288" s="146">
        <v>0</v>
      </c>
      <c r="AI1288" s="146"/>
      <c r="AJ1288" s="146"/>
      <c r="AK1288" s="146"/>
      <c r="AL1288" s="146"/>
      <c r="AM1288" s="146"/>
      <c r="AN1288" s="146"/>
      <c r="AO1288" s="146"/>
      <c r="AP1288" s="146"/>
      <c r="AQ1288" s="146"/>
      <c r="AR1288" s="146"/>
      <c r="AS1288" s="146"/>
      <c r="AT1288" s="146"/>
      <c r="AU1288" s="146"/>
      <c r="AV1288" s="146"/>
      <c r="AW1288" s="146"/>
      <c r="AX1288" s="146"/>
      <c r="AY1288" s="146"/>
      <c r="AZ1288" s="146"/>
      <c r="BA1288" s="146"/>
      <c r="BB1288" s="146"/>
      <c r="BC1288" s="146"/>
      <c r="BD1288" s="146"/>
      <c r="BE1288" s="146"/>
      <c r="BF1288" s="146"/>
      <c r="BG1288" s="146"/>
      <c r="BH1288" s="146"/>
    </row>
    <row r="1289" spans="1:60" outlineLevel="1">
      <c r="A1289" s="153"/>
      <c r="B1289" s="154"/>
      <c r="C1289" s="195" t="s">
        <v>633</v>
      </c>
      <c r="D1289" s="185"/>
      <c r="E1289" s="186">
        <v>1</v>
      </c>
      <c r="F1289" s="155"/>
      <c r="G1289" s="155"/>
      <c r="H1289" s="155"/>
      <c r="I1289" s="155"/>
      <c r="J1289" s="155"/>
      <c r="K1289" s="155"/>
      <c r="L1289" s="155"/>
      <c r="M1289" s="155"/>
      <c r="N1289" s="155"/>
      <c r="O1289" s="155"/>
      <c r="P1289" s="155"/>
      <c r="Q1289" s="155"/>
      <c r="R1289" s="155"/>
      <c r="S1289" s="155"/>
      <c r="T1289" s="155"/>
      <c r="U1289" s="155"/>
      <c r="V1289" s="155"/>
      <c r="W1289" s="155"/>
      <c r="X1289" s="155"/>
      <c r="Y1289" s="146"/>
      <c r="Z1289" s="146"/>
      <c r="AA1289" s="146"/>
      <c r="AB1289" s="146"/>
      <c r="AC1289" s="146"/>
      <c r="AD1289" s="146"/>
      <c r="AE1289" s="146"/>
      <c r="AF1289" s="146"/>
      <c r="AG1289" s="146" t="s">
        <v>228</v>
      </c>
      <c r="AH1289" s="146">
        <v>0</v>
      </c>
      <c r="AI1289" s="146"/>
      <c r="AJ1289" s="146"/>
      <c r="AK1289" s="146"/>
      <c r="AL1289" s="146"/>
      <c r="AM1289" s="146"/>
      <c r="AN1289" s="146"/>
      <c r="AO1289" s="146"/>
      <c r="AP1289" s="146"/>
      <c r="AQ1289" s="146"/>
      <c r="AR1289" s="146"/>
      <c r="AS1289" s="146"/>
      <c r="AT1289" s="146"/>
      <c r="AU1289" s="146"/>
      <c r="AV1289" s="146"/>
      <c r="AW1289" s="146"/>
      <c r="AX1289" s="146"/>
      <c r="AY1289" s="146"/>
      <c r="AZ1289" s="146"/>
      <c r="BA1289" s="146"/>
      <c r="BB1289" s="146"/>
      <c r="BC1289" s="146"/>
      <c r="BD1289" s="146"/>
      <c r="BE1289" s="146"/>
      <c r="BF1289" s="146"/>
      <c r="BG1289" s="146"/>
      <c r="BH1289" s="146"/>
    </row>
    <row r="1290" spans="1:60" ht="22.5" outlineLevel="1">
      <c r="A1290" s="163">
        <v>182</v>
      </c>
      <c r="B1290" s="164" t="s">
        <v>1091</v>
      </c>
      <c r="C1290" s="180" t="s">
        <v>1092</v>
      </c>
      <c r="D1290" s="165" t="s">
        <v>646</v>
      </c>
      <c r="E1290" s="166">
        <v>1</v>
      </c>
      <c r="F1290" s="167"/>
      <c r="G1290" s="168">
        <f>ROUND(E1290*F1290,2)</f>
        <v>0</v>
      </c>
      <c r="H1290" s="167">
        <v>0</v>
      </c>
      <c r="I1290" s="168">
        <f>ROUND(E1290*H1290,2)</f>
        <v>0</v>
      </c>
      <c r="J1290" s="167">
        <v>510.5</v>
      </c>
      <c r="K1290" s="168">
        <f>ROUND(E1290*J1290,2)</f>
        <v>510.5</v>
      </c>
      <c r="L1290" s="168">
        <v>21</v>
      </c>
      <c r="M1290" s="168">
        <f>G1290*(1+L1290/100)</f>
        <v>0</v>
      </c>
      <c r="N1290" s="168">
        <v>0</v>
      </c>
      <c r="O1290" s="168">
        <f>ROUND(E1290*N1290,2)</f>
        <v>0</v>
      </c>
      <c r="P1290" s="168">
        <v>0</v>
      </c>
      <c r="Q1290" s="168">
        <f>ROUND(E1290*P1290,2)</f>
        <v>0</v>
      </c>
      <c r="R1290" s="168"/>
      <c r="S1290" s="168" t="s">
        <v>386</v>
      </c>
      <c r="T1290" s="169" t="s">
        <v>172</v>
      </c>
      <c r="U1290" s="155">
        <v>0</v>
      </c>
      <c r="V1290" s="155">
        <f>ROUND(E1290*U1290,2)</f>
        <v>0</v>
      </c>
      <c r="W1290" s="155"/>
      <c r="X1290" s="155" t="s">
        <v>223</v>
      </c>
      <c r="Y1290" s="146"/>
      <c r="Z1290" s="146"/>
      <c r="AA1290" s="146"/>
      <c r="AB1290" s="146"/>
      <c r="AC1290" s="146"/>
      <c r="AD1290" s="146"/>
      <c r="AE1290" s="146"/>
      <c r="AF1290" s="146"/>
      <c r="AG1290" s="146" t="s">
        <v>224</v>
      </c>
      <c r="AH1290" s="146"/>
      <c r="AI1290" s="146"/>
      <c r="AJ1290" s="146"/>
      <c r="AK1290" s="146"/>
      <c r="AL1290" s="146"/>
      <c r="AM1290" s="146"/>
      <c r="AN1290" s="146"/>
      <c r="AO1290" s="146"/>
      <c r="AP1290" s="146"/>
      <c r="AQ1290" s="146"/>
      <c r="AR1290" s="146"/>
      <c r="AS1290" s="146"/>
      <c r="AT1290" s="146"/>
      <c r="AU1290" s="146"/>
      <c r="AV1290" s="146"/>
      <c r="AW1290" s="146"/>
      <c r="AX1290" s="146"/>
      <c r="AY1290" s="146"/>
      <c r="AZ1290" s="146"/>
      <c r="BA1290" s="146"/>
      <c r="BB1290" s="146"/>
      <c r="BC1290" s="146"/>
      <c r="BD1290" s="146"/>
      <c r="BE1290" s="146"/>
      <c r="BF1290" s="146"/>
      <c r="BG1290" s="146"/>
      <c r="BH1290" s="146"/>
    </row>
    <row r="1291" spans="1:60" outlineLevel="1">
      <c r="A1291" s="153"/>
      <c r="B1291" s="154"/>
      <c r="C1291" s="790" t="s">
        <v>1093</v>
      </c>
      <c r="D1291" s="791"/>
      <c r="E1291" s="791"/>
      <c r="F1291" s="791"/>
      <c r="G1291" s="791"/>
      <c r="H1291" s="155"/>
      <c r="I1291" s="155"/>
      <c r="J1291" s="155"/>
      <c r="K1291" s="155"/>
      <c r="L1291" s="155"/>
      <c r="M1291" s="155"/>
      <c r="N1291" s="155"/>
      <c r="O1291" s="155"/>
      <c r="P1291" s="155"/>
      <c r="Q1291" s="155"/>
      <c r="R1291" s="155"/>
      <c r="S1291" s="155"/>
      <c r="T1291" s="155"/>
      <c r="U1291" s="155"/>
      <c r="V1291" s="155"/>
      <c r="W1291" s="155"/>
      <c r="X1291" s="155"/>
      <c r="Y1291" s="146"/>
      <c r="Z1291" s="146"/>
      <c r="AA1291" s="146"/>
      <c r="AB1291" s="146"/>
      <c r="AC1291" s="146"/>
      <c r="AD1291" s="146"/>
      <c r="AE1291" s="146"/>
      <c r="AF1291" s="146"/>
      <c r="AG1291" s="146" t="s">
        <v>176</v>
      </c>
      <c r="AH1291" s="146"/>
      <c r="AI1291" s="146"/>
      <c r="AJ1291" s="146"/>
      <c r="AK1291" s="146"/>
      <c r="AL1291" s="146"/>
      <c r="AM1291" s="146"/>
      <c r="AN1291" s="146"/>
      <c r="AO1291" s="146"/>
      <c r="AP1291" s="146"/>
      <c r="AQ1291" s="146"/>
      <c r="AR1291" s="146"/>
      <c r="AS1291" s="146"/>
      <c r="AT1291" s="146"/>
      <c r="AU1291" s="146"/>
      <c r="AV1291" s="146"/>
      <c r="AW1291" s="146"/>
      <c r="AX1291" s="146"/>
      <c r="AY1291" s="146"/>
      <c r="AZ1291" s="146"/>
      <c r="BA1291" s="146"/>
      <c r="BB1291" s="146"/>
      <c r="BC1291" s="146"/>
      <c r="BD1291" s="146"/>
      <c r="BE1291" s="146"/>
      <c r="BF1291" s="146"/>
      <c r="BG1291" s="146"/>
      <c r="BH1291" s="146"/>
    </row>
    <row r="1292" spans="1:60" outlineLevel="1">
      <c r="A1292" s="153"/>
      <c r="B1292" s="154"/>
      <c r="C1292" s="195" t="s">
        <v>1094</v>
      </c>
      <c r="D1292" s="185"/>
      <c r="E1292" s="186"/>
      <c r="F1292" s="155"/>
      <c r="G1292" s="155"/>
      <c r="H1292" s="155"/>
      <c r="I1292" s="155"/>
      <c r="J1292" s="155"/>
      <c r="K1292" s="155"/>
      <c r="L1292" s="155"/>
      <c r="M1292" s="155"/>
      <c r="N1292" s="155"/>
      <c r="O1292" s="155"/>
      <c r="P1292" s="155"/>
      <c r="Q1292" s="155"/>
      <c r="R1292" s="155"/>
      <c r="S1292" s="155"/>
      <c r="T1292" s="155"/>
      <c r="U1292" s="155"/>
      <c r="V1292" s="155"/>
      <c r="W1292" s="155"/>
      <c r="X1292" s="155"/>
      <c r="Y1292" s="146"/>
      <c r="Z1292" s="146"/>
      <c r="AA1292" s="146"/>
      <c r="AB1292" s="146"/>
      <c r="AC1292" s="146"/>
      <c r="AD1292" s="146"/>
      <c r="AE1292" s="146"/>
      <c r="AF1292" s="146"/>
      <c r="AG1292" s="146" t="s">
        <v>228</v>
      </c>
      <c r="AH1292" s="146">
        <v>0</v>
      </c>
      <c r="AI1292" s="146"/>
      <c r="AJ1292" s="146"/>
      <c r="AK1292" s="146"/>
      <c r="AL1292" s="146"/>
      <c r="AM1292" s="146"/>
      <c r="AN1292" s="146"/>
      <c r="AO1292" s="146"/>
      <c r="AP1292" s="146"/>
      <c r="AQ1292" s="146"/>
      <c r="AR1292" s="146"/>
      <c r="AS1292" s="146"/>
      <c r="AT1292" s="146"/>
      <c r="AU1292" s="146"/>
      <c r="AV1292" s="146"/>
      <c r="AW1292" s="146"/>
      <c r="AX1292" s="146"/>
      <c r="AY1292" s="146"/>
      <c r="AZ1292" s="146"/>
      <c r="BA1292" s="146"/>
      <c r="BB1292" s="146"/>
      <c r="BC1292" s="146"/>
      <c r="BD1292" s="146"/>
      <c r="BE1292" s="146"/>
      <c r="BF1292" s="146"/>
      <c r="BG1292" s="146"/>
      <c r="BH1292" s="146"/>
    </row>
    <row r="1293" spans="1:60" outlineLevel="1">
      <c r="A1293" s="153"/>
      <c r="B1293" s="154"/>
      <c r="C1293" s="195" t="s">
        <v>633</v>
      </c>
      <c r="D1293" s="185"/>
      <c r="E1293" s="186">
        <v>1</v>
      </c>
      <c r="F1293" s="155"/>
      <c r="G1293" s="155"/>
      <c r="H1293" s="155"/>
      <c r="I1293" s="155"/>
      <c r="J1293" s="155"/>
      <c r="K1293" s="155"/>
      <c r="L1293" s="155"/>
      <c r="M1293" s="155"/>
      <c r="N1293" s="155"/>
      <c r="O1293" s="155"/>
      <c r="P1293" s="155"/>
      <c r="Q1293" s="155"/>
      <c r="R1293" s="155"/>
      <c r="S1293" s="155"/>
      <c r="T1293" s="155"/>
      <c r="U1293" s="155"/>
      <c r="V1293" s="155"/>
      <c r="W1293" s="155"/>
      <c r="X1293" s="155"/>
      <c r="Y1293" s="146"/>
      <c r="Z1293" s="146"/>
      <c r="AA1293" s="146"/>
      <c r="AB1293" s="146"/>
      <c r="AC1293" s="146"/>
      <c r="AD1293" s="146"/>
      <c r="AE1293" s="146"/>
      <c r="AF1293" s="146"/>
      <c r="AG1293" s="146" t="s">
        <v>228</v>
      </c>
      <c r="AH1293" s="146">
        <v>0</v>
      </c>
      <c r="AI1293" s="146"/>
      <c r="AJ1293" s="146"/>
      <c r="AK1293" s="146"/>
      <c r="AL1293" s="146"/>
      <c r="AM1293" s="146"/>
      <c r="AN1293" s="146"/>
      <c r="AO1293" s="146"/>
      <c r="AP1293" s="146"/>
      <c r="AQ1293" s="146"/>
      <c r="AR1293" s="146"/>
      <c r="AS1293" s="146"/>
      <c r="AT1293" s="146"/>
      <c r="AU1293" s="146"/>
      <c r="AV1293" s="146"/>
      <c r="AW1293" s="146"/>
      <c r="AX1293" s="146"/>
      <c r="AY1293" s="146"/>
      <c r="AZ1293" s="146"/>
      <c r="BA1293" s="146"/>
      <c r="BB1293" s="146"/>
      <c r="BC1293" s="146"/>
      <c r="BD1293" s="146"/>
      <c r="BE1293" s="146"/>
      <c r="BF1293" s="146"/>
      <c r="BG1293" s="146"/>
      <c r="BH1293" s="146"/>
    </row>
    <row r="1294" spans="1:60" outlineLevel="1">
      <c r="A1294" s="163">
        <v>183</v>
      </c>
      <c r="B1294" s="164" t="s">
        <v>1095</v>
      </c>
      <c r="C1294" s="180" t="s">
        <v>1096</v>
      </c>
      <c r="D1294" s="165" t="s">
        <v>646</v>
      </c>
      <c r="E1294" s="166">
        <v>1</v>
      </c>
      <c r="F1294" s="167"/>
      <c r="G1294" s="168">
        <f>ROUND(E1294*F1294,2)</f>
        <v>0</v>
      </c>
      <c r="H1294" s="167">
        <v>0</v>
      </c>
      <c r="I1294" s="168">
        <f>ROUND(E1294*H1294,2)</f>
        <v>0</v>
      </c>
      <c r="J1294" s="167">
        <v>1069.5</v>
      </c>
      <c r="K1294" s="168">
        <f>ROUND(E1294*J1294,2)</f>
        <v>1069.5</v>
      </c>
      <c r="L1294" s="168">
        <v>21</v>
      </c>
      <c r="M1294" s="168">
        <f>G1294*(1+L1294/100)</f>
        <v>0</v>
      </c>
      <c r="N1294" s="168">
        <v>0</v>
      </c>
      <c r="O1294" s="168">
        <f>ROUND(E1294*N1294,2)</f>
        <v>0</v>
      </c>
      <c r="P1294" s="168">
        <v>0</v>
      </c>
      <c r="Q1294" s="168">
        <f>ROUND(E1294*P1294,2)</f>
        <v>0</v>
      </c>
      <c r="R1294" s="168"/>
      <c r="S1294" s="168" t="s">
        <v>386</v>
      </c>
      <c r="T1294" s="169" t="s">
        <v>172</v>
      </c>
      <c r="U1294" s="155">
        <v>0</v>
      </c>
      <c r="V1294" s="155">
        <f>ROUND(E1294*U1294,2)</f>
        <v>0</v>
      </c>
      <c r="W1294" s="155"/>
      <c r="X1294" s="155" t="s">
        <v>223</v>
      </c>
      <c r="Y1294" s="146"/>
      <c r="Z1294" s="146"/>
      <c r="AA1294" s="146"/>
      <c r="AB1294" s="146"/>
      <c r="AC1294" s="146"/>
      <c r="AD1294" s="146"/>
      <c r="AE1294" s="146"/>
      <c r="AF1294" s="146"/>
      <c r="AG1294" s="146" t="s">
        <v>224</v>
      </c>
      <c r="AH1294" s="146"/>
      <c r="AI1294" s="146"/>
      <c r="AJ1294" s="146"/>
      <c r="AK1294" s="146"/>
      <c r="AL1294" s="146"/>
      <c r="AM1294" s="146"/>
      <c r="AN1294" s="146"/>
      <c r="AO1294" s="146"/>
      <c r="AP1294" s="146"/>
      <c r="AQ1294" s="146"/>
      <c r="AR1294" s="146"/>
      <c r="AS1294" s="146"/>
      <c r="AT1294" s="146"/>
      <c r="AU1294" s="146"/>
      <c r="AV1294" s="146"/>
      <c r="AW1294" s="146"/>
      <c r="AX1294" s="146"/>
      <c r="AY1294" s="146"/>
      <c r="AZ1294" s="146"/>
      <c r="BA1294" s="146"/>
      <c r="BB1294" s="146"/>
      <c r="BC1294" s="146"/>
      <c r="BD1294" s="146"/>
      <c r="BE1294" s="146"/>
      <c r="BF1294" s="146"/>
      <c r="BG1294" s="146"/>
      <c r="BH1294" s="146"/>
    </row>
    <row r="1295" spans="1:60" outlineLevel="1">
      <c r="A1295" s="153"/>
      <c r="B1295" s="154"/>
      <c r="C1295" s="790" t="s">
        <v>1097</v>
      </c>
      <c r="D1295" s="791"/>
      <c r="E1295" s="791"/>
      <c r="F1295" s="791"/>
      <c r="G1295" s="791"/>
      <c r="H1295" s="155"/>
      <c r="I1295" s="155"/>
      <c r="J1295" s="155"/>
      <c r="K1295" s="155"/>
      <c r="L1295" s="155"/>
      <c r="M1295" s="155"/>
      <c r="N1295" s="155"/>
      <c r="O1295" s="155"/>
      <c r="P1295" s="155"/>
      <c r="Q1295" s="155"/>
      <c r="R1295" s="155"/>
      <c r="S1295" s="155"/>
      <c r="T1295" s="155"/>
      <c r="U1295" s="155"/>
      <c r="V1295" s="155"/>
      <c r="W1295" s="155"/>
      <c r="X1295" s="155"/>
      <c r="Y1295" s="146"/>
      <c r="Z1295" s="146"/>
      <c r="AA1295" s="146"/>
      <c r="AB1295" s="146"/>
      <c r="AC1295" s="146"/>
      <c r="AD1295" s="146"/>
      <c r="AE1295" s="146"/>
      <c r="AF1295" s="146"/>
      <c r="AG1295" s="146" t="s">
        <v>176</v>
      </c>
      <c r="AH1295" s="146"/>
      <c r="AI1295" s="146"/>
      <c r="AJ1295" s="146"/>
      <c r="AK1295" s="146"/>
      <c r="AL1295" s="146"/>
      <c r="AM1295" s="146"/>
      <c r="AN1295" s="146"/>
      <c r="AO1295" s="146"/>
      <c r="AP1295" s="146"/>
      <c r="AQ1295" s="146"/>
      <c r="AR1295" s="146"/>
      <c r="AS1295" s="146"/>
      <c r="AT1295" s="146"/>
      <c r="AU1295" s="146"/>
      <c r="AV1295" s="146"/>
      <c r="AW1295" s="146"/>
      <c r="AX1295" s="146"/>
      <c r="AY1295" s="146"/>
      <c r="AZ1295" s="146"/>
      <c r="BA1295" s="146"/>
      <c r="BB1295" s="146"/>
      <c r="BC1295" s="146"/>
      <c r="BD1295" s="146"/>
      <c r="BE1295" s="146"/>
      <c r="BF1295" s="146"/>
      <c r="BG1295" s="146"/>
      <c r="BH1295" s="146"/>
    </row>
    <row r="1296" spans="1:60" outlineLevel="1">
      <c r="A1296" s="153"/>
      <c r="B1296" s="154"/>
      <c r="C1296" s="195" t="s">
        <v>1094</v>
      </c>
      <c r="D1296" s="185"/>
      <c r="E1296" s="186"/>
      <c r="F1296" s="155"/>
      <c r="G1296" s="155"/>
      <c r="H1296" s="155"/>
      <c r="I1296" s="155"/>
      <c r="J1296" s="155"/>
      <c r="K1296" s="155"/>
      <c r="L1296" s="155"/>
      <c r="M1296" s="155"/>
      <c r="N1296" s="155"/>
      <c r="O1296" s="155"/>
      <c r="P1296" s="155"/>
      <c r="Q1296" s="155"/>
      <c r="R1296" s="155"/>
      <c r="S1296" s="155"/>
      <c r="T1296" s="155"/>
      <c r="U1296" s="155"/>
      <c r="V1296" s="155"/>
      <c r="W1296" s="155"/>
      <c r="X1296" s="155"/>
      <c r="Y1296" s="146"/>
      <c r="Z1296" s="146"/>
      <c r="AA1296" s="146"/>
      <c r="AB1296" s="146"/>
      <c r="AC1296" s="146"/>
      <c r="AD1296" s="146"/>
      <c r="AE1296" s="146"/>
      <c r="AF1296" s="146"/>
      <c r="AG1296" s="146" t="s">
        <v>228</v>
      </c>
      <c r="AH1296" s="146">
        <v>0</v>
      </c>
      <c r="AI1296" s="146"/>
      <c r="AJ1296" s="146"/>
      <c r="AK1296" s="146"/>
      <c r="AL1296" s="146"/>
      <c r="AM1296" s="146"/>
      <c r="AN1296" s="146"/>
      <c r="AO1296" s="146"/>
      <c r="AP1296" s="146"/>
      <c r="AQ1296" s="146"/>
      <c r="AR1296" s="146"/>
      <c r="AS1296" s="146"/>
      <c r="AT1296" s="146"/>
      <c r="AU1296" s="146"/>
      <c r="AV1296" s="146"/>
      <c r="AW1296" s="146"/>
      <c r="AX1296" s="146"/>
      <c r="AY1296" s="146"/>
      <c r="AZ1296" s="146"/>
      <c r="BA1296" s="146"/>
      <c r="BB1296" s="146"/>
      <c r="BC1296" s="146"/>
      <c r="BD1296" s="146"/>
      <c r="BE1296" s="146"/>
      <c r="BF1296" s="146"/>
      <c r="BG1296" s="146"/>
      <c r="BH1296" s="146"/>
    </row>
    <row r="1297" spans="1:60" outlineLevel="1">
      <c r="A1297" s="153"/>
      <c r="B1297" s="154"/>
      <c r="C1297" s="195" t="s">
        <v>633</v>
      </c>
      <c r="D1297" s="185"/>
      <c r="E1297" s="186">
        <v>1</v>
      </c>
      <c r="F1297" s="155"/>
      <c r="G1297" s="155"/>
      <c r="H1297" s="155"/>
      <c r="I1297" s="155"/>
      <c r="J1297" s="155"/>
      <c r="K1297" s="155"/>
      <c r="L1297" s="155"/>
      <c r="M1297" s="155"/>
      <c r="N1297" s="155"/>
      <c r="O1297" s="155"/>
      <c r="P1297" s="155"/>
      <c r="Q1297" s="155"/>
      <c r="R1297" s="155"/>
      <c r="S1297" s="155"/>
      <c r="T1297" s="155"/>
      <c r="U1297" s="155"/>
      <c r="V1297" s="155"/>
      <c r="W1297" s="155"/>
      <c r="X1297" s="155"/>
      <c r="Y1297" s="146"/>
      <c r="Z1297" s="146"/>
      <c r="AA1297" s="146"/>
      <c r="AB1297" s="146"/>
      <c r="AC1297" s="146"/>
      <c r="AD1297" s="146"/>
      <c r="AE1297" s="146"/>
      <c r="AF1297" s="146"/>
      <c r="AG1297" s="146" t="s">
        <v>228</v>
      </c>
      <c r="AH1297" s="146">
        <v>0</v>
      </c>
      <c r="AI1297" s="146"/>
      <c r="AJ1297" s="146"/>
      <c r="AK1297" s="146"/>
      <c r="AL1297" s="146"/>
      <c r="AM1297" s="146"/>
      <c r="AN1297" s="146"/>
      <c r="AO1297" s="146"/>
      <c r="AP1297" s="146"/>
      <c r="AQ1297" s="146"/>
      <c r="AR1297" s="146"/>
      <c r="AS1297" s="146"/>
      <c r="AT1297" s="146"/>
      <c r="AU1297" s="146"/>
      <c r="AV1297" s="146"/>
      <c r="AW1297" s="146"/>
      <c r="AX1297" s="146"/>
      <c r="AY1297" s="146"/>
      <c r="AZ1297" s="146"/>
      <c r="BA1297" s="146"/>
      <c r="BB1297" s="146"/>
      <c r="BC1297" s="146"/>
      <c r="BD1297" s="146"/>
      <c r="BE1297" s="146"/>
      <c r="BF1297" s="146"/>
      <c r="BG1297" s="146"/>
      <c r="BH1297" s="146"/>
    </row>
    <row r="1298" spans="1:60" ht="22.5" outlineLevel="1">
      <c r="A1298" s="163">
        <v>184</v>
      </c>
      <c r="B1298" s="164" t="s">
        <v>1098</v>
      </c>
      <c r="C1298" s="180" t="s">
        <v>1099</v>
      </c>
      <c r="D1298" s="165" t="s">
        <v>646</v>
      </c>
      <c r="E1298" s="166">
        <v>2</v>
      </c>
      <c r="F1298" s="167"/>
      <c r="G1298" s="168">
        <f>ROUND(E1298*F1298,2)</f>
        <v>0</v>
      </c>
      <c r="H1298" s="167">
        <v>0</v>
      </c>
      <c r="I1298" s="168">
        <f>ROUND(E1298*H1298,2)</f>
        <v>0</v>
      </c>
      <c r="J1298" s="167">
        <v>3715</v>
      </c>
      <c r="K1298" s="168">
        <f>ROUND(E1298*J1298,2)</f>
        <v>7430</v>
      </c>
      <c r="L1298" s="168">
        <v>21</v>
      </c>
      <c r="M1298" s="168">
        <f>G1298*(1+L1298/100)</f>
        <v>0</v>
      </c>
      <c r="N1298" s="168">
        <v>0</v>
      </c>
      <c r="O1298" s="168">
        <f>ROUND(E1298*N1298,2)</f>
        <v>0</v>
      </c>
      <c r="P1298" s="168">
        <v>0</v>
      </c>
      <c r="Q1298" s="168">
        <f>ROUND(E1298*P1298,2)</f>
        <v>0</v>
      </c>
      <c r="R1298" s="168"/>
      <c r="S1298" s="168" t="s">
        <v>386</v>
      </c>
      <c r="T1298" s="169" t="s">
        <v>172</v>
      </c>
      <c r="U1298" s="155">
        <v>0</v>
      </c>
      <c r="V1298" s="155">
        <f>ROUND(E1298*U1298,2)</f>
        <v>0</v>
      </c>
      <c r="W1298" s="155"/>
      <c r="X1298" s="155" t="s">
        <v>223</v>
      </c>
      <c r="Y1298" s="146"/>
      <c r="Z1298" s="146"/>
      <c r="AA1298" s="146"/>
      <c r="AB1298" s="146"/>
      <c r="AC1298" s="146"/>
      <c r="AD1298" s="146"/>
      <c r="AE1298" s="146"/>
      <c r="AF1298" s="146"/>
      <c r="AG1298" s="146" t="s">
        <v>224</v>
      </c>
      <c r="AH1298" s="146"/>
      <c r="AI1298" s="146"/>
      <c r="AJ1298" s="146"/>
      <c r="AK1298" s="146"/>
      <c r="AL1298" s="146"/>
      <c r="AM1298" s="146"/>
      <c r="AN1298" s="146"/>
      <c r="AO1298" s="146"/>
      <c r="AP1298" s="146"/>
      <c r="AQ1298" s="146"/>
      <c r="AR1298" s="146"/>
      <c r="AS1298" s="146"/>
      <c r="AT1298" s="146"/>
      <c r="AU1298" s="146"/>
      <c r="AV1298" s="146"/>
      <c r="AW1298" s="146"/>
      <c r="AX1298" s="146"/>
      <c r="AY1298" s="146"/>
      <c r="AZ1298" s="146"/>
      <c r="BA1298" s="146"/>
      <c r="BB1298" s="146"/>
      <c r="BC1298" s="146"/>
      <c r="BD1298" s="146"/>
      <c r="BE1298" s="146"/>
      <c r="BF1298" s="146"/>
      <c r="BG1298" s="146"/>
      <c r="BH1298" s="146"/>
    </row>
    <row r="1299" spans="1:60" outlineLevel="1">
      <c r="A1299" s="153"/>
      <c r="B1299" s="154"/>
      <c r="C1299" s="790" t="s">
        <v>1100</v>
      </c>
      <c r="D1299" s="791"/>
      <c r="E1299" s="791"/>
      <c r="F1299" s="791"/>
      <c r="G1299" s="791"/>
      <c r="H1299" s="155"/>
      <c r="I1299" s="155"/>
      <c r="J1299" s="155"/>
      <c r="K1299" s="155"/>
      <c r="L1299" s="155"/>
      <c r="M1299" s="155"/>
      <c r="N1299" s="155"/>
      <c r="O1299" s="155"/>
      <c r="P1299" s="155"/>
      <c r="Q1299" s="155"/>
      <c r="R1299" s="155"/>
      <c r="S1299" s="155"/>
      <c r="T1299" s="155"/>
      <c r="U1299" s="155"/>
      <c r="V1299" s="155"/>
      <c r="W1299" s="155"/>
      <c r="X1299" s="155"/>
      <c r="Y1299" s="146"/>
      <c r="Z1299" s="146"/>
      <c r="AA1299" s="146"/>
      <c r="AB1299" s="146"/>
      <c r="AC1299" s="146"/>
      <c r="AD1299" s="146"/>
      <c r="AE1299" s="146"/>
      <c r="AF1299" s="146"/>
      <c r="AG1299" s="146" t="s">
        <v>176</v>
      </c>
      <c r="AH1299" s="146"/>
      <c r="AI1299" s="146"/>
      <c r="AJ1299" s="146"/>
      <c r="AK1299" s="146"/>
      <c r="AL1299" s="146"/>
      <c r="AM1299" s="146"/>
      <c r="AN1299" s="146"/>
      <c r="AO1299" s="146"/>
      <c r="AP1299" s="146"/>
      <c r="AQ1299" s="146"/>
      <c r="AR1299" s="146"/>
      <c r="AS1299" s="146"/>
      <c r="AT1299" s="146"/>
      <c r="AU1299" s="146"/>
      <c r="AV1299" s="146"/>
      <c r="AW1299" s="146"/>
      <c r="AX1299" s="146"/>
      <c r="AY1299" s="146"/>
      <c r="AZ1299" s="146"/>
      <c r="BA1299" s="146"/>
      <c r="BB1299" s="146"/>
      <c r="BC1299" s="146"/>
      <c r="BD1299" s="146"/>
      <c r="BE1299" s="146"/>
      <c r="BF1299" s="146"/>
      <c r="BG1299" s="146"/>
      <c r="BH1299" s="146"/>
    </row>
    <row r="1300" spans="1:60" outlineLevel="1">
      <c r="A1300" s="153"/>
      <c r="B1300" s="154"/>
      <c r="C1300" s="803" t="s">
        <v>1101</v>
      </c>
      <c r="D1300" s="804"/>
      <c r="E1300" s="804"/>
      <c r="F1300" s="804"/>
      <c r="G1300" s="804"/>
      <c r="H1300" s="155"/>
      <c r="I1300" s="155"/>
      <c r="J1300" s="155"/>
      <c r="K1300" s="155"/>
      <c r="L1300" s="155"/>
      <c r="M1300" s="155"/>
      <c r="N1300" s="155"/>
      <c r="O1300" s="155"/>
      <c r="P1300" s="155"/>
      <c r="Q1300" s="155"/>
      <c r="R1300" s="155"/>
      <c r="S1300" s="155"/>
      <c r="T1300" s="155"/>
      <c r="U1300" s="155"/>
      <c r="V1300" s="155"/>
      <c r="W1300" s="155"/>
      <c r="X1300" s="155"/>
      <c r="Y1300" s="146"/>
      <c r="Z1300" s="146"/>
      <c r="AA1300" s="146"/>
      <c r="AB1300" s="146"/>
      <c r="AC1300" s="146"/>
      <c r="AD1300" s="146"/>
      <c r="AE1300" s="146"/>
      <c r="AF1300" s="146"/>
      <c r="AG1300" s="146" t="s">
        <v>176</v>
      </c>
      <c r="AH1300" s="146"/>
      <c r="AI1300" s="146"/>
      <c r="AJ1300" s="146"/>
      <c r="AK1300" s="146"/>
      <c r="AL1300" s="146"/>
      <c r="AM1300" s="146"/>
      <c r="AN1300" s="146"/>
      <c r="AO1300" s="146"/>
      <c r="AP1300" s="146"/>
      <c r="AQ1300" s="146"/>
      <c r="AR1300" s="146"/>
      <c r="AS1300" s="146"/>
      <c r="AT1300" s="146"/>
      <c r="AU1300" s="146"/>
      <c r="AV1300" s="146"/>
      <c r="AW1300" s="146"/>
      <c r="AX1300" s="146"/>
      <c r="AY1300" s="146"/>
      <c r="AZ1300" s="146"/>
      <c r="BA1300" s="146"/>
      <c r="BB1300" s="146"/>
      <c r="BC1300" s="146"/>
      <c r="BD1300" s="146"/>
      <c r="BE1300" s="146"/>
      <c r="BF1300" s="146"/>
      <c r="BG1300" s="146"/>
      <c r="BH1300" s="146"/>
    </row>
    <row r="1301" spans="1:60" outlineLevel="1">
      <c r="A1301" s="153"/>
      <c r="B1301" s="154"/>
      <c r="C1301" s="195" t="s">
        <v>1094</v>
      </c>
      <c r="D1301" s="185"/>
      <c r="E1301" s="186"/>
      <c r="F1301" s="155"/>
      <c r="G1301" s="155"/>
      <c r="H1301" s="155"/>
      <c r="I1301" s="155"/>
      <c r="J1301" s="155"/>
      <c r="K1301" s="155"/>
      <c r="L1301" s="155"/>
      <c r="M1301" s="155"/>
      <c r="N1301" s="155"/>
      <c r="O1301" s="155"/>
      <c r="P1301" s="155"/>
      <c r="Q1301" s="155"/>
      <c r="R1301" s="155"/>
      <c r="S1301" s="155"/>
      <c r="T1301" s="155"/>
      <c r="U1301" s="155"/>
      <c r="V1301" s="155"/>
      <c r="W1301" s="155"/>
      <c r="X1301" s="155"/>
      <c r="Y1301" s="146"/>
      <c r="Z1301" s="146"/>
      <c r="AA1301" s="146"/>
      <c r="AB1301" s="146"/>
      <c r="AC1301" s="146"/>
      <c r="AD1301" s="146"/>
      <c r="AE1301" s="146"/>
      <c r="AF1301" s="146"/>
      <c r="AG1301" s="146" t="s">
        <v>228</v>
      </c>
      <c r="AH1301" s="146">
        <v>0</v>
      </c>
      <c r="AI1301" s="146"/>
      <c r="AJ1301" s="146"/>
      <c r="AK1301" s="146"/>
      <c r="AL1301" s="146"/>
      <c r="AM1301" s="146"/>
      <c r="AN1301" s="146"/>
      <c r="AO1301" s="146"/>
      <c r="AP1301" s="146"/>
      <c r="AQ1301" s="146"/>
      <c r="AR1301" s="146"/>
      <c r="AS1301" s="146"/>
      <c r="AT1301" s="146"/>
      <c r="AU1301" s="146"/>
      <c r="AV1301" s="146"/>
      <c r="AW1301" s="146"/>
      <c r="AX1301" s="146"/>
      <c r="AY1301" s="146"/>
      <c r="AZ1301" s="146"/>
      <c r="BA1301" s="146"/>
      <c r="BB1301" s="146"/>
      <c r="BC1301" s="146"/>
      <c r="BD1301" s="146"/>
      <c r="BE1301" s="146"/>
      <c r="BF1301" s="146"/>
      <c r="BG1301" s="146"/>
      <c r="BH1301" s="146"/>
    </row>
    <row r="1302" spans="1:60" outlineLevel="1">
      <c r="A1302" s="153"/>
      <c r="B1302" s="154"/>
      <c r="C1302" s="195" t="s">
        <v>1019</v>
      </c>
      <c r="D1302" s="185"/>
      <c r="E1302" s="186">
        <v>2</v>
      </c>
      <c r="F1302" s="155"/>
      <c r="G1302" s="155"/>
      <c r="H1302" s="155"/>
      <c r="I1302" s="155"/>
      <c r="J1302" s="155"/>
      <c r="K1302" s="155"/>
      <c r="L1302" s="155"/>
      <c r="M1302" s="155"/>
      <c r="N1302" s="155"/>
      <c r="O1302" s="155"/>
      <c r="P1302" s="155"/>
      <c r="Q1302" s="155"/>
      <c r="R1302" s="155"/>
      <c r="S1302" s="155"/>
      <c r="T1302" s="155"/>
      <c r="U1302" s="155"/>
      <c r="V1302" s="155"/>
      <c r="W1302" s="155"/>
      <c r="X1302" s="155"/>
      <c r="Y1302" s="146"/>
      <c r="Z1302" s="146"/>
      <c r="AA1302" s="146"/>
      <c r="AB1302" s="146"/>
      <c r="AC1302" s="146"/>
      <c r="AD1302" s="146"/>
      <c r="AE1302" s="146"/>
      <c r="AF1302" s="146"/>
      <c r="AG1302" s="146" t="s">
        <v>228</v>
      </c>
      <c r="AH1302" s="146">
        <v>0</v>
      </c>
      <c r="AI1302" s="146"/>
      <c r="AJ1302" s="146"/>
      <c r="AK1302" s="146"/>
      <c r="AL1302" s="146"/>
      <c r="AM1302" s="146"/>
      <c r="AN1302" s="146"/>
      <c r="AO1302" s="146"/>
      <c r="AP1302" s="146"/>
      <c r="AQ1302" s="146"/>
      <c r="AR1302" s="146"/>
      <c r="AS1302" s="146"/>
      <c r="AT1302" s="146"/>
      <c r="AU1302" s="146"/>
      <c r="AV1302" s="146"/>
      <c r="AW1302" s="146"/>
      <c r="AX1302" s="146"/>
      <c r="AY1302" s="146"/>
      <c r="AZ1302" s="146"/>
      <c r="BA1302" s="146"/>
      <c r="BB1302" s="146"/>
      <c r="BC1302" s="146"/>
      <c r="BD1302" s="146"/>
      <c r="BE1302" s="146"/>
      <c r="BF1302" s="146"/>
      <c r="BG1302" s="146"/>
      <c r="BH1302" s="146"/>
    </row>
    <row r="1303" spans="1:60" ht="22.5" outlineLevel="1">
      <c r="A1303" s="163">
        <v>185</v>
      </c>
      <c r="B1303" s="164" t="s">
        <v>1102</v>
      </c>
      <c r="C1303" s="180" t="s">
        <v>1103</v>
      </c>
      <c r="D1303" s="165" t="s">
        <v>646</v>
      </c>
      <c r="E1303" s="166">
        <v>10</v>
      </c>
      <c r="F1303" s="167"/>
      <c r="G1303" s="168">
        <f>ROUND(E1303*F1303,2)</f>
        <v>0</v>
      </c>
      <c r="H1303" s="167">
        <v>0</v>
      </c>
      <c r="I1303" s="168">
        <f>ROUND(E1303*H1303,2)</f>
        <v>0</v>
      </c>
      <c r="J1303" s="167">
        <v>271</v>
      </c>
      <c r="K1303" s="168">
        <f>ROUND(E1303*J1303,2)</f>
        <v>2710</v>
      </c>
      <c r="L1303" s="168">
        <v>21</v>
      </c>
      <c r="M1303" s="168">
        <f>G1303*(1+L1303/100)</f>
        <v>0</v>
      </c>
      <c r="N1303" s="168">
        <v>0</v>
      </c>
      <c r="O1303" s="168">
        <f>ROUND(E1303*N1303,2)</f>
        <v>0</v>
      </c>
      <c r="P1303" s="168">
        <v>0</v>
      </c>
      <c r="Q1303" s="168">
        <f>ROUND(E1303*P1303,2)</f>
        <v>0</v>
      </c>
      <c r="R1303" s="168"/>
      <c r="S1303" s="168" t="s">
        <v>386</v>
      </c>
      <c r="T1303" s="169" t="s">
        <v>172</v>
      </c>
      <c r="U1303" s="155">
        <v>0</v>
      </c>
      <c r="V1303" s="155">
        <f>ROUND(E1303*U1303,2)</f>
        <v>0</v>
      </c>
      <c r="W1303" s="155"/>
      <c r="X1303" s="155" t="s">
        <v>223</v>
      </c>
      <c r="Y1303" s="146"/>
      <c r="Z1303" s="146"/>
      <c r="AA1303" s="146"/>
      <c r="AB1303" s="146"/>
      <c r="AC1303" s="146"/>
      <c r="AD1303" s="146"/>
      <c r="AE1303" s="146"/>
      <c r="AF1303" s="146"/>
      <c r="AG1303" s="146" t="s">
        <v>224</v>
      </c>
      <c r="AH1303" s="146"/>
      <c r="AI1303" s="146"/>
      <c r="AJ1303" s="146"/>
      <c r="AK1303" s="146"/>
      <c r="AL1303" s="146"/>
      <c r="AM1303" s="146"/>
      <c r="AN1303" s="146"/>
      <c r="AO1303" s="146"/>
      <c r="AP1303" s="146"/>
      <c r="AQ1303" s="146"/>
      <c r="AR1303" s="146"/>
      <c r="AS1303" s="146"/>
      <c r="AT1303" s="146"/>
      <c r="AU1303" s="146"/>
      <c r="AV1303" s="146"/>
      <c r="AW1303" s="146"/>
      <c r="AX1303" s="146"/>
      <c r="AY1303" s="146"/>
      <c r="AZ1303" s="146"/>
      <c r="BA1303" s="146"/>
      <c r="BB1303" s="146"/>
      <c r="BC1303" s="146"/>
      <c r="BD1303" s="146"/>
      <c r="BE1303" s="146"/>
      <c r="BF1303" s="146"/>
      <c r="BG1303" s="146"/>
      <c r="BH1303" s="146"/>
    </row>
    <row r="1304" spans="1:60" outlineLevel="1">
      <c r="A1304" s="153"/>
      <c r="B1304" s="154"/>
      <c r="C1304" s="790" t="s">
        <v>1104</v>
      </c>
      <c r="D1304" s="791"/>
      <c r="E1304" s="791"/>
      <c r="F1304" s="791"/>
      <c r="G1304" s="791"/>
      <c r="H1304" s="155"/>
      <c r="I1304" s="155"/>
      <c r="J1304" s="155"/>
      <c r="K1304" s="155"/>
      <c r="L1304" s="155"/>
      <c r="M1304" s="155"/>
      <c r="N1304" s="155"/>
      <c r="O1304" s="155"/>
      <c r="P1304" s="155"/>
      <c r="Q1304" s="155"/>
      <c r="R1304" s="155"/>
      <c r="S1304" s="155"/>
      <c r="T1304" s="155"/>
      <c r="U1304" s="155"/>
      <c r="V1304" s="155"/>
      <c r="W1304" s="155"/>
      <c r="X1304" s="155"/>
      <c r="Y1304" s="146"/>
      <c r="Z1304" s="146"/>
      <c r="AA1304" s="146"/>
      <c r="AB1304" s="146"/>
      <c r="AC1304" s="146"/>
      <c r="AD1304" s="146"/>
      <c r="AE1304" s="146"/>
      <c r="AF1304" s="146"/>
      <c r="AG1304" s="146" t="s">
        <v>176</v>
      </c>
      <c r="AH1304" s="146"/>
      <c r="AI1304" s="146"/>
      <c r="AJ1304" s="146"/>
      <c r="AK1304" s="146"/>
      <c r="AL1304" s="146"/>
      <c r="AM1304" s="146"/>
      <c r="AN1304" s="146"/>
      <c r="AO1304" s="146"/>
      <c r="AP1304" s="146"/>
      <c r="AQ1304" s="146"/>
      <c r="AR1304" s="146"/>
      <c r="AS1304" s="146"/>
      <c r="AT1304" s="146"/>
      <c r="AU1304" s="146"/>
      <c r="AV1304" s="146"/>
      <c r="AW1304" s="146"/>
      <c r="AX1304" s="146"/>
      <c r="AY1304" s="146"/>
      <c r="AZ1304" s="146"/>
      <c r="BA1304" s="146"/>
      <c r="BB1304" s="146"/>
      <c r="BC1304" s="146"/>
      <c r="BD1304" s="146"/>
      <c r="BE1304" s="146"/>
      <c r="BF1304" s="146"/>
      <c r="BG1304" s="146"/>
      <c r="BH1304" s="146"/>
    </row>
    <row r="1305" spans="1:60" outlineLevel="1">
      <c r="A1305" s="153"/>
      <c r="B1305" s="154"/>
      <c r="C1305" s="803" t="s">
        <v>1105</v>
      </c>
      <c r="D1305" s="804"/>
      <c r="E1305" s="804"/>
      <c r="F1305" s="804"/>
      <c r="G1305" s="804"/>
      <c r="H1305" s="155"/>
      <c r="I1305" s="155"/>
      <c r="J1305" s="155"/>
      <c r="K1305" s="155"/>
      <c r="L1305" s="155"/>
      <c r="M1305" s="155"/>
      <c r="N1305" s="155"/>
      <c r="O1305" s="155"/>
      <c r="P1305" s="155"/>
      <c r="Q1305" s="155"/>
      <c r="R1305" s="155"/>
      <c r="S1305" s="155"/>
      <c r="T1305" s="155"/>
      <c r="U1305" s="155"/>
      <c r="V1305" s="155"/>
      <c r="W1305" s="155"/>
      <c r="X1305" s="155"/>
      <c r="Y1305" s="146"/>
      <c r="Z1305" s="146"/>
      <c r="AA1305" s="146"/>
      <c r="AB1305" s="146"/>
      <c r="AC1305" s="146"/>
      <c r="AD1305" s="146"/>
      <c r="AE1305" s="146"/>
      <c r="AF1305" s="146"/>
      <c r="AG1305" s="146" t="s">
        <v>176</v>
      </c>
      <c r="AH1305" s="146"/>
      <c r="AI1305" s="146"/>
      <c r="AJ1305" s="146"/>
      <c r="AK1305" s="146"/>
      <c r="AL1305" s="146"/>
      <c r="AM1305" s="146"/>
      <c r="AN1305" s="146"/>
      <c r="AO1305" s="146"/>
      <c r="AP1305" s="146"/>
      <c r="AQ1305" s="146"/>
      <c r="AR1305" s="146"/>
      <c r="AS1305" s="146"/>
      <c r="AT1305" s="146"/>
      <c r="AU1305" s="146"/>
      <c r="AV1305" s="146"/>
      <c r="AW1305" s="146"/>
      <c r="AX1305" s="146"/>
      <c r="AY1305" s="146"/>
      <c r="AZ1305" s="146"/>
      <c r="BA1305" s="146"/>
      <c r="BB1305" s="146"/>
      <c r="BC1305" s="146"/>
      <c r="BD1305" s="146"/>
      <c r="BE1305" s="146"/>
      <c r="BF1305" s="146"/>
      <c r="BG1305" s="146"/>
      <c r="BH1305" s="146"/>
    </row>
    <row r="1306" spans="1:60" outlineLevel="1">
      <c r="A1306" s="153"/>
      <c r="B1306" s="154"/>
      <c r="C1306" s="803" t="s">
        <v>1106</v>
      </c>
      <c r="D1306" s="804"/>
      <c r="E1306" s="804"/>
      <c r="F1306" s="804"/>
      <c r="G1306" s="804"/>
      <c r="H1306" s="155"/>
      <c r="I1306" s="155"/>
      <c r="J1306" s="155"/>
      <c r="K1306" s="155"/>
      <c r="L1306" s="155"/>
      <c r="M1306" s="155"/>
      <c r="N1306" s="155"/>
      <c r="O1306" s="155"/>
      <c r="P1306" s="155"/>
      <c r="Q1306" s="155"/>
      <c r="R1306" s="155"/>
      <c r="S1306" s="155"/>
      <c r="T1306" s="155"/>
      <c r="U1306" s="155"/>
      <c r="V1306" s="155"/>
      <c r="W1306" s="155"/>
      <c r="X1306" s="155"/>
      <c r="Y1306" s="146"/>
      <c r="Z1306" s="146"/>
      <c r="AA1306" s="146"/>
      <c r="AB1306" s="146"/>
      <c r="AC1306" s="146"/>
      <c r="AD1306" s="146"/>
      <c r="AE1306" s="146"/>
      <c r="AF1306" s="146"/>
      <c r="AG1306" s="146" t="s">
        <v>176</v>
      </c>
      <c r="AH1306" s="146"/>
      <c r="AI1306" s="146"/>
      <c r="AJ1306" s="146"/>
      <c r="AK1306" s="146"/>
      <c r="AL1306" s="146"/>
      <c r="AM1306" s="146"/>
      <c r="AN1306" s="146"/>
      <c r="AO1306" s="146"/>
      <c r="AP1306" s="146"/>
      <c r="AQ1306" s="146"/>
      <c r="AR1306" s="146"/>
      <c r="AS1306" s="146"/>
      <c r="AT1306" s="146"/>
      <c r="AU1306" s="146"/>
      <c r="AV1306" s="146"/>
      <c r="AW1306" s="146"/>
      <c r="AX1306" s="146"/>
      <c r="AY1306" s="146"/>
      <c r="AZ1306" s="146"/>
      <c r="BA1306" s="146"/>
      <c r="BB1306" s="146"/>
      <c r="BC1306" s="146"/>
      <c r="BD1306" s="146"/>
      <c r="BE1306" s="146"/>
      <c r="BF1306" s="146"/>
      <c r="BG1306" s="146"/>
      <c r="BH1306" s="146"/>
    </row>
    <row r="1307" spans="1:60" outlineLevel="1">
      <c r="A1307" s="153"/>
      <c r="B1307" s="154"/>
      <c r="C1307" s="195" t="s">
        <v>1094</v>
      </c>
      <c r="D1307" s="185"/>
      <c r="E1307" s="186"/>
      <c r="F1307" s="155"/>
      <c r="G1307" s="155"/>
      <c r="H1307" s="155"/>
      <c r="I1307" s="155"/>
      <c r="J1307" s="155"/>
      <c r="K1307" s="155"/>
      <c r="L1307" s="155"/>
      <c r="M1307" s="155"/>
      <c r="N1307" s="155"/>
      <c r="O1307" s="155"/>
      <c r="P1307" s="155"/>
      <c r="Q1307" s="155"/>
      <c r="R1307" s="155"/>
      <c r="S1307" s="155"/>
      <c r="T1307" s="155"/>
      <c r="U1307" s="155"/>
      <c r="V1307" s="155"/>
      <c r="W1307" s="155"/>
      <c r="X1307" s="155"/>
      <c r="Y1307" s="146"/>
      <c r="Z1307" s="146"/>
      <c r="AA1307" s="146"/>
      <c r="AB1307" s="146"/>
      <c r="AC1307" s="146"/>
      <c r="AD1307" s="146"/>
      <c r="AE1307" s="146"/>
      <c r="AF1307" s="146"/>
      <c r="AG1307" s="146" t="s">
        <v>228</v>
      </c>
      <c r="AH1307" s="146">
        <v>0</v>
      </c>
      <c r="AI1307" s="146"/>
      <c r="AJ1307" s="146"/>
      <c r="AK1307" s="146"/>
      <c r="AL1307" s="146"/>
      <c r="AM1307" s="146"/>
      <c r="AN1307" s="146"/>
      <c r="AO1307" s="146"/>
      <c r="AP1307" s="146"/>
      <c r="AQ1307" s="146"/>
      <c r="AR1307" s="146"/>
      <c r="AS1307" s="146"/>
      <c r="AT1307" s="146"/>
      <c r="AU1307" s="146"/>
      <c r="AV1307" s="146"/>
      <c r="AW1307" s="146"/>
      <c r="AX1307" s="146"/>
      <c r="AY1307" s="146"/>
      <c r="AZ1307" s="146"/>
      <c r="BA1307" s="146"/>
      <c r="BB1307" s="146"/>
      <c r="BC1307" s="146"/>
      <c r="BD1307" s="146"/>
      <c r="BE1307" s="146"/>
      <c r="BF1307" s="146"/>
      <c r="BG1307" s="146"/>
      <c r="BH1307" s="146"/>
    </row>
    <row r="1308" spans="1:60" outlineLevel="1">
      <c r="A1308" s="153"/>
      <c r="B1308" s="154"/>
      <c r="C1308" s="195" t="s">
        <v>1107</v>
      </c>
      <c r="D1308" s="185"/>
      <c r="E1308" s="186">
        <v>10</v>
      </c>
      <c r="F1308" s="155"/>
      <c r="G1308" s="155"/>
      <c r="H1308" s="155"/>
      <c r="I1308" s="155"/>
      <c r="J1308" s="155"/>
      <c r="K1308" s="155"/>
      <c r="L1308" s="155"/>
      <c r="M1308" s="155"/>
      <c r="N1308" s="155"/>
      <c r="O1308" s="155"/>
      <c r="P1308" s="155"/>
      <c r="Q1308" s="155"/>
      <c r="R1308" s="155"/>
      <c r="S1308" s="155"/>
      <c r="T1308" s="155"/>
      <c r="U1308" s="155"/>
      <c r="V1308" s="155"/>
      <c r="W1308" s="155"/>
      <c r="X1308" s="155"/>
      <c r="Y1308" s="146"/>
      <c r="Z1308" s="146"/>
      <c r="AA1308" s="146"/>
      <c r="AB1308" s="146"/>
      <c r="AC1308" s="146"/>
      <c r="AD1308" s="146"/>
      <c r="AE1308" s="146"/>
      <c r="AF1308" s="146"/>
      <c r="AG1308" s="146" t="s">
        <v>228</v>
      </c>
      <c r="AH1308" s="146">
        <v>0</v>
      </c>
      <c r="AI1308" s="146"/>
      <c r="AJ1308" s="146"/>
      <c r="AK1308" s="146"/>
      <c r="AL1308" s="146"/>
      <c r="AM1308" s="146"/>
      <c r="AN1308" s="146"/>
      <c r="AO1308" s="146"/>
      <c r="AP1308" s="146"/>
      <c r="AQ1308" s="146"/>
      <c r="AR1308" s="146"/>
      <c r="AS1308" s="146"/>
      <c r="AT1308" s="146"/>
      <c r="AU1308" s="146"/>
      <c r="AV1308" s="146"/>
      <c r="AW1308" s="146"/>
      <c r="AX1308" s="146"/>
      <c r="AY1308" s="146"/>
      <c r="AZ1308" s="146"/>
      <c r="BA1308" s="146"/>
      <c r="BB1308" s="146"/>
      <c r="BC1308" s="146"/>
      <c r="BD1308" s="146"/>
      <c r="BE1308" s="146"/>
      <c r="BF1308" s="146"/>
      <c r="BG1308" s="146"/>
      <c r="BH1308" s="146"/>
    </row>
    <row r="1309" spans="1:60" ht="22.5" outlineLevel="1">
      <c r="A1309" s="163">
        <v>186</v>
      </c>
      <c r="B1309" s="164" t="s">
        <v>1108</v>
      </c>
      <c r="C1309" s="180" t="s">
        <v>1109</v>
      </c>
      <c r="D1309" s="165" t="s">
        <v>646</v>
      </c>
      <c r="E1309" s="166">
        <v>1</v>
      </c>
      <c r="F1309" s="167"/>
      <c r="G1309" s="168">
        <f>ROUND(E1309*F1309,2)</f>
        <v>0</v>
      </c>
      <c r="H1309" s="167">
        <v>0</v>
      </c>
      <c r="I1309" s="168">
        <f>ROUND(E1309*H1309,2)</f>
        <v>0</v>
      </c>
      <c r="J1309" s="167">
        <v>18580</v>
      </c>
      <c r="K1309" s="168">
        <f>ROUND(E1309*J1309,2)</f>
        <v>18580</v>
      </c>
      <c r="L1309" s="168">
        <v>21</v>
      </c>
      <c r="M1309" s="168">
        <f>G1309*(1+L1309/100)</f>
        <v>0</v>
      </c>
      <c r="N1309" s="168">
        <v>0</v>
      </c>
      <c r="O1309" s="168">
        <f>ROUND(E1309*N1309,2)</f>
        <v>0</v>
      </c>
      <c r="P1309" s="168">
        <v>0</v>
      </c>
      <c r="Q1309" s="168">
        <f>ROUND(E1309*P1309,2)</f>
        <v>0</v>
      </c>
      <c r="R1309" s="168"/>
      <c r="S1309" s="168" t="s">
        <v>386</v>
      </c>
      <c r="T1309" s="169" t="s">
        <v>172</v>
      </c>
      <c r="U1309" s="155">
        <v>0</v>
      </c>
      <c r="V1309" s="155">
        <f>ROUND(E1309*U1309,2)</f>
        <v>0</v>
      </c>
      <c r="W1309" s="155"/>
      <c r="X1309" s="155" t="s">
        <v>223</v>
      </c>
      <c r="Y1309" s="146"/>
      <c r="Z1309" s="146"/>
      <c r="AA1309" s="146"/>
      <c r="AB1309" s="146"/>
      <c r="AC1309" s="146"/>
      <c r="AD1309" s="146"/>
      <c r="AE1309" s="146"/>
      <c r="AF1309" s="146"/>
      <c r="AG1309" s="146" t="s">
        <v>224</v>
      </c>
      <c r="AH1309" s="146"/>
      <c r="AI1309" s="146"/>
      <c r="AJ1309" s="146"/>
      <c r="AK1309" s="146"/>
      <c r="AL1309" s="146"/>
      <c r="AM1309" s="146"/>
      <c r="AN1309" s="146"/>
      <c r="AO1309" s="146"/>
      <c r="AP1309" s="146"/>
      <c r="AQ1309" s="146"/>
      <c r="AR1309" s="146"/>
      <c r="AS1309" s="146"/>
      <c r="AT1309" s="146"/>
      <c r="AU1309" s="146"/>
      <c r="AV1309" s="146"/>
      <c r="AW1309" s="146"/>
      <c r="AX1309" s="146"/>
      <c r="AY1309" s="146"/>
      <c r="AZ1309" s="146"/>
      <c r="BA1309" s="146"/>
      <c r="BB1309" s="146"/>
      <c r="BC1309" s="146"/>
      <c r="BD1309" s="146"/>
      <c r="BE1309" s="146"/>
      <c r="BF1309" s="146"/>
      <c r="BG1309" s="146"/>
      <c r="BH1309" s="146"/>
    </row>
    <row r="1310" spans="1:60" outlineLevel="1">
      <c r="A1310" s="153"/>
      <c r="B1310" s="154"/>
      <c r="C1310" s="790" t="s">
        <v>1110</v>
      </c>
      <c r="D1310" s="791"/>
      <c r="E1310" s="791"/>
      <c r="F1310" s="791"/>
      <c r="G1310" s="791"/>
      <c r="H1310" s="155"/>
      <c r="I1310" s="155"/>
      <c r="J1310" s="155"/>
      <c r="K1310" s="155"/>
      <c r="L1310" s="155"/>
      <c r="M1310" s="155"/>
      <c r="N1310" s="155"/>
      <c r="O1310" s="155"/>
      <c r="P1310" s="155"/>
      <c r="Q1310" s="155"/>
      <c r="R1310" s="155"/>
      <c r="S1310" s="155"/>
      <c r="T1310" s="155"/>
      <c r="U1310" s="155"/>
      <c r="V1310" s="155"/>
      <c r="W1310" s="155"/>
      <c r="X1310" s="155"/>
      <c r="Y1310" s="146"/>
      <c r="Z1310" s="146"/>
      <c r="AA1310" s="146"/>
      <c r="AB1310" s="146"/>
      <c r="AC1310" s="146"/>
      <c r="AD1310" s="146"/>
      <c r="AE1310" s="146"/>
      <c r="AF1310" s="146"/>
      <c r="AG1310" s="146" t="s">
        <v>176</v>
      </c>
      <c r="AH1310" s="146"/>
      <c r="AI1310" s="146"/>
      <c r="AJ1310" s="146"/>
      <c r="AK1310" s="146"/>
      <c r="AL1310" s="146"/>
      <c r="AM1310" s="146"/>
      <c r="AN1310" s="146"/>
      <c r="AO1310" s="146"/>
      <c r="AP1310" s="146"/>
      <c r="AQ1310" s="146"/>
      <c r="AR1310" s="146"/>
      <c r="AS1310" s="146"/>
      <c r="AT1310" s="146"/>
      <c r="AU1310" s="146"/>
      <c r="AV1310" s="146"/>
      <c r="AW1310" s="146"/>
      <c r="AX1310" s="146"/>
      <c r="AY1310" s="146"/>
      <c r="AZ1310" s="146"/>
      <c r="BA1310" s="146"/>
      <c r="BB1310" s="146"/>
      <c r="BC1310" s="146"/>
      <c r="BD1310" s="146"/>
      <c r="BE1310" s="146"/>
      <c r="BF1310" s="146"/>
      <c r="BG1310" s="146"/>
      <c r="BH1310" s="146"/>
    </row>
    <row r="1311" spans="1:60" outlineLevel="1">
      <c r="A1311" s="153"/>
      <c r="B1311" s="154"/>
      <c r="C1311" s="195" t="s">
        <v>1094</v>
      </c>
      <c r="D1311" s="185"/>
      <c r="E1311" s="186"/>
      <c r="F1311" s="155"/>
      <c r="G1311" s="155"/>
      <c r="H1311" s="155"/>
      <c r="I1311" s="155"/>
      <c r="J1311" s="155"/>
      <c r="K1311" s="155"/>
      <c r="L1311" s="155"/>
      <c r="M1311" s="155"/>
      <c r="N1311" s="155"/>
      <c r="O1311" s="155"/>
      <c r="P1311" s="155"/>
      <c r="Q1311" s="155"/>
      <c r="R1311" s="155"/>
      <c r="S1311" s="155"/>
      <c r="T1311" s="155"/>
      <c r="U1311" s="155"/>
      <c r="V1311" s="155"/>
      <c r="W1311" s="155"/>
      <c r="X1311" s="155"/>
      <c r="Y1311" s="146"/>
      <c r="Z1311" s="146"/>
      <c r="AA1311" s="146"/>
      <c r="AB1311" s="146"/>
      <c r="AC1311" s="146"/>
      <c r="AD1311" s="146"/>
      <c r="AE1311" s="146"/>
      <c r="AF1311" s="146"/>
      <c r="AG1311" s="146" t="s">
        <v>228</v>
      </c>
      <c r="AH1311" s="146">
        <v>0</v>
      </c>
      <c r="AI1311" s="146"/>
      <c r="AJ1311" s="146"/>
      <c r="AK1311" s="146"/>
      <c r="AL1311" s="146"/>
      <c r="AM1311" s="146"/>
      <c r="AN1311" s="146"/>
      <c r="AO1311" s="146"/>
      <c r="AP1311" s="146"/>
      <c r="AQ1311" s="146"/>
      <c r="AR1311" s="146"/>
      <c r="AS1311" s="146"/>
      <c r="AT1311" s="146"/>
      <c r="AU1311" s="146"/>
      <c r="AV1311" s="146"/>
      <c r="AW1311" s="146"/>
      <c r="AX1311" s="146"/>
      <c r="AY1311" s="146"/>
      <c r="AZ1311" s="146"/>
      <c r="BA1311" s="146"/>
      <c r="BB1311" s="146"/>
      <c r="BC1311" s="146"/>
      <c r="BD1311" s="146"/>
      <c r="BE1311" s="146"/>
      <c r="BF1311" s="146"/>
      <c r="BG1311" s="146"/>
      <c r="BH1311" s="146"/>
    </row>
    <row r="1312" spans="1:60" outlineLevel="1">
      <c r="A1312" s="153"/>
      <c r="B1312" s="154"/>
      <c r="C1312" s="195" t="s">
        <v>633</v>
      </c>
      <c r="D1312" s="185"/>
      <c r="E1312" s="186">
        <v>1</v>
      </c>
      <c r="F1312" s="155"/>
      <c r="G1312" s="155"/>
      <c r="H1312" s="155"/>
      <c r="I1312" s="155"/>
      <c r="J1312" s="155"/>
      <c r="K1312" s="155"/>
      <c r="L1312" s="155"/>
      <c r="M1312" s="155"/>
      <c r="N1312" s="155"/>
      <c r="O1312" s="155"/>
      <c r="P1312" s="155"/>
      <c r="Q1312" s="155"/>
      <c r="R1312" s="155"/>
      <c r="S1312" s="155"/>
      <c r="T1312" s="155"/>
      <c r="U1312" s="155"/>
      <c r="V1312" s="155"/>
      <c r="W1312" s="155"/>
      <c r="X1312" s="155"/>
      <c r="Y1312" s="146"/>
      <c r="Z1312" s="146"/>
      <c r="AA1312" s="146"/>
      <c r="AB1312" s="146"/>
      <c r="AC1312" s="146"/>
      <c r="AD1312" s="146"/>
      <c r="AE1312" s="146"/>
      <c r="AF1312" s="146"/>
      <c r="AG1312" s="146" t="s">
        <v>228</v>
      </c>
      <c r="AH1312" s="146">
        <v>0</v>
      </c>
      <c r="AI1312" s="146"/>
      <c r="AJ1312" s="146"/>
      <c r="AK1312" s="146"/>
      <c r="AL1312" s="146"/>
      <c r="AM1312" s="146"/>
      <c r="AN1312" s="146"/>
      <c r="AO1312" s="146"/>
      <c r="AP1312" s="146"/>
      <c r="AQ1312" s="146"/>
      <c r="AR1312" s="146"/>
      <c r="AS1312" s="146"/>
      <c r="AT1312" s="146"/>
      <c r="AU1312" s="146"/>
      <c r="AV1312" s="146"/>
      <c r="AW1312" s="146"/>
      <c r="AX1312" s="146"/>
      <c r="AY1312" s="146"/>
      <c r="AZ1312" s="146"/>
      <c r="BA1312" s="146"/>
      <c r="BB1312" s="146"/>
      <c r="BC1312" s="146"/>
      <c r="BD1312" s="146"/>
      <c r="BE1312" s="146"/>
      <c r="BF1312" s="146"/>
      <c r="BG1312" s="146"/>
      <c r="BH1312" s="146"/>
    </row>
    <row r="1313" spans="1:60" outlineLevel="1">
      <c r="A1313" s="163">
        <v>187</v>
      </c>
      <c r="B1313" s="164" t="s">
        <v>1111</v>
      </c>
      <c r="C1313" s="180" t="s">
        <v>1112</v>
      </c>
      <c r="D1313" s="165" t="s">
        <v>646</v>
      </c>
      <c r="E1313" s="166">
        <v>1</v>
      </c>
      <c r="F1313" s="167"/>
      <c r="G1313" s="168">
        <f>ROUND(E1313*F1313,2)</f>
        <v>0</v>
      </c>
      <c r="H1313" s="167">
        <v>0</v>
      </c>
      <c r="I1313" s="168">
        <f>ROUND(E1313*H1313,2)</f>
        <v>0</v>
      </c>
      <c r="J1313" s="167">
        <v>31140</v>
      </c>
      <c r="K1313" s="168">
        <f>ROUND(E1313*J1313,2)</f>
        <v>31140</v>
      </c>
      <c r="L1313" s="168">
        <v>21</v>
      </c>
      <c r="M1313" s="168">
        <f>G1313*(1+L1313/100)</f>
        <v>0</v>
      </c>
      <c r="N1313" s="168">
        <v>0</v>
      </c>
      <c r="O1313" s="168">
        <f>ROUND(E1313*N1313,2)</f>
        <v>0</v>
      </c>
      <c r="P1313" s="168">
        <v>0</v>
      </c>
      <c r="Q1313" s="168">
        <f>ROUND(E1313*P1313,2)</f>
        <v>0</v>
      </c>
      <c r="R1313" s="168"/>
      <c r="S1313" s="168" t="s">
        <v>386</v>
      </c>
      <c r="T1313" s="169" t="s">
        <v>172</v>
      </c>
      <c r="U1313" s="155">
        <v>0</v>
      </c>
      <c r="V1313" s="155">
        <f>ROUND(E1313*U1313,2)</f>
        <v>0</v>
      </c>
      <c r="W1313" s="155"/>
      <c r="X1313" s="155" t="s">
        <v>223</v>
      </c>
      <c r="Y1313" s="146"/>
      <c r="Z1313" s="146"/>
      <c r="AA1313" s="146"/>
      <c r="AB1313" s="146"/>
      <c r="AC1313" s="146"/>
      <c r="AD1313" s="146"/>
      <c r="AE1313" s="146"/>
      <c r="AF1313" s="146"/>
      <c r="AG1313" s="146" t="s">
        <v>224</v>
      </c>
      <c r="AH1313" s="146"/>
      <c r="AI1313" s="146"/>
      <c r="AJ1313" s="146"/>
      <c r="AK1313" s="146"/>
      <c r="AL1313" s="146"/>
      <c r="AM1313" s="146"/>
      <c r="AN1313" s="146"/>
      <c r="AO1313" s="146"/>
      <c r="AP1313" s="146"/>
      <c r="AQ1313" s="146"/>
      <c r="AR1313" s="146"/>
      <c r="AS1313" s="146"/>
      <c r="AT1313" s="146"/>
      <c r="AU1313" s="146"/>
      <c r="AV1313" s="146"/>
      <c r="AW1313" s="146"/>
      <c r="AX1313" s="146"/>
      <c r="AY1313" s="146"/>
      <c r="AZ1313" s="146"/>
      <c r="BA1313" s="146"/>
      <c r="BB1313" s="146"/>
      <c r="BC1313" s="146"/>
      <c r="BD1313" s="146"/>
      <c r="BE1313" s="146"/>
      <c r="BF1313" s="146"/>
      <c r="BG1313" s="146"/>
      <c r="BH1313" s="146"/>
    </row>
    <row r="1314" spans="1:60" outlineLevel="1">
      <c r="A1314" s="153"/>
      <c r="B1314" s="154"/>
      <c r="C1314" s="790" t="s">
        <v>1306</v>
      </c>
      <c r="D1314" s="791"/>
      <c r="E1314" s="791"/>
      <c r="F1314" s="791"/>
      <c r="G1314" s="791"/>
      <c r="H1314" s="155"/>
      <c r="I1314" s="155"/>
      <c r="J1314" s="155"/>
      <c r="K1314" s="155"/>
      <c r="L1314" s="155"/>
      <c r="M1314" s="155"/>
      <c r="N1314" s="155"/>
      <c r="O1314" s="155"/>
      <c r="P1314" s="155"/>
      <c r="Q1314" s="155"/>
      <c r="R1314" s="155"/>
      <c r="S1314" s="155"/>
      <c r="T1314" s="155"/>
      <c r="U1314" s="155"/>
      <c r="V1314" s="155"/>
      <c r="W1314" s="155"/>
      <c r="X1314" s="155"/>
      <c r="Y1314" s="146"/>
      <c r="Z1314" s="146"/>
      <c r="AA1314" s="146"/>
      <c r="AB1314" s="146"/>
      <c r="AC1314" s="146"/>
      <c r="AD1314" s="146"/>
      <c r="AE1314" s="146"/>
      <c r="AF1314" s="146"/>
      <c r="AG1314" s="146" t="s">
        <v>176</v>
      </c>
      <c r="AH1314" s="146"/>
      <c r="AI1314" s="146"/>
      <c r="AJ1314" s="146"/>
      <c r="AK1314" s="146"/>
      <c r="AL1314" s="146"/>
      <c r="AM1314" s="146"/>
      <c r="AN1314" s="146"/>
      <c r="AO1314" s="146"/>
      <c r="AP1314" s="146"/>
      <c r="AQ1314" s="146"/>
      <c r="AR1314" s="146"/>
      <c r="AS1314" s="146"/>
      <c r="AT1314" s="146"/>
      <c r="AU1314" s="146"/>
      <c r="AV1314" s="146"/>
      <c r="AW1314" s="146"/>
      <c r="AX1314" s="146"/>
      <c r="AY1314" s="146"/>
      <c r="AZ1314" s="146"/>
      <c r="BA1314" s="146"/>
      <c r="BB1314" s="146"/>
      <c r="BC1314" s="146"/>
      <c r="BD1314" s="146"/>
      <c r="BE1314" s="146"/>
      <c r="BF1314" s="146"/>
      <c r="BG1314" s="146"/>
      <c r="BH1314" s="146"/>
    </row>
    <row r="1315" spans="1:60" outlineLevel="1">
      <c r="A1315" s="153"/>
      <c r="B1315" s="154"/>
      <c r="C1315" s="803" t="s">
        <v>1307</v>
      </c>
      <c r="D1315" s="804"/>
      <c r="E1315" s="804"/>
      <c r="F1315" s="804"/>
      <c r="G1315" s="804"/>
      <c r="H1315" s="155"/>
      <c r="I1315" s="155"/>
      <c r="J1315" s="155"/>
      <c r="K1315" s="155"/>
      <c r="L1315" s="155"/>
      <c r="M1315" s="155"/>
      <c r="N1315" s="155"/>
      <c r="O1315" s="155"/>
      <c r="P1315" s="155"/>
      <c r="Q1315" s="155"/>
      <c r="R1315" s="155"/>
      <c r="S1315" s="155"/>
      <c r="T1315" s="155"/>
      <c r="U1315" s="155"/>
      <c r="V1315" s="155"/>
      <c r="W1315" s="155"/>
      <c r="X1315" s="155"/>
      <c r="Y1315" s="146"/>
      <c r="Z1315" s="146"/>
      <c r="AA1315" s="146"/>
      <c r="AB1315" s="146"/>
      <c r="AC1315" s="146"/>
      <c r="AD1315" s="146"/>
      <c r="AE1315" s="146"/>
      <c r="AF1315" s="146"/>
      <c r="AG1315" s="146" t="s">
        <v>176</v>
      </c>
      <c r="AH1315" s="146"/>
      <c r="AI1315" s="146"/>
      <c r="AJ1315" s="146"/>
      <c r="AK1315" s="146"/>
      <c r="AL1315" s="146"/>
      <c r="AM1315" s="146"/>
      <c r="AN1315" s="146"/>
      <c r="AO1315" s="146"/>
      <c r="AP1315" s="146"/>
      <c r="AQ1315" s="146"/>
      <c r="AR1315" s="146"/>
      <c r="AS1315" s="146"/>
      <c r="AT1315" s="146"/>
      <c r="AU1315" s="146"/>
      <c r="AV1315" s="146"/>
      <c r="AW1315" s="146"/>
      <c r="AX1315" s="146"/>
      <c r="AY1315" s="146"/>
      <c r="AZ1315" s="146"/>
      <c r="BA1315" s="146"/>
      <c r="BB1315" s="146"/>
      <c r="BC1315" s="146"/>
      <c r="BD1315" s="146"/>
      <c r="BE1315" s="146"/>
      <c r="BF1315" s="146"/>
      <c r="BG1315" s="146"/>
      <c r="BH1315" s="146"/>
    </row>
    <row r="1316" spans="1:60" outlineLevel="1">
      <c r="A1316" s="153"/>
      <c r="B1316" s="154"/>
      <c r="C1316" s="803" t="s">
        <v>1308</v>
      </c>
      <c r="D1316" s="804"/>
      <c r="E1316" s="804"/>
      <c r="F1316" s="804"/>
      <c r="G1316" s="804"/>
      <c r="H1316" s="155"/>
      <c r="I1316" s="155"/>
      <c r="J1316" s="155"/>
      <c r="K1316" s="155"/>
      <c r="L1316" s="155"/>
      <c r="M1316" s="155"/>
      <c r="N1316" s="155"/>
      <c r="O1316" s="155"/>
      <c r="P1316" s="155"/>
      <c r="Q1316" s="155"/>
      <c r="R1316" s="155"/>
      <c r="S1316" s="155"/>
      <c r="T1316" s="155"/>
      <c r="U1316" s="155"/>
      <c r="V1316" s="155"/>
      <c r="W1316" s="155"/>
      <c r="X1316" s="155"/>
      <c r="Y1316" s="146"/>
      <c r="Z1316" s="146"/>
      <c r="AA1316" s="146"/>
      <c r="AB1316" s="146"/>
      <c r="AC1316" s="146"/>
      <c r="AD1316" s="146"/>
      <c r="AE1316" s="146"/>
      <c r="AF1316" s="146"/>
      <c r="AG1316" s="146" t="s">
        <v>176</v>
      </c>
      <c r="AH1316" s="146"/>
      <c r="AI1316" s="146"/>
      <c r="AJ1316" s="146"/>
      <c r="AK1316" s="146"/>
      <c r="AL1316" s="146"/>
      <c r="AM1316" s="146"/>
      <c r="AN1316" s="146"/>
      <c r="AO1316" s="146"/>
      <c r="AP1316" s="146"/>
      <c r="AQ1316" s="146"/>
      <c r="AR1316" s="146"/>
      <c r="AS1316" s="146"/>
      <c r="AT1316" s="146"/>
      <c r="AU1316" s="146"/>
      <c r="AV1316" s="146"/>
      <c r="AW1316" s="146"/>
      <c r="AX1316" s="146"/>
      <c r="AY1316" s="146"/>
      <c r="AZ1316" s="146"/>
      <c r="BA1316" s="146"/>
      <c r="BB1316" s="146"/>
      <c r="BC1316" s="146"/>
      <c r="BD1316" s="146"/>
      <c r="BE1316" s="146"/>
      <c r="BF1316" s="146"/>
      <c r="BG1316" s="146"/>
      <c r="BH1316" s="146"/>
    </row>
    <row r="1317" spans="1:60" outlineLevel="1">
      <c r="A1317" s="153"/>
      <c r="B1317" s="154"/>
      <c r="C1317" s="803" t="s">
        <v>1113</v>
      </c>
      <c r="D1317" s="804"/>
      <c r="E1317" s="804"/>
      <c r="F1317" s="804"/>
      <c r="G1317" s="804"/>
      <c r="H1317" s="155"/>
      <c r="I1317" s="155"/>
      <c r="J1317" s="155"/>
      <c r="K1317" s="155"/>
      <c r="L1317" s="155"/>
      <c r="M1317" s="155"/>
      <c r="N1317" s="155"/>
      <c r="O1317" s="155"/>
      <c r="P1317" s="155"/>
      <c r="Q1317" s="155"/>
      <c r="R1317" s="155"/>
      <c r="S1317" s="155"/>
      <c r="T1317" s="155"/>
      <c r="U1317" s="155"/>
      <c r="V1317" s="155"/>
      <c r="W1317" s="155"/>
      <c r="X1317" s="155"/>
      <c r="Y1317" s="146"/>
      <c r="Z1317" s="146"/>
      <c r="AA1317" s="146"/>
      <c r="AB1317" s="146"/>
      <c r="AC1317" s="146"/>
      <c r="AD1317" s="146"/>
      <c r="AE1317" s="146"/>
      <c r="AF1317" s="146"/>
      <c r="AG1317" s="146" t="s">
        <v>176</v>
      </c>
      <c r="AH1317" s="146"/>
      <c r="AI1317" s="146"/>
      <c r="AJ1317" s="146"/>
      <c r="AK1317" s="146"/>
      <c r="AL1317" s="146"/>
      <c r="AM1317" s="146"/>
      <c r="AN1317" s="146"/>
      <c r="AO1317" s="146"/>
      <c r="AP1317" s="146"/>
      <c r="AQ1317" s="146"/>
      <c r="AR1317" s="146"/>
      <c r="AS1317" s="146"/>
      <c r="AT1317" s="146"/>
      <c r="AU1317" s="146"/>
      <c r="AV1317" s="146"/>
      <c r="AW1317" s="146"/>
      <c r="AX1317" s="146"/>
      <c r="AY1317" s="146"/>
      <c r="AZ1317" s="146"/>
      <c r="BA1317" s="146"/>
      <c r="BB1317" s="146"/>
      <c r="BC1317" s="146"/>
      <c r="BD1317" s="146"/>
      <c r="BE1317" s="146"/>
      <c r="BF1317" s="146"/>
      <c r="BG1317" s="146"/>
      <c r="BH1317" s="146"/>
    </row>
    <row r="1318" spans="1:60" outlineLevel="1">
      <c r="A1318" s="153"/>
      <c r="B1318" s="154"/>
      <c r="C1318" s="803" t="s">
        <v>1114</v>
      </c>
      <c r="D1318" s="804"/>
      <c r="E1318" s="804"/>
      <c r="F1318" s="804"/>
      <c r="G1318" s="804"/>
      <c r="H1318" s="155"/>
      <c r="I1318" s="155"/>
      <c r="J1318" s="155"/>
      <c r="K1318" s="155"/>
      <c r="L1318" s="155"/>
      <c r="M1318" s="155"/>
      <c r="N1318" s="155"/>
      <c r="O1318" s="155"/>
      <c r="P1318" s="155"/>
      <c r="Q1318" s="155"/>
      <c r="R1318" s="155"/>
      <c r="S1318" s="155"/>
      <c r="T1318" s="155"/>
      <c r="U1318" s="155"/>
      <c r="V1318" s="155"/>
      <c r="W1318" s="155"/>
      <c r="X1318" s="155"/>
      <c r="Y1318" s="146"/>
      <c r="Z1318" s="146"/>
      <c r="AA1318" s="146"/>
      <c r="AB1318" s="146"/>
      <c r="AC1318" s="146"/>
      <c r="AD1318" s="146"/>
      <c r="AE1318" s="146"/>
      <c r="AF1318" s="146"/>
      <c r="AG1318" s="146" t="s">
        <v>176</v>
      </c>
      <c r="AH1318" s="146"/>
      <c r="AI1318" s="146"/>
      <c r="AJ1318" s="146"/>
      <c r="AK1318" s="146"/>
      <c r="AL1318" s="146"/>
      <c r="AM1318" s="146"/>
      <c r="AN1318" s="146"/>
      <c r="AO1318" s="146"/>
      <c r="AP1318" s="146"/>
      <c r="AQ1318" s="146"/>
      <c r="AR1318" s="146"/>
      <c r="AS1318" s="146"/>
      <c r="AT1318" s="146"/>
      <c r="AU1318" s="146"/>
      <c r="AV1318" s="146"/>
      <c r="AW1318" s="146"/>
      <c r="AX1318" s="146"/>
      <c r="AY1318" s="146"/>
      <c r="AZ1318" s="146"/>
      <c r="BA1318" s="146"/>
      <c r="BB1318" s="146"/>
      <c r="BC1318" s="146"/>
      <c r="BD1318" s="146"/>
      <c r="BE1318" s="146"/>
      <c r="BF1318" s="146"/>
      <c r="BG1318" s="146"/>
      <c r="BH1318" s="146"/>
    </row>
    <row r="1319" spans="1:60" outlineLevel="1">
      <c r="A1319" s="153"/>
      <c r="B1319" s="154"/>
      <c r="C1319" s="803" t="s">
        <v>1115</v>
      </c>
      <c r="D1319" s="804"/>
      <c r="E1319" s="804"/>
      <c r="F1319" s="804"/>
      <c r="G1319" s="804"/>
      <c r="H1319" s="155"/>
      <c r="I1319" s="155"/>
      <c r="J1319" s="155"/>
      <c r="K1319" s="155"/>
      <c r="L1319" s="155"/>
      <c r="M1319" s="155"/>
      <c r="N1319" s="155"/>
      <c r="O1319" s="155"/>
      <c r="P1319" s="155"/>
      <c r="Q1319" s="155"/>
      <c r="R1319" s="155"/>
      <c r="S1319" s="155"/>
      <c r="T1319" s="155"/>
      <c r="U1319" s="155"/>
      <c r="V1319" s="155"/>
      <c r="W1319" s="155"/>
      <c r="X1319" s="155"/>
      <c r="Y1319" s="146"/>
      <c r="Z1319" s="146"/>
      <c r="AA1319" s="146"/>
      <c r="AB1319" s="146"/>
      <c r="AC1319" s="146"/>
      <c r="AD1319" s="146"/>
      <c r="AE1319" s="146"/>
      <c r="AF1319" s="146"/>
      <c r="AG1319" s="146" t="s">
        <v>176</v>
      </c>
      <c r="AH1319" s="146"/>
      <c r="AI1319" s="146"/>
      <c r="AJ1319" s="146"/>
      <c r="AK1319" s="146"/>
      <c r="AL1319" s="146"/>
      <c r="AM1319" s="146"/>
      <c r="AN1319" s="146"/>
      <c r="AO1319" s="146"/>
      <c r="AP1319" s="146"/>
      <c r="AQ1319" s="146"/>
      <c r="AR1319" s="146"/>
      <c r="AS1319" s="146"/>
      <c r="AT1319" s="146"/>
      <c r="AU1319" s="146"/>
      <c r="AV1319" s="146"/>
      <c r="AW1319" s="146"/>
      <c r="AX1319" s="146"/>
      <c r="AY1319" s="146"/>
      <c r="AZ1319" s="146"/>
      <c r="BA1319" s="146"/>
      <c r="BB1319" s="146"/>
      <c r="BC1319" s="146"/>
      <c r="BD1319" s="146"/>
      <c r="BE1319" s="146"/>
      <c r="BF1319" s="146"/>
      <c r="BG1319" s="146"/>
      <c r="BH1319" s="146"/>
    </row>
    <row r="1320" spans="1:60" outlineLevel="1">
      <c r="A1320" s="153"/>
      <c r="B1320" s="154"/>
      <c r="C1320" s="803" t="s">
        <v>1116</v>
      </c>
      <c r="D1320" s="804"/>
      <c r="E1320" s="804"/>
      <c r="F1320" s="804"/>
      <c r="G1320" s="804"/>
      <c r="H1320" s="155"/>
      <c r="I1320" s="155"/>
      <c r="J1320" s="155"/>
      <c r="K1320" s="155"/>
      <c r="L1320" s="155"/>
      <c r="M1320" s="155"/>
      <c r="N1320" s="155"/>
      <c r="O1320" s="155"/>
      <c r="P1320" s="155"/>
      <c r="Q1320" s="155"/>
      <c r="R1320" s="155"/>
      <c r="S1320" s="155"/>
      <c r="T1320" s="155"/>
      <c r="U1320" s="155"/>
      <c r="V1320" s="155"/>
      <c r="W1320" s="155"/>
      <c r="X1320" s="155"/>
      <c r="Y1320" s="146"/>
      <c r="Z1320" s="146"/>
      <c r="AA1320" s="146"/>
      <c r="AB1320" s="146"/>
      <c r="AC1320" s="146"/>
      <c r="AD1320" s="146"/>
      <c r="AE1320" s="146"/>
      <c r="AF1320" s="146"/>
      <c r="AG1320" s="146" t="s">
        <v>176</v>
      </c>
      <c r="AH1320" s="146"/>
      <c r="AI1320" s="146"/>
      <c r="AJ1320" s="146"/>
      <c r="AK1320" s="146"/>
      <c r="AL1320" s="146"/>
      <c r="AM1320" s="146"/>
      <c r="AN1320" s="146"/>
      <c r="AO1320" s="146"/>
      <c r="AP1320" s="146"/>
      <c r="AQ1320" s="146"/>
      <c r="AR1320" s="146"/>
      <c r="AS1320" s="146"/>
      <c r="AT1320" s="146"/>
      <c r="AU1320" s="146"/>
      <c r="AV1320" s="146"/>
      <c r="AW1320" s="146"/>
      <c r="AX1320" s="146"/>
      <c r="AY1320" s="146"/>
      <c r="AZ1320" s="146"/>
      <c r="BA1320" s="146"/>
      <c r="BB1320" s="146"/>
      <c r="BC1320" s="146"/>
      <c r="BD1320" s="146"/>
      <c r="BE1320" s="146"/>
      <c r="BF1320" s="146"/>
      <c r="BG1320" s="146"/>
      <c r="BH1320" s="146"/>
    </row>
    <row r="1321" spans="1:60" outlineLevel="1">
      <c r="A1321" s="153"/>
      <c r="B1321" s="154"/>
      <c r="C1321" s="195" t="s">
        <v>1094</v>
      </c>
      <c r="D1321" s="185"/>
      <c r="E1321" s="186"/>
      <c r="F1321" s="155"/>
      <c r="G1321" s="155"/>
      <c r="H1321" s="155"/>
      <c r="I1321" s="155"/>
      <c r="J1321" s="155"/>
      <c r="K1321" s="155"/>
      <c r="L1321" s="155"/>
      <c r="M1321" s="155"/>
      <c r="N1321" s="155"/>
      <c r="O1321" s="155"/>
      <c r="P1321" s="155"/>
      <c r="Q1321" s="155"/>
      <c r="R1321" s="155"/>
      <c r="S1321" s="155"/>
      <c r="T1321" s="155"/>
      <c r="U1321" s="155"/>
      <c r="V1321" s="155"/>
      <c r="W1321" s="155"/>
      <c r="X1321" s="155"/>
      <c r="Y1321" s="146"/>
      <c r="Z1321" s="146"/>
      <c r="AA1321" s="146"/>
      <c r="AB1321" s="146"/>
      <c r="AC1321" s="146"/>
      <c r="AD1321" s="146"/>
      <c r="AE1321" s="146"/>
      <c r="AF1321" s="146"/>
      <c r="AG1321" s="146" t="s">
        <v>228</v>
      </c>
      <c r="AH1321" s="146">
        <v>0</v>
      </c>
      <c r="AI1321" s="146"/>
      <c r="AJ1321" s="146"/>
      <c r="AK1321" s="146"/>
      <c r="AL1321" s="146"/>
      <c r="AM1321" s="146"/>
      <c r="AN1321" s="146"/>
      <c r="AO1321" s="146"/>
      <c r="AP1321" s="146"/>
      <c r="AQ1321" s="146"/>
      <c r="AR1321" s="146"/>
      <c r="AS1321" s="146"/>
      <c r="AT1321" s="146"/>
      <c r="AU1321" s="146"/>
      <c r="AV1321" s="146"/>
      <c r="AW1321" s="146"/>
      <c r="AX1321" s="146"/>
      <c r="AY1321" s="146"/>
      <c r="AZ1321" s="146"/>
      <c r="BA1321" s="146"/>
      <c r="BB1321" s="146"/>
      <c r="BC1321" s="146"/>
      <c r="BD1321" s="146"/>
      <c r="BE1321" s="146"/>
      <c r="BF1321" s="146"/>
      <c r="BG1321" s="146"/>
      <c r="BH1321" s="146"/>
    </row>
    <row r="1322" spans="1:60" outlineLevel="1">
      <c r="A1322" s="153"/>
      <c r="B1322" s="154"/>
      <c r="C1322" s="195" t="s">
        <v>633</v>
      </c>
      <c r="D1322" s="185"/>
      <c r="E1322" s="186">
        <v>1</v>
      </c>
      <c r="F1322" s="155"/>
      <c r="G1322" s="155"/>
      <c r="H1322" s="155"/>
      <c r="I1322" s="155"/>
      <c r="J1322" s="155"/>
      <c r="K1322" s="155"/>
      <c r="L1322" s="155"/>
      <c r="M1322" s="155"/>
      <c r="N1322" s="155"/>
      <c r="O1322" s="155"/>
      <c r="P1322" s="155"/>
      <c r="Q1322" s="155"/>
      <c r="R1322" s="155"/>
      <c r="S1322" s="155"/>
      <c r="T1322" s="155"/>
      <c r="U1322" s="155"/>
      <c r="V1322" s="155"/>
      <c r="W1322" s="155"/>
      <c r="X1322" s="155"/>
      <c r="Y1322" s="146"/>
      <c r="Z1322" s="146"/>
      <c r="AA1322" s="146"/>
      <c r="AB1322" s="146"/>
      <c r="AC1322" s="146"/>
      <c r="AD1322" s="146"/>
      <c r="AE1322" s="146"/>
      <c r="AF1322" s="146"/>
      <c r="AG1322" s="146" t="s">
        <v>228</v>
      </c>
      <c r="AH1322" s="146">
        <v>0</v>
      </c>
      <c r="AI1322" s="146"/>
      <c r="AJ1322" s="146"/>
      <c r="AK1322" s="146"/>
      <c r="AL1322" s="146"/>
      <c r="AM1322" s="146"/>
      <c r="AN1322" s="146"/>
      <c r="AO1322" s="146"/>
      <c r="AP1322" s="146"/>
      <c r="AQ1322" s="146"/>
      <c r="AR1322" s="146"/>
      <c r="AS1322" s="146"/>
      <c r="AT1322" s="146"/>
      <c r="AU1322" s="146"/>
      <c r="AV1322" s="146"/>
      <c r="AW1322" s="146"/>
      <c r="AX1322" s="146"/>
      <c r="AY1322" s="146"/>
      <c r="AZ1322" s="146"/>
      <c r="BA1322" s="146"/>
      <c r="BB1322" s="146"/>
      <c r="BC1322" s="146"/>
      <c r="BD1322" s="146"/>
      <c r="BE1322" s="146"/>
      <c r="BF1322" s="146"/>
      <c r="BG1322" s="146"/>
      <c r="BH1322" s="146"/>
    </row>
    <row r="1323" spans="1:60" outlineLevel="1">
      <c r="A1323" s="163">
        <v>188</v>
      </c>
      <c r="B1323" s="164" t="s">
        <v>1117</v>
      </c>
      <c r="C1323" s="180" t="s">
        <v>1118</v>
      </c>
      <c r="D1323" s="165" t="s">
        <v>646</v>
      </c>
      <c r="E1323" s="166">
        <v>1</v>
      </c>
      <c r="F1323" s="167"/>
      <c r="G1323" s="168">
        <f>ROUND(E1323*F1323,2)</f>
        <v>0</v>
      </c>
      <c r="H1323" s="167">
        <v>0</v>
      </c>
      <c r="I1323" s="168">
        <f>ROUND(E1323*H1323,2)</f>
        <v>0</v>
      </c>
      <c r="J1323" s="167">
        <v>4105</v>
      </c>
      <c r="K1323" s="168">
        <f>ROUND(E1323*J1323,2)</f>
        <v>4105</v>
      </c>
      <c r="L1323" s="168">
        <v>21</v>
      </c>
      <c r="M1323" s="168">
        <f>G1323*(1+L1323/100)</f>
        <v>0</v>
      </c>
      <c r="N1323" s="168">
        <v>0</v>
      </c>
      <c r="O1323" s="168">
        <f>ROUND(E1323*N1323,2)</f>
        <v>0</v>
      </c>
      <c r="P1323" s="168">
        <v>0</v>
      </c>
      <c r="Q1323" s="168">
        <f>ROUND(E1323*P1323,2)</f>
        <v>0</v>
      </c>
      <c r="R1323" s="168"/>
      <c r="S1323" s="168" t="s">
        <v>386</v>
      </c>
      <c r="T1323" s="169" t="s">
        <v>172</v>
      </c>
      <c r="U1323" s="155">
        <v>0</v>
      </c>
      <c r="V1323" s="155">
        <f>ROUND(E1323*U1323,2)</f>
        <v>0</v>
      </c>
      <c r="W1323" s="155"/>
      <c r="X1323" s="155" t="s">
        <v>223</v>
      </c>
      <c r="Y1323" s="146"/>
      <c r="Z1323" s="146"/>
      <c r="AA1323" s="146"/>
      <c r="AB1323" s="146"/>
      <c r="AC1323" s="146"/>
      <c r="AD1323" s="146"/>
      <c r="AE1323" s="146"/>
      <c r="AF1323" s="146"/>
      <c r="AG1323" s="146" t="s">
        <v>224</v>
      </c>
      <c r="AH1323" s="146"/>
      <c r="AI1323" s="146"/>
      <c r="AJ1323" s="146"/>
      <c r="AK1323" s="146"/>
      <c r="AL1323" s="146"/>
      <c r="AM1323" s="146"/>
      <c r="AN1323" s="146"/>
      <c r="AO1323" s="146"/>
      <c r="AP1323" s="146"/>
      <c r="AQ1323" s="146"/>
      <c r="AR1323" s="146"/>
      <c r="AS1323" s="146"/>
      <c r="AT1323" s="146"/>
      <c r="AU1323" s="146"/>
      <c r="AV1323" s="146"/>
      <c r="AW1323" s="146"/>
      <c r="AX1323" s="146"/>
      <c r="AY1323" s="146"/>
      <c r="AZ1323" s="146"/>
      <c r="BA1323" s="146"/>
      <c r="BB1323" s="146"/>
      <c r="BC1323" s="146"/>
      <c r="BD1323" s="146"/>
      <c r="BE1323" s="146"/>
      <c r="BF1323" s="146"/>
      <c r="BG1323" s="146"/>
      <c r="BH1323" s="146"/>
    </row>
    <row r="1324" spans="1:60" outlineLevel="1">
      <c r="A1324" s="153"/>
      <c r="B1324" s="154"/>
      <c r="C1324" s="790" t="s">
        <v>1119</v>
      </c>
      <c r="D1324" s="791"/>
      <c r="E1324" s="791"/>
      <c r="F1324" s="791"/>
      <c r="G1324" s="791"/>
      <c r="H1324" s="155"/>
      <c r="I1324" s="155"/>
      <c r="J1324" s="155"/>
      <c r="K1324" s="155"/>
      <c r="L1324" s="155"/>
      <c r="M1324" s="155"/>
      <c r="N1324" s="155"/>
      <c r="O1324" s="155"/>
      <c r="P1324" s="155"/>
      <c r="Q1324" s="155"/>
      <c r="R1324" s="155"/>
      <c r="S1324" s="155"/>
      <c r="T1324" s="155"/>
      <c r="U1324" s="155"/>
      <c r="V1324" s="155"/>
      <c r="W1324" s="155"/>
      <c r="X1324" s="155"/>
      <c r="Y1324" s="146"/>
      <c r="Z1324" s="146"/>
      <c r="AA1324" s="146"/>
      <c r="AB1324" s="146"/>
      <c r="AC1324" s="146"/>
      <c r="AD1324" s="146"/>
      <c r="AE1324" s="146"/>
      <c r="AF1324" s="146"/>
      <c r="AG1324" s="146" t="s">
        <v>176</v>
      </c>
      <c r="AH1324" s="146"/>
      <c r="AI1324" s="146"/>
      <c r="AJ1324" s="146"/>
      <c r="AK1324" s="146"/>
      <c r="AL1324" s="146"/>
      <c r="AM1324" s="146"/>
      <c r="AN1324" s="146"/>
      <c r="AO1324" s="146"/>
      <c r="AP1324" s="146"/>
      <c r="AQ1324" s="146"/>
      <c r="AR1324" s="146"/>
      <c r="AS1324" s="146"/>
      <c r="AT1324" s="146"/>
      <c r="AU1324" s="146"/>
      <c r="AV1324" s="146"/>
      <c r="AW1324" s="146"/>
      <c r="AX1324" s="146"/>
      <c r="AY1324" s="146"/>
      <c r="AZ1324" s="146"/>
      <c r="BA1324" s="146"/>
      <c r="BB1324" s="146"/>
      <c r="BC1324" s="146"/>
      <c r="BD1324" s="146"/>
      <c r="BE1324" s="146"/>
      <c r="BF1324" s="146"/>
      <c r="BG1324" s="146"/>
      <c r="BH1324" s="146"/>
    </row>
    <row r="1325" spans="1:60" outlineLevel="1">
      <c r="A1325" s="153"/>
      <c r="B1325" s="154"/>
      <c r="C1325" s="195" t="s">
        <v>1094</v>
      </c>
      <c r="D1325" s="185"/>
      <c r="E1325" s="186"/>
      <c r="F1325" s="155"/>
      <c r="G1325" s="155"/>
      <c r="H1325" s="155"/>
      <c r="I1325" s="155"/>
      <c r="J1325" s="155"/>
      <c r="K1325" s="155"/>
      <c r="L1325" s="155"/>
      <c r="M1325" s="155"/>
      <c r="N1325" s="155"/>
      <c r="O1325" s="155"/>
      <c r="P1325" s="155"/>
      <c r="Q1325" s="155"/>
      <c r="R1325" s="155"/>
      <c r="S1325" s="155"/>
      <c r="T1325" s="155"/>
      <c r="U1325" s="155"/>
      <c r="V1325" s="155"/>
      <c r="W1325" s="155"/>
      <c r="X1325" s="155"/>
      <c r="Y1325" s="146"/>
      <c r="Z1325" s="146"/>
      <c r="AA1325" s="146"/>
      <c r="AB1325" s="146"/>
      <c r="AC1325" s="146"/>
      <c r="AD1325" s="146"/>
      <c r="AE1325" s="146"/>
      <c r="AF1325" s="146"/>
      <c r="AG1325" s="146" t="s">
        <v>228</v>
      </c>
      <c r="AH1325" s="146">
        <v>0</v>
      </c>
      <c r="AI1325" s="146"/>
      <c r="AJ1325" s="146"/>
      <c r="AK1325" s="146"/>
      <c r="AL1325" s="146"/>
      <c r="AM1325" s="146"/>
      <c r="AN1325" s="146"/>
      <c r="AO1325" s="146"/>
      <c r="AP1325" s="146"/>
      <c r="AQ1325" s="146"/>
      <c r="AR1325" s="146"/>
      <c r="AS1325" s="146"/>
      <c r="AT1325" s="146"/>
      <c r="AU1325" s="146"/>
      <c r="AV1325" s="146"/>
      <c r="AW1325" s="146"/>
      <c r="AX1325" s="146"/>
      <c r="AY1325" s="146"/>
      <c r="AZ1325" s="146"/>
      <c r="BA1325" s="146"/>
      <c r="BB1325" s="146"/>
      <c r="BC1325" s="146"/>
      <c r="BD1325" s="146"/>
      <c r="BE1325" s="146"/>
      <c r="BF1325" s="146"/>
      <c r="BG1325" s="146"/>
      <c r="BH1325" s="146"/>
    </row>
    <row r="1326" spans="1:60" outlineLevel="1">
      <c r="A1326" s="153"/>
      <c r="B1326" s="154"/>
      <c r="C1326" s="195" t="s">
        <v>633</v>
      </c>
      <c r="D1326" s="185"/>
      <c r="E1326" s="186">
        <v>1</v>
      </c>
      <c r="F1326" s="155"/>
      <c r="G1326" s="155"/>
      <c r="H1326" s="155"/>
      <c r="I1326" s="155"/>
      <c r="J1326" s="155"/>
      <c r="K1326" s="155"/>
      <c r="L1326" s="155"/>
      <c r="M1326" s="155"/>
      <c r="N1326" s="155"/>
      <c r="O1326" s="155"/>
      <c r="P1326" s="155"/>
      <c r="Q1326" s="155"/>
      <c r="R1326" s="155"/>
      <c r="S1326" s="155"/>
      <c r="T1326" s="155"/>
      <c r="U1326" s="155"/>
      <c r="V1326" s="155"/>
      <c r="W1326" s="155"/>
      <c r="X1326" s="155"/>
      <c r="Y1326" s="146"/>
      <c r="Z1326" s="146"/>
      <c r="AA1326" s="146"/>
      <c r="AB1326" s="146"/>
      <c r="AC1326" s="146"/>
      <c r="AD1326" s="146"/>
      <c r="AE1326" s="146"/>
      <c r="AF1326" s="146"/>
      <c r="AG1326" s="146" t="s">
        <v>228</v>
      </c>
      <c r="AH1326" s="146">
        <v>0</v>
      </c>
      <c r="AI1326" s="146"/>
      <c r="AJ1326" s="146"/>
      <c r="AK1326" s="146"/>
      <c r="AL1326" s="146"/>
      <c r="AM1326" s="146"/>
      <c r="AN1326" s="146"/>
      <c r="AO1326" s="146"/>
      <c r="AP1326" s="146"/>
      <c r="AQ1326" s="146"/>
      <c r="AR1326" s="146"/>
      <c r="AS1326" s="146"/>
      <c r="AT1326" s="146"/>
      <c r="AU1326" s="146"/>
      <c r="AV1326" s="146"/>
      <c r="AW1326" s="146"/>
      <c r="AX1326" s="146"/>
      <c r="AY1326" s="146"/>
      <c r="AZ1326" s="146"/>
      <c r="BA1326" s="146"/>
      <c r="BB1326" s="146"/>
      <c r="BC1326" s="146"/>
      <c r="BD1326" s="146"/>
      <c r="BE1326" s="146"/>
      <c r="BF1326" s="146"/>
      <c r="BG1326" s="146"/>
      <c r="BH1326" s="146"/>
    </row>
    <row r="1327" spans="1:60" ht="22.5" outlineLevel="1">
      <c r="A1327" s="163">
        <v>189</v>
      </c>
      <c r="B1327" s="164" t="s">
        <v>1120</v>
      </c>
      <c r="C1327" s="180" t="s">
        <v>1121</v>
      </c>
      <c r="D1327" s="165" t="s">
        <v>646</v>
      </c>
      <c r="E1327" s="166">
        <v>1</v>
      </c>
      <c r="F1327" s="167"/>
      <c r="G1327" s="168">
        <f>ROUND(E1327*F1327,2)</f>
        <v>0</v>
      </c>
      <c r="H1327" s="167">
        <v>0</v>
      </c>
      <c r="I1327" s="168">
        <f>ROUND(E1327*H1327,2)</f>
        <v>0</v>
      </c>
      <c r="J1327" s="167">
        <v>12470</v>
      </c>
      <c r="K1327" s="168">
        <f>ROUND(E1327*J1327,2)</f>
        <v>12470</v>
      </c>
      <c r="L1327" s="168">
        <v>21</v>
      </c>
      <c r="M1327" s="168">
        <f>G1327*(1+L1327/100)</f>
        <v>0</v>
      </c>
      <c r="N1327" s="168">
        <v>0</v>
      </c>
      <c r="O1327" s="168">
        <f>ROUND(E1327*N1327,2)</f>
        <v>0</v>
      </c>
      <c r="P1327" s="168">
        <v>0</v>
      </c>
      <c r="Q1327" s="168">
        <f>ROUND(E1327*P1327,2)</f>
        <v>0</v>
      </c>
      <c r="R1327" s="168"/>
      <c r="S1327" s="168" t="s">
        <v>386</v>
      </c>
      <c r="T1327" s="169" t="s">
        <v>172</v>
      </c>
      <c r="U1327" s="155">
        <v>0</v>
      </c>
      <c r="V1327" s="155">
        <f>ROUND(E1327*U1327,2)</f>
        <v>0</v>
      </c>
      <c r="W1327" s="155"/>
      <c r="X1327" s="155" t="s">
        <v>223</v>
      </c>
      <c r="Y1327" s="146"/>
      <c r="Z1327" s="146"/>
      <c r="AA1327" s="146"/>
      <c r="AB1327" s="146"/>
      <c r="AC1327" s="146"/>
      <c r="AD1327" s="146"/>
      <c r="AE1327" s="146"/>
      <c r="AF1327" s="146"/>
      <c r="AG1327" s="146" t="s">
        <v>224</v>
      </c>
      <c r="AH1327" s="146"/>
      <c r="AI1327" s="146"/>
      <c r="AJ1327" s="146"/>
      <c r="AK1327" s="146"/>
      <c r="AL1327" s="146"/>
      <c r="AM1327" s="146"/>
      <c r="AN1327" s="146"/>
      <c r="AO1327" s="146"/>
      <c r="AP1327" s="146"/>
      <c r="AQ1327" s="146"/>
      <c r="AR1327" s="146"/>
      <c r="AS1327" s="146"/>
      <c r="AT1327" s="146"/>
      <c r="AU1327" s="146"/>
      <c r="AV1327" s="146"/>
      <c r="AW1327" s="146"/>
      <c r="AX1327" s="146"/>
      <c r="AY1327" s="146"/>
      <c r="AZ1327" s="146"/>
      <c r="BA1327" s="146"/>
      <c r="BB1327" s="146"/>
      <c r="BC1327" s="146"/>
      <c r="BD1327" s="146"/>
      <c r="BE1327" s="146"/>
      <c r="BF1327" s="146"/>
      <c r="BG1327" s="146"/>
      <c r="BH1327" s="146"/>
    </row>
    <row r="1328" spans="1:60" outlineLevel="1">
      <c r="A1328" s="153"/>
      <c r="B1328" s="154"/>
      <c r="C1328" s="790" t="s">
        <v>1122</v>
      </c>
      <c r="D1328" s="791"/>
      <c r="E1328" s="791"/>
      <c r="F1328" s="791"/>
      <c r="G1328" s="791"/>
      <c r="H1328" s="155"/>
      <c r="I1328" s="155"/>
      <c r="J1328" s="155"/>
      <c r="K1328" s="155"/>
      <c r="L1328" s="155"/>
      <c r="M1328" s="155"/>
      <c r="N1328" s="155"/>
      <c r="O1328" s="155"/>
      <c r="P1328" s="155"/>
      <c r="Q1328" s="155"/>
      <c r="R1328" s="155"/>
      <c r="S1328" s="155"/>
      <c r="T1328" s="155"/>
      <c r="U1328" s="155"/>
      <c r="V1328" s="155"/>
      <c r="W1328" s="155"/>
      <c r="X1328" s="155"/>
      <c r="Y1328" s="146"/>
      <c r="Z1328" s="146"/>
      <c r="AA1328" s="146"/>
      <c r="AB1328" s="146"/>
      <c r="AC1328" s="146"/>
      <c r="AD1328" s="146"/>
      <c r="AE1328" s="146"/>
      <c r="AF1328" s="146"/>
      <c r="AG1328" s="146" t="s">
        <v>176</v>
      </c>
      <c r="AH1328" s="146"/>
      <c r="AI1328" s="146"/>
      <c r="AJ1328" s="146"/>
      <c r="AK1328" s="146"/>
      <c r="AL1328" s="146"/>
      <c r="AM1328" s="146"/>
      <c r="AN1328" s="146"/>
      <c r="AO1328" s="146"/>
      <c r="AP1328" s="146"/>
      <c r="AQ1328" s="146"/>
      <c r="AR1328" s="146"/>
      <c r="AS1328" s="146"/>
      <c r="AT1328" s="146"/>
      <c r="AU1328" s="146"/>
      <c r="AV1328" s="146"/>
      <c r="AW1328" s="146"/>
      <c r="AX1328" s="146"/>
      <c r="AY1328" s="146"/>
      <c r="AZ1328" s="146"/>
      <c r="BA1328" s="146"/>
      <c r="BB1328" s="146"/>
      <c r="BC1328" s="146"/>
      <c r="BD1328" s="146"/>
      <c r="BE1328" s="146"/>
      <c r="BF1328" s="146"/>
      <c r="BG1328" s="146"/>
      <c r="BH1328" s="146"/>
    </row>
    <row r="1329" spans="1:60" ht="22.5" outlineLevel="1">
      <c r="A1329" s="153"/>
      <c r="B1329" s="154"/>
      <c r="C1329" s="803" t="s">
        <v>1123</v>
      </c>
      <c r="D1329" s="804"/>
      <c r="E1329" s="804"/>
      <c r="F1329" s="804"/>
      <c r="G1329" s="804"/>
      <c r="H1329" s="155"/>
      <c r="I1329" s="155"/>
      <c r="J1329" s="155"/>
      <c r="K1329" s="155"/>
      <c r="L1329" s="155"/>
      <c r="M1329" s="155"/>
      <c r="N1329" s="155"/>
      <c r="O1329" s="155"/>
      <c r="P1329" s="155"/>
      <c r="Q1329" s="155"/>
      <c r="R1329" s="155"/>
      <c r="S1329" s="155"/>
      <c r="T1329" s="155"/>
      <c r="U1329" s="155"/>
      <c r="V1329" s="155"/>
      <c r="W1329" s="155"/>
      <c r="X1329" s="155"/>
      <c r="Y1329" s="146"/>
      <c r="Z1329" s="146"/>
      <c r="AA1329" s="146"/>
      <c r="AB1329" s="146"/>
      <c r="AC1329" s="146"/>
      <c r="AD1329" s="146"/>
      <c r="AE1329" s="146"/>
      <c r="AF1329" s="146"/>
      <c r="AG1329" s="146" t="s">
        <v>176</v>
      </c>
      <c r="AH1329" s="146"/>
      <c r="AI1329" s="146"/>
      <c r="AJ1329" s="146"/>
      <c r="AK1329" s="146"/>
      <c r="AL1329" s="146"/>
      <c r="AM1329" s="146"/>
      <c r="AN1329" s="146"/>
      <c r="AO1329" s="146"/>
      <c r="AP1329" s="146"/>
      <c r="AQ1329" s="146"/>
      <c r="AR1329" s="146"/>
      <c r="AS1329" s="146"/>
      <c r="AT1329" s="146"/>
      <c r="AU1329" s="146"/>
      <c r="AV1329" s="146"/>
      <c r="AW1329" s="146"/>
      <c r="AX1329" s="146"/>
      <c r="AY1329" s="146"/>
      <c r="AZ1329" s="146"/>
      <c r="BA1329" s="170" t="str">
        <f>C1329</f>
        <v>PŘED VÝROBOU ZAMĚŘIT SKUTEČNOU SITUACI NA STAVBĚ, ROZMĚRY VŠECH VÝROBKŮ UPŘESNIT PŘI ZPRACOVÁVÁNÍ DODAVATELSKÉ DOKUMENTACE</v>
      </c>
      <c r="BB1329" s="146"/>
      <c r="BC1329" s="146"/>
      <c r="BD1329" s="146"/>
      <c r="BE1329" s="146"/>
      <c r="BF1329" s="146"/>
      <c r="BG1329" s="146"/>
      <c r="BH1329" s="146"/>
    </row>
    <row r="1330" spans="1:60" outlineLevel="1">
      <c r="A1330" s="153"/>
      <c r="B1330" s="154"/>
      <c r="C1330" s="803" t="s">
        <v>1124</v>
      </c>
      <c r="D1330" s="804"/>
      <c r="E1330" s="804"/>
      <c r="F1330" s="804"/>
      <c r="G1330" s="804"/>
      <c r="H1330" s="155"/>
      <c r="I1330" s="155"/>
      <c r="J1330" s="155"/>
      <c r="K1330" s="155"/>
      <c r="L1330" s="155"/>
      <c r="M1330" s="155"/>
      <c r="N1330" s="155"/>
      <c r="O1330" s="155"/>
      <c r="P1330" s="155"/>
      <c r="Q1330" s="155"/>
      <c r="R1330" s="155"/>
      <c r="S1330" s="155"/>
      <c r="T1330" s="155"/>
      <c r="U1330" s="155"/>
      <c r="V1330" s="155"/>
      <c r="W1330" s="155"/>
      <c r="X1330" s="155"/>
      <c r="Y1330" s="146"/>
      <c r="Z1330" s="146"/>
      <c r="AA1330" s="146"/>
      <c r="AB1330" s="146"/>
      <c r="AC1330" s="146"/>
      <c r="AD1330" s="146"/>
      <c r="AE1330" s="146"/>
      <c r="AF1330" s="146"/>
      <c r="AG1330" s="146" t="s">
        <v>176</v>
      </c>
      <c r="AH1330" s="146"/>
      <c r="AI1330" s="146"/>
      <c r="AJ1330" s="146"/>
      <c r="AK1330" s="146"/>
      <c r="AL1330" s="146"/>
      <c r="AM1330" s="146"/>
      <c r="AN1330" s="146"/>
      <c r="AO1330" s="146"/>
      <c r="AP1330" s="146"/>
      <c r="AQ1330" s="146"/>
      <c r="AR1330" s="146"/>
      <c r="AS1330" s="146"/>
      <c r="AT1330" s="146"/>
      <c r="AU1330" s="146"/>
      <c r="AV1330" s="146"/>
      <c r="AW1330" s="146"/>
      <c r="AX1330" s="146"/>
      <c r="AY1330" s="146"/>
      <c r="AZ1330" s="146"/>
      <c r="BA1330" s="146"/>
      <c r="BB1330" s="146"/>
      <c r="BC1330" s="146"/>
      <c r="BD1330" s="146"/>
      <c r="BE1330" s="146"/>
      <c r="BF1330" s="146"/>
      <c r="BG1330" s="146"/>
      <c r="BH1330" s="146"/>
    </row>
    <row r="1331" spans="1:60" outlineLevel="1">
      <c r="A1331" s="153"/>
      <c r="B1331" s="154"/>
      <c r="C1331" s="195" t="s">
        <v>1094</v>
      </c>
      <c r="D1331" s="185"/>
      <c r="E1331" s="186"/>
      <c r="F1331" s="155"/>
      <c r="G1331" s="155"/>
      <c r="H1331" s="155"/>
      <c r="I1331" s="155"/>
      <c r="J1331" s="155"/>
      <c r="K1331" s="155"/>
      <c r="L1331" s="155"/>
      <c r="M1331" s="155"/>
      <c r="N1331" s="155"/>
      <c r="O1331" s="155"/>
      <c r="P1331" s="155"/>
      <c r="Q1331" s="155"/>
      <c r="R1331" s="155"/>
      <c r="S1331" s="155"/>
      <c r="T1331" s="155"/>
      <c r="U1331" s="155"/>
      <c r="V1331" s="155"/>
      <c r="W1331" s="155"/>
      <c r="X1331" s="155"/>
      <c r="Y1331" s="146"/>
      <c r="Z1331" s="146"/>
      <c r="AA1331" s="146"/>
      <c r="AB1331" s="146"/>
      <c r="AC1331" s="146"/>
      <c r="AD1331" s="146"/>
      <c r="AE1331" s="146"/>
      <c r="AF1331" s="146"/>
      <c r="AG1331" s="146" t="s">
        <v>228</v>
      </c>
      <c r="AH1331" s="146">
        <v>0</v>
      </c>
      <c r="AI1331" s="146"/>
      <c r="AJ1331" s="146"/>
      <c r="AK1331" s="146"/>
      <c r="AL1331" s="146"/>
      <c r="AM1331" s="146"/>
      <c r="AN1331" s="146"/>
      <c r="AO1331" s="146"/>
      <c r="AP1331" s="146"/>
      <c r="AQ1331" s="146"/>
      <c r="AR1331" s="146"/>
      <c r="AS1331" s="146"/>
      <c r="AT1331" s="146"/>
      <c r="AU1331" s="146"/>
      <c r="AV1331" s="146"/>
      <c r="AW1331" s="146"/>
      <c r="AX1331" s="146"/>
      <c r="AY1331" s="146"/>
      <c r="AZ1331" s="146"/>
      <c r="BA1331" s="146"/>
      <c r="BB1331" s="146"/>
      <c r="BC1331" s="146"/>
      <c r="BD1331" s="146"/>
      <c r="BE1331" s="146"/>
      <c r="BF1331" s="146"/>
      <c r="BG1331" s="146"/>
      <c r="BH1331" s="146"/>
    </row>
    <row r="1332" spans="1:60" outlineLevel="1">
      <c r="A1332" s="153"/>
      <c r="B1332" s="154"/>
      <c r="C1332" s="195" t="s">
        <v>633</v>
      </c>
      <c r="D1332" s="185"/>
      <c r="E1332" s="186">
        <v>1</v>
      </c>
      <c r="F1332" s="155"/>
      <c r="G1332" s="155"/>
      <c r="H1332" s="155"/>
      <c r="I1332" s="155"/>
      <c r="J1332" s="155"/>
      <c r="K1332" s="155"/>
      <c r="L1332" s="155"/>
      <c r="M1332" s="155"/>
      <c r="N1332" s="155"/>
      <c r="O1332" s="155"/>
      <c r="P1332" s="155"/>
      <c r="Q1332" s="155"/>
      <c r="R1332" s="155"/>
      <c r="S1332" s="155"/>
      <c r="T1332" s="155"/>
      <c r="U1332" s="155"/>
      <c r="V1332" s="155"/>
      <c r="W1332" s="155"/>
      <c r="X1332" s="155"/>
      <c r="Y1332" s="146"/>
      <c r="Z1332" s="146"/>
      <c r="AA1332" s="146"/>
      <c r="AB1332" s="146"/>
      <c r="AC1332" s="146"/>
      <c r="AD1332" s="146"/>
      <c r="AE1332" s="146"/>
      <c r="AF1332" s="146"/>
      <c r="AG1332" s="146" t="s">
        <v>228</v>
      </c>
      <c r="AH1332" s="146">
        <v>0</v>
      </c>
      <c r="AI1332" s="146"/>
      <c r="AJ1332" s="146"/>
      <c r="AK1332" s="146"/>
      <c r="AL1332" s="146"/>
      <c r="AM1332" s="146"/>
      <c r="AN1332" s="146"/>
      <c r="AO1332" s="146"/>
      <c r="AP1332" s="146"/>
      <c r="AQ1332" s="146"/>
      <c r="AR1332" s="146"/>
      <c r="AS1332" s="146"/>
      <c r="AT1332" s="146"/>
      <c r="AU1332" s="146"/>
      <c r="AV1332" s="146"/>
      <c r="AW1332" s="146"/>
      <c r="AX1332" s="146"/>
      <c r="AY1332" s="146"/>
      <c r="AZ1332" s="146"/>
      <c r="BA1332" s="146"/>
      <c r="BB1332" s="146"/>
      <c r="BC1332" s="146"/>
      <c r="BD1332" s="146"/>
      <c r="BE1332" s="146"/>
      <c r="BF1332" s="146"/>
      <c r="BG1332" s="146"/>
      <c r="BH1332" s="146"/>
    </row>
    <row r="1333" spans="1:60" ht="22.5" outlineLevel="1">
      <c r="A1333" s="163">
        <v>190</v>
      </c>
      <c r="B1333" s="164" t="s">
        <v>1125</v>
      </c>
      <c r="C1333" s="180" t="s">
        <v>1126</v>
      </c>
      <c r="D1333" s="165" t="s">
        <v>646</v>
      </c>
      <c r="E1333" s="166">
        <v>1</v>
      </c>
      <c r="F1333" s="167"/>
      <c r="G1333" s="168">
        <f>ROUND(E1333*F1333,2)</f>
        <v>0</v>
      </c>
      <c r="H1333" s="167">
        <v>0</v>
      </c>
      <c r="I1333" s="168">
        <f>ROUND(E1333*H1333,2)</f>
        <v>0</v>
      </c>
      <c r="J1333" s="167">
        <v>9310</v>
      </c>
      <c r="K1333" s="168">
        <f>ROUND(E1333*J1333,2)</f>
        <v>9310</v>
      </c>
      <c r="L1333" s="168">
        <v>21</v>
      </c>
      <c r="M1333" s="168">
        <f>G1333*(1+L1333/100)</f>
        <v>0</v>
      </c>
      <c r="N1333" s="168">
        <v>0</v>
      </c>
      <c r="O1333" s="168">
        <f>ROUND(E1333*N1333,2)</f>
        <v>0</v>
      </c>
      <c r="P1333" s="168">
        <v>0</v>
      </c>
      <c r="Q1333" s="168">
        <f>ROUND(E1333*P1333,2)</f>
        <v>0</v>
      </c>
      <c r="R1333" s="168"/>
      <c r="S1333" s="168" t="s">
        <v>386</v>
      </c>
      <c r="T1333" s="169" t="s">
        <v>172</v>
      </c>
      <c r="U1333" s="155">
        <v>0</v>
      </c>
      <c r="V1333" s="155">
        <f>ROUND(E1333*U1333,2)</f>
        <v>0</v>
      </c>
      <c r="W1333" s="155"/>
      <c r="X1333" s="155" t="s">
        <v>223</v>
      </c>
      <c r="Y1333" s="146"/>
      <c r="Z1333" s="146"/>
      <c r="AA1333" s="146"/>
      <c r="AB1333" s="146"/>
      <c r="AC1333" s="146"/>
      <c r="AD1333" s="146"/>
      <c r="AE1333" s="146"/>
      <c r="AF1333" s="146"/>
      <c r="AG1333" s="146" t="s">
        <v>224</v>
      </c>
      <c r="AH1333" s="146"/>
      <c r="AI1333" s="146"/>
      <c r="AJ1333" s="146"/>
      <c r="AK1333" s="146"/>
      <c r="AL1333" s="146"/>
      <c r="AM1333" s="146"/>
      <c r="AN1333" s="146"/>
      <c r="AO1333" s="146"/>
      <c r="AP1333" s="146"/>
      <c r="AQ1333" s="146"/>
      <c r="AR1333" s="146"/>
      <c r="AS1333" s="146"/>
      <c r="AT1333" s="146"/>
      <c r="AU1333" s="146"/>
      <c r="AV1333" s="146"/>
      <c r="AW1333" s="146"/>
      <c r="AX1333" s="146"/>
      <c r="AY1333" s="146"/>
      <c r="AZ1333" s="146"/>
      <c r="BA1333" s="146"/>
      <c r="BB1333" s="146"/>
      <c r="BC1333" s="146"/>
      <c r="BD1333" s="146"/>
      <c r="BE1333" s="146"/>
      <c r="BF1333" s="146"/>
      <c r="BG1333" s="146"/>
      <c r="BH1333" s="146"/>
    </row>
    <row r="1334" spans="1:60" outlineLevel="1">
      <c r="A1334" s="153"/>
      <c r="B1334" s="154"/>
      <c r="C1334" s="790" t="s">
        <v>1127</v>
      </c>
      <c r="D1334" s="791"/>
      <c r="E1334" s="791"/>
      <c r="F1334" s="791"/>
      <c r="G1334" s="791"/>
      <c r="H1334" s="155"/>
      <c r="I1334" s="155"/>
      <c r="J1334" s="155"/>
      <c r="K1334" s="155"/>
      <c r="L1334" s="155"/>
      <c r="M1334" s="155"/>
      <c r="N1334" s="155"/>
      <c r="O1334" s="155"/>
      <c r="P1334" s="155"/>
      <c r="Q1334" s="155"/>
      <c r="R1334" s="155"/>
      <c r="S1334" s="155"/>
      <c r="T1334" s="155"/>
      <c r="U1334" s="155"/>
      <c r="V1334" s="155"/>
      <c r="W1334" s="155"/>
      <c r="X1334" s="155"/>
      <c r="Y1334" s="146"/>
      <c r="Z1334" s="146"/>
      <c r="AA1334" s="146"/>
      <c r="AB1334" s="146"/>
      <c r="AC1334" s="146"/>
      <c r="AD1334" s="146"/>
      <c r="AE1334" s="146"/>
      <c r="AF1334" s="146"/>
      <c r="AG1334" s="146" t="s">
        <v>176</v>
      </c>
      <c r="AH1334" s="146"/>
      <c r="AI1334" s="146"/>
      <c r="AJ1334" s="146"/>
      <c r="AK1334" s="146"/>
      <c r="AL1334" s="146"/>
      <c r="AM1334" s="146"/>
      <c r="AN1334" s="146"/>
      <c r="AO1334" s="146"/>
      <c r="AP1334" s="146"/>
      <c r="AQ1334" s="146"/>
      <c r="AR1334" s="146"/>
      <c r="AS1334" s="146"/>
      <c r="AT1334" s="146"/>
      <c r="AU1334" s="146"/>
      <c r="AV1334" s="146"/>
      <c r="AW1334" s="146"/>
      <c r="AX1334" s="146"/>
      <c r="AY1334" s="146"/>
      <c r="AZ1334" s="146"/>
      <c r="BA1334" s="146"/>
      <c r="BB1334" s="146"/>
      <c r="BC1334" s="146"/>
      <c r="BD1334" s="146"/>
      <c r="BE1334" s="146"/>
      <c r="BF1334" s="146"/>
      <c r="BG1334" s="146"/>
      <c r="BH1334" s="146"/>
    </row>
    <row r="1335" spans="1:60" outlineLevel="1">
      <c r="A1335" s="153"/>
      <c r="B1335" s="154"/>
      <c r="C1335" s="803" t="s">
        <v>1309</v>
      </c>
      <c r="D1335" s="804"/>
      <c r="E1335" s="804"/>
      <c r="F1335" s="804"/>
      <c r="G1335" s="804"/>
      <c r="H1335" s="155"/>
      <c r="I1335" s="155"/>
      <c r="J1335" s="155"/>
      <c r="K1335" s="155"/>
      <c r="L1335" s="155"/>
      <c r="M1335" s="155"/>
      <c r="N1335" s="155"/>
      <c r="O1335" s="155"/>
      <c r="P1335" s="155"/>
      <c r="Q1335" s="155"/>
      <c r="R1335" s="155"/>
      <c r="S1335" s="155"/>
      <c r="T1335" s="155"/>
      <c r="U1335" s="155"/>
      <c r="V1335" s="155"/>
      <c r="W1335" s="155"/>
      <c r="X1335" s="155"/>
      <c r="Y1335" s="146"/>
      <c r="Z1335" s="146"/>
      <c r="AA1335" s="146"/>
      <c r="AB1335" s="146"/>
      <c r="AC1335" s="146"/>
      <c r="AD1335" s="146"/>
      <c r="AE1335" s="146"/>
      <c r="AF1335" s="146"/>
      <c r="AG1335" s="146" t="s">
        <v>176</v>
      </c>
      <c r="AH1335" s="146"/>
      <c r="AI1335" s="146"/>
      <c r="AJ1335" s="146"/>
      <c r="AK1335" s="146"/>
      <c r="AL1335" s="146"/>
      <c r="AM1335" s="146"/>
      <c r="AN1335" s="146"/>
      <c r="AO1335" s="146"/>
      <c r="AP1335" s="146"/>
      <c r="AQ1335" s="146"/>
      <c r="AR1335" s="146"/>
      <c r="AS1335" s="146"/>
      <c r="AT1335" s="146"/>
      <c r="AU1335" s="146"/>
      <c r="AV1335" s="146"/>
      <c r="AW1335" s="146"/>
      <c r="AX1335" s="146"/>
      <c r="AY1335" s="146"/>
      <c r="AZ1335" s="146"/>
      <c r="BA1335" s="146"/>
      <c r="BB1335" s="146"/>
      <c r="BC1335" s="146"/>
      <c r="BD1335" s="146"/>
      <c r="BE1335" s="146"/>
      <c r="BF1335" s="146"/>
      <c r="BG1335" s="146"/>
      <c r="BH1335" s="146"/>
    </row>
    <row r="1336" spans="1:60" outlineLevel="1">
      <c r="A1336" s="153"/>
      <c r="B1336" s="154"/>
      <c r="C1336" s="803" t="s">
        <v>1128</v>
      </c>
      <c r="D1336" s="804"/>
      <c r="E1336" s="804"/>
      <c r="F1336" s="804"/>
      <c r="G1336" s="804"/>
      <c r="H1336" s="155"/>
      <c r="I1336" s="155"/>
      <c r="J1336" s="155"/>
      <c r="K1336" s="155"/>
      <c r="L1336" s="155"/>
      <c r="M1336" s="155"/>
      <c r="N1336" s="155"/>
      <c r="O1336" s="155"/>
      <c r="P1336" s="155"/>
      <c r="Q1336" s="155"/>
      <c r="R1336" s="155"/>
      <c r="S1336" s="155"/>
      <c r="T1336" s="155"/>
      <c r="U1336" s="155"/>
      <c r="V1336" s="155"/>
      <c r="W1336" s="155"/>
      <c r="X1336" s="155"/>
      <c r="Y1336" s="146"/>
      <c r="Z1336" s="146"/>
      <c r="AA1336" s="146"/>
      <c r="AB1336" s="146"/>
      <c r="AC1336" s="146"/>
      <c r="AD1336" s="146"/>
      <c r="AE1336" s="146"/>
      <c r="AF1336" s="146"/>
      <c r="AG1336" s="146" t="s">
        <v>176</v>
      </c>
      <c r="AH1336" s="146"/>
      <c r="AI1336" s="146"/>
      <c r="AJ1336" s="146"/>
      <c r="AK1336" s="146"/>
      <c r="AL1336" s="146"/>
      <c r="AM1336" s="146"/>
      <c r="AN1336" s="146"/>
      <c r="AO1336" s="146"/>
      <c r="AP1336" s="146"/>
      <c r="AQ1336" s="146"/>
      <c r="AR1336" s="146"/>
      <c r="AS1336" s="146"/>
      <c r="AT1336" s="146"/>
      <c r="AU1336" s="146"/>
      <c r="AV1336" s="146"/>
      <c r="AW1336" s="146"/>
      <c r="AX1336" s="146"/>
      <c r="AY1336" s="146"/>
      <c r="AZ1336" s="146"/>
      <c r="BA1336" s="146"/>
      <c r="BB1336" s="146"/>
      <c r="BC1336" s="146"/>
      <c r="BD1336" s="146"/>
      <c r="BE1336" s="146"/>
      <c r="BF1336" s="146"/>
      <c r="BG1336" s="146"/>
      <c r="BH1336" s="146"/>
    </row>
    <row r="1337" spans="1:60" outlineLevel="1">
      <c r="A1337" s="153"/>
      <c r="B1337" s="154"/>
      <c r="C1337" s="803" t="s">
        <v>1129</v>
      </c>
      <c r="D1337" s="804"/>
      <c r="E1337" s="804"/>
      <c r="F1337" s="804"/>
      <c r="G1337" s="804"/>
      <c r="H1337" s="155"/>
      <c r="I1337" s="155"/>
      <c r="J1337" s="155"/>
      <c r="K1337" s="155"/>
      <c r="L1337" s="155"/>
      <c r="M1337" s="155"/>
      <c r="N1337" s="155"/>
      <c r="O1337" s="155"/>
      <c r="P1337" s="155"/>
      <c r="Q1337" s="155"/>
      <c r="R1337" s="155"/>
      <c r="S1337" s="155"/>
      <c r="T1337" s="155"/>
      <c r="U1337" s="155"/>
      <c r="V1337" s="155"/>
      <c r="W1337" s="155"/>
      <c r="X1337" s="155"/>
      <c r="Y1337" s="146"/>
      <c r="Z1337" s="146"/>
      <c r="AA1337" s="146"/>
      <c r="AB1337" s="146"/>
      <c r="AC1337" s="146"/>
      <c r="AD1337" s="146"/>
      <c r="AE1337" s="146"/>
      <c r="AF1337" s="146"/>
      <c r="AG1337" s="146" t="s">
        <v>176</v>
      </c>
      <c r="AH1337" s="146"/>
      <c r="AI1337" s="146"/>
      <c r="AJ1337" s="146"/>
      <c r="AK1337" s="146"/>
      <c r="AL1337" s="146"/>
      <c r="AM1337" s="146"/>
      <c r="AN1337" s="146"/>
      <c r="AO1337" s="146"/>
      <c r="AP1337" s="146"/>
      <c r="AQ1337" s="146"/>
      <c r="AR1337" s="146"/>
      <c r="AS1337" s="146"/>
      <c r="AT1337" s="146"/>
      <c r="AU1337" s="146"/>
      <c r="AV1337" s="146"/>
      <c r="AW1337" s="146"/>
      <c r="AX1337" s="146"/>
      <c r="AY1337" s="146"/>
      <c r="AZ1337" s="146"/>
      <c r="BA1337" s="146"/>
      <c r="BB1337" s="146"/>
      <c r="BC1337" s="146"/>
      <c r="BD1337" s="146"/>
      <c r="BE1337" s="146"/>
      <c r="BF1337" s="146"/>
      <c r="BG1337" s="146"/>
      <c r="BH1337" s="146"/>
    </row>
    <row r="1338" spans="1:60" outlineLevel="1">
      <c r="A1338" s="153"/>
      <c r="B1338" s="154"/>
      <c r="C1338" s="803" t="s">
        <v>1310</v>
      </c>
      <c r="D1338" s="804"/>
      <c r="E1338" s="804"/>
      <c r="F1338" s="804"/>
      <c r="G1338" s="804"/>
      <c r="H1338" s="155"/>
      <c r="I1338" s="155"/>
      <c r="J1338" s="155"/>
      <c r="K1338" s="155"/>
      <c r="L1338" s="155"/>
      <c r="M1338" s="155"/>
      <c r="N1338" s="155"/>
      <c r="O1338" s="155"/>
      <c r="P1338" s="155"/>
      <c r="Q1338" s="155"/>
      <c r="R1338" s="155"/>
      <c r="S1338" s="155"/>
      <c r="T1338" s="155"/>
      <c r="U1338" s="155"/>
      <c r="V1338" s="155"/>
      <c r="W1338" s="155"/>
      <c r="X1338" s="155"/>
      <c r="Y1338" s="146"/>
      <c r="Z1338" s="146"/>
      <c r="AA1338" s="146"/>
      <c r="AB1338" s="146"/>
      <c r="AC1338" s="146"/>
      <c r="AD1338" s="146"/>
      <c r="AE1338" s="146"/>
      <c r="AF1338" s="146"/>
      <c r="AG1338" s="146" t="s">
        <v>176</v>
      </c>
      <c r="AH1338" s="146"/>
      <c r="AI1338" s="146"/>
      <c r="AJ1338" s="146"/>
      <c r="AK1338" s="146"/>
      <c r="AL1338" s="146"/>
      <c r="AM1338" s="146"/>
      <c r="AN1338" s="146"/>
      <c r="AO1338" s="146"/>
      <c r="AP1338" s="146"/>
      <c r="AQ1338" s="146"/>
      <c r="AR1338" s="146"/>
      <c r="AS1338" s="146"/>
      <c r="AT1338" s="146"/>
      <c r="AU1338" s="146"/>
      <c r="AV1338" s="146"/>
      <c r="AW1338" s="146"/>
      <c r="AX1338" s="146"/>
      <c r="AY1338" s="146"/>
      <c r="AZ1338" s="146"/>
      <c r="BA1338" s="146"/>
      <c r="BB1338" s="146"/>
      <c r="BC1338" s="146"/>
      <c r="BD1338" s="146"/>
      <c r="BE1338" s="146"/>
      <c r="BF1338" s="146"/>
      <c r="BG1338" s="146"/>
      <c r="BH1338" s="146"/>
    </row>
    <row r="1339" spans="1:60" outlineLevel="1">
      <c r="A1339" s="153"/>
      <c r="B1339" s="154"/>
      <c r="C1339" s="803" t="s">
        <v>1130</v>
      </c>
      <c r="D1339" s="804"/>
      <c r="E1339" s="804"/>
      <c r="F1339" s="804"/>
      <c r="G1339" s="804"/>
      <c r="H1339" s="155"/>
      <c r="I1339" s="155"/>
      <c r="J1339" s="155"/>
      <c r="K1339" s="155"/>
      <c r="L1339" s="155"/>
      <c r="M1339" s="155"/>
      <c r="N1339" s="155"/>
      <c r="O1339" s="155"/>
      <c r="P1339" s="155"/>
      <c r="Q1339" s="155"/>
      <c r="R1339" s="155"/>
      <c r="S1339" s="155"/>
      <c r="T1339" s="155"/>
      <c r="U1339" s="155"/>
      <c r="V1339" s="155"/>
      <c r="W1339" s="155"/>
      <c r="X1339" s="155"/>
      <c r="Y1339" s="146"/>
      <c r="Z1339" s="146"/>
      <c r="AA1339" s="146"/>
      <c r="AB1339" s="146"/>
      <c r="AC1339" s="146"/>
      <c r="AD1339" s="146"/>
      <c r="AE1339" s="146"/>
      <c r="AF1339" s="146"/>
      <c r="AG1339" s="146" t="s">
        <v>176</v>
      </c>
      <c r="AH1339" s="146"/>
      <c r="AI1339" s="146"/>
      <c r="AJ1339" s="146"/>
      <c r="AK1339" s="146"/>
      <c r="AL1339" s="146"/>
      <c r="AM1339" s="146"/>
      <c r="AN1339" s="146"/>
      <c r="AO1339" s="146"/>
      <c r="AP1339" s="146"/>
      <c r="AQ1339" s="146"/>
      <c r="AR1339" s="146"/>
      <c r="AS1339" s="146"/>
      <c r="AT1339" s="146"/>
      <c r="AU1339" s="146"/>
      <c r="AV1339" s="146"/>
      <c r="AW1339" s="146"/>
      <c r="AX1339" s="146"/>
      <c r="AY1339" s="146"/>
      <c r="AZ1339" s="146"/>
      <c r="BA1339" s="146"/>
      <c r="BB1339" s="146"/>
      <c r="BC1339" s="146"/>
      <c r="BD1339" s="146"/>
      <c r="BE1339" s="146"/>
      <c r="BF1339" s="146"/>
      <c r="BG1339" s="146"/>
      <c r="BH1339" s="146"/>
    </row>
    <row r="1340" spans="1:60" outlineLevel="1">
      <c r="A1340" s="153"/>
      <c r="B1340" s="154"/>
      <c r="C1340" s="195" t="s">
        <v>1094</v>
      </c>
      <c r="D1340" s="185"/>
      <c r="E1340" s="186"/>
      <c r="F1340" s="155"/>
      <c r="G1340" s="155"/>
      <c r="H1340" s="155"/>
      <c r="I1340" s="155"/>
      <c r="J1340" s="155"/>
      <c r="K1340" s="155"/>
      <c r="L1340" s="155"/>
      <c r="M1340" s="155"/>
      <c r="N1340" s="155"/>
      <c r="O1340" s="155"/>
      <c r="P1340" s="155"/>
      <c r="Q1340" s="155"/>
      <c r="R1340" s="155"/>
      <c r="S1340" s="155"/>
      <c r="T1340" s="155"/>
      <c r="U1340" s="155"/>
      <c r="V1340" s="155"/>
      <c r="W1340" s="155"/>
      <c r="X1340" s="155"/>
      <c r="Y1340" s="146"/>
      <c r="Z1340" s="146"/>
      <c r="AA1340" s="146"/>
      <c r="AB1340" s="146"/>
      <c r="AC1340" s="146"/>
      <c r="AD1340" s="146"/>
      <c r="AE1340" s="146"/>
      <c r="AF1340" s="146"/>
      <c r="AG1340" s="146" t="s">
        <v>228</v>
      </c>
      <c r="AH1340" s="146">
        <v>0</v>
      </c>
      <c r="AI1340" s="146"/>
      <c r="AJ1340" s="146"/>
      <c r="AK1340" s="146"/>
      <c r="AL1340" s="146"/>
      <c r="AM1340" s="146"/>
      <c r="AN1340" s="146"/>
      <c r="AO1340" s="146"/>
      <c r="AP1340" s="146"/>
      <c r="AQ1340" s="146"/>
      <c r="AR1340" s="146"/>
      <c r="AS1340" s="146"/>
      <c r="AT1340" s="146"/>
      <c r="AU1340" s="146"/>
      <c r="AV1340" s="146"/>
      <c r="AW1340" s="146"/>
      <c r="AX1340" s="146"/>
      <c r="AY1340" s="146"/>
      <c r="AZ1340" s="146"/>
      <c r="BA1340" s="146"/>
      <c r="BB1340" s="146"/>
      <c r="BC1340" s="146"/>
      <c r="BD1340" s="146"/>
      <c r="BE1340" s="146"/>
      <c r="BF1340" s="146"/>
      <c r="BG1340" s="146"/>
      <c r="BH1340" s="146"/>
    </row>
    <row r="1341" spans="1:60" outlineLevel="1">
      <c r="A1341" s="153"/>
      <c r="B1341" s="154"/>
      <c r="C1341" s="195" t="s">
        <v>633</v>
      </c>
      <c r="D1341" s="185"/>
      <c r="E1341" s="186">
        <v>1</v>
      </c>
      <c r="F1341" s="155"/>
      <c r="G1341" s="155"/>
      <c r="H1341" s="155"/>
      <c r="I1341" s="155"/>
      <c r="J1341" s="155"/>
      <c r="K1341" s="155"/>
      <c r="L1341" s="155"/>
      <c r="M1341" s="155"/>
      <c r="N1341" s="155"/>
      <c r="O1341" s="155"/>
      <c r="P1341" s="155"/>
      <c r="Q1341" s="155"/>
      <c r="R1341" s="155"/>
      <c r="S1341" s="155"/>
      <c r="T1341" s="155"/>
      <c r="U1341" s="155"/>
      <c r="V1341" s="155"/>
      <c r="W1341" s="155"/>
      <c r="X1341" s="155"/>
      <c r="Y1341" s="146"/>
      <c r="Z1341" s="146"/>
      <c r="AA1341" s="146"/>
      <c r="AB1341" s="146"/>
      <c r="AC1341" s="146"/>
      <c r="AD1341" s="146"/>
      <c r="AE1341" s="146"/>
      <c r="AF1341" s="146"/>
      <c r="AG1341" s="146" t="s">
        <v>228</v>
      </c>
      <c r="AH1341" s="146">
        <v>0</v>
      </c>
      <c r="AI1341" s="146"/>
      <c r="AJ1341" s="146"/>
      <c r="AK1341" s="146"/>
      <c r="AL1341" s="146"/>
      <c r="AM1341" s="146"/>
      <c r="AN1341" s="146"/>
      <c r="AO1341" s="146"/>
      <c r="AP1341" s="146"/>
      <c r="AQ1341" s="146"/>
      <c r="AR1341" s="146"/>
      <c r="AS1341" s="146"/>
      <c r="AT1341" s="146"/>
      <c r="AU1341" s="146"/>
      <c r="AV1341" s="146"/>
      <c r="AW1341" s="146"/>
      <c r="AX1341" s="146"/>
      <c r="AY1341" s="146"/>
      <c r="AZ1341" s="146"/>
      <c r="BA1341" s="146"/>
      <c r="BB1341" s="146"/>
      <c r="BC1341" s="146"/>
      <c r="BD1341" s="146"/>
      <c r="BE1341" s="146"/>
      <c r="BF1341" s="146"/>
      <c r="BG1341" s="146"/>
      <c r="BH1341" s="146"/>
    </row>
    <row r="1342" spans="1:60" outlineLevel="1">
      <c r="A1342" s="163">
        <v>191</v>
      </c>
      <c r="B1342" s="164" t="s">
        <v>1131</v>
      </c>
      <c r="C1342" s="180" t="s">
        <v>1132</v>
      </c>
      <c r="D1342" s="165" t="s">
        <v>655</v>
      </c>
      <c r="E1342" s="166">
        <v>1</v>
      </c>
      <c r="F1342" s="167"/>
      <c r="G1342" s="168">
        <f>ROUND(E1342*F1342,2)</f>
        <v>0</v>
      </c>
      <c r="H1342" s="167">
        <v>0</v>
      </c>
      <c r="I1342" s="168">
        <f>ROUND(E1342*H1342,2)</f>
        <v>0</v>
      </c>
      <c r="J1342" s="167">
        <v>94800</v>
      </c>
      <c r="K1342" s="168">
        <f>ROUND(E1342*J1342,2)</f>
        <v>94800</v>
      </c>
      <c r="L1342" s="168">
        <v>21</v>
      </c>
      <c r="M1342" s="168">
        <f>G1342*(1+L1342/100)</f>
        <v>0</v>
      </c>
      <c r="N1342" s="168">
        <v>0</v>
      </c>
      <c r="O1342" s="168">
        <f>ROUND(E1342*N1342,2)</f>
        <v>0</v>
      </c>
      <c r="P1342" s="168">
        <v>0</v>
      </c>
      <c r="Q1342" s="168">
        <f>ROUND(E1342*P1342,2)</f>
        <v>0</v>
      </c>
      <c r="R1342" s="168"/>
      <c r="S1342" s="168" t="s">
        <v>386</v>
      </c>
      <c r="T1342" s="169" t="s">
        <v>172</v>
      </c>
      <c r="U1342" s="155">
        <v>0</v>
      </c>
      <c r="V1342" s="155">
        <f>ROUND(E1342*U1342,2)</f>
        <v>0</v>
      </c>
      <c r="W1342" s="155"/>
      <c r="X1342" s="155" t="s">
        <v>223</v>
      </c>
      <c r="Y1342" s="146"/>
      <c r="Z1342" s="146"/>
      <c r="AA1342" s="146"/>
      <c r="AB1342" s="146"/>
      <c r="AC1342" s="146"/>
      <c r="AD1342" s="146"/>
      <c r="AE1342" s="146"/>
      <c r="AF1342" s="146"/>
      <c r="AG1342" s="146" t="s">
        <v>224</v>
      </c>
      <c r="AH1342" s="146"/>
      <c r="AI1342" s="146"/>
      <c r="AJ1342" s="146"/>
      <c r="AK1342" s="146"/>
      <c r="AL1342" s="146"/>
      <c r="AM1342" s="146"/>
      <c r="AN1342" s="146"/>
      <c r="AO1342" s="146"/>
      <c r="AP1342" s="146"/>
      <c r="AQ1342" s="146"/>
      <c r="AR1342" s="146"/>
      <c r="AS1342" s="146"/>
      <c r="AT1342" s="146"/>
      <c r="AU1342" s="146"/>
      <c r="AV1342" s="146"/>
      <c r="AW1342" s="146"/>
      <c r="AX1342" s="146"/>
      <c r="AY1342" s="146"/>
      <c r="AZ1342" s="146"/>
      <c r="BA1342" s="146"/>
      <c r="BB1342" s="146"/>
      <c r="BC1342" s="146"/>
      <c r="BD1342" s="146"/>
      <c r="BE1342" s="146"/>
      <c r="BF1342" s="146"/>
      <c r="BG1342" s="146"/>
      <c r="BH1342" s="146"/>
    </row>
    <row r="1343" spans="1:60" outlineLevel="1">
      <c r="A1343" s="153"/>
      <c r="B1343" s="154"/>
      <c r="C1343" s="790" t="s">
        <v>1133</v>
      </c>
      <c r="D1343" s="791"/>
      <c r="E1343" s="791"/>
      <c r="F1343" s="791"/>
      <c r="G1343" s="791"/>
      <c r="H1343" s="155"/>
      <c r="I1343" s="155"/>
      <c r="J1343" s="155"/>
      <c r="K1343" s="155"/>
      <c r="L1343" s="155"/>
      <c r="M1343" s="155"/>
      <c r="N1343" s="155"/>
      <c r="O1343" s="155"/>
      <c r="P1343" s="155"/>
      <c r="Q1343" s="155"/>
      <c r="R1343" s="155"/>
      <c r="S1343" s="155"/>
      <c r="T1343" s="155"/>
      <c r="U1343" s="155"/>
      <c r="V1343" s="155"/>
      <c r="W1343" s="155"/>
      <c r="X1343" s="155"/>
      <c r="Y1343" s="146"/>
      <c r="Z1343" s="146"/>
      <c r="AA1343" s="146"/>
      <c r="AB1343" s="146"/>
      <c r="AC1343" s="146"/>
      <c r="AD1343" s="146"/>
      <c r="AE1343" s="146"/>
      <c r="AF1343" s="146"/>
      <c r="AG1343" s="146" t="s">
        <v>176</v>
      </c>
      <c r="AH1343" s="146"/>
      <c r="AI1343" s="146"/>
      <c r="AJ1343" s="146"/>
      <c r="AK1343" s="146"/>
      <c r="AL1343" s="146"/>
      <c r="AM1343" s="146"/>
      <c r="AN1343" s="146"/>
      <c r="AO1343" s="146"/>
      <c r="AP1343" s="146"/>
      <c r="AQ1343" s="146"/>
      <c r="AR1343" s="146"/>
      <c r="AS1343" s="146"/>
      <c r="AT1343" s="146"/>
      <c r="AU1343" s="146"/>
      <c r="AV1343" s="146"/>
      <c r="AW1343" s="146"/>
      <c r="AX1343" s="146"/>
      <c r="AY1343" s="146"/>
      <c r="AZ1343" s="146"/>
      <c r="BA1343" s="146"/>
      <c r="BB1343" s="146"/>
      <c r="BC1343" s="146"/>
      <c r="BD1343" s="146"/>
      <c r="BE1343" s="146"/>
      <c r="BF1343" s="146"/>
      <c r="BG1343" s="146"/>
      <c r="BH1343" s="146"/>
    </row>
    <row r="1344" spans="1:60" outlineLevel="1">
      <c r="A1344" s="153"/>
      <c r="B1344" s="154"/>
      <c r="C1344" s="803" t="s">
        <v>1311</v>
      </c>
      <c r="D1344" s="804"/>
      <c r="E1344" s="804"/>
      <c r="F1344" s="804"/>
      <c r="G1344" s="804"/>
      <c r="H1344" s="155"/>
      <c r="I1344" s="155"/>
      <c r="J1344" s="155"/>
      <c r="K1344" s="155"/>
      <c r="L1344" s="155"/>
      <c r="M1344" s="155"/>
      <c r="N1344" s="155"/>
      <c r="O1344" s="155"/>
      <c r="P1344" s="155"/>
      <c r="Q1344" s="155"/>
      <c r="R1344" s="155"/>
      <c r="S1344" s="155"/>
      <c r="T1344" s="155"/>
      <c r="U1344" s="155"/>
      <c r="V1344" s="155"/>
      <c r="W1344" s="155"/>
      <c r="X1344" s="155"/>
      <c r="Y1344" s="146"/>
      <c r="Z1344" s="146"/>
      <c r="AA1344" s="146"/>
      <c r="AB1344" s="146"/>
      <c r="AC1344" s="146"/>
      <c r="AD1344" s="146"/>
      <c r="AE1344" s="146"/>
      <c r="AF1344" s="146"/>
      <c r="AG1344" s="146" t="s">
        <v>176</v>
      </c>
      <c r="AH1344" s="146"/>
      <c r="AI1344" s="146"/>
      <c r="AJ1344" s="146"/>
      <c r="AK1344" s="146"/>
      <c r="AL1344" s="146"/>
      <c r="AM1344" s="146"/>
      <c r="AN1344" s="146"/>
      <c r="AO1344" s="146"/>
      <c r="AP1344" s="146"/>
      <c r="AQ1344" s="146"/>
      <c r="AR1344" s="146"/>
      <c r="AS1344" s="146"/>
      <c r="AT1344" s="146"/>
      <c r="AU1344" s="146"/>
      <c r="AV1344" s="146"/>
      <c r="AW1344" s="146"/>
      <c r="AX1344" s="146"/>
      <c r="AY1344" s="146"/>
      <c r="AZ1344" s="146"/>
      <c r="BA1344" s="146"/>
      <c r="BB1344" s="146"/>
      <c r="BC1344" s="146"/>
      <c r="BD1344" s="146"/>
      <c r="BE1344" s="146"/>
      <c r="BF1344" s="146"/>
      <c r="BG1344" s="146"/>
      <c r="BH1344" s="146"/>
    </row>
    <row r="1345" spans="1:60" outlineLevel="1">
      <c r="A1345" s="153"/>
      <c r="B1345" s="154"/>
      <c r="C1345" s="803" t="s">
        <v>1134</v>
      </c>
      <c r="D1345" s="804"/>
      <c r="E1345" s="804"/>
      <c r="F1345" s="804"/>
      <c r="G1345" s="804"/>
      <c r="H1345" s="155"/>
      <c r="I1345" s="155"/>
      <c r="J1345" s="155"/>
      <c r="K1345" s="155"/>
      <c r="L1345" s="155"/>
      <c r="M1345" s="155"/>
      <c r="N1345" s="155"/>
      <c r="O1345" s="155"/>
      <c r="P1345" s="155"/>
      <c r="Q1345" s="155"/>
      <c r="R1345" s="155"/>
      <c r="S1345" s="155"/>
      <c r="T1345" s="155"/>
      <c r="U1345" s="155"/>
      <c r="V1345" s="155"/>
      <c r="W1345" s="155"/>
      <c r="X1345" s="155"/>
      <c r="Y1345" s="146"/>
      <c r="Z1345" s="146"/>
      <c r="AA1345" s="146"/>
      <c r="AB1345" s="146"/>
      <c r="AC1345" s="146"/>
      <c r="AD1345" s="146"/>
      <c r="AE1345" s="146"/>
      <c r="AF1345" s="146"/>
      <c r="AG1345" s="146" t="s">
        <v>176</v>
      </c>
      <c r="AH1345" s="146"/>
      <c r="AI1345" s="146"/>
      <c r="AJ1345" s="146"/>
      <c r="AK1345" s="146"/>
      <c r="AL1345" s="146"/>
      <c r="AM1345" s="146"/>
      <c r="AN1345" s="146"/>
      <c r="AO1345" s="146"/>
      <c r="AP1345" s="146"/>
      <c r="AQ1345" s="146"/>
      <c r="AR1345" s="146"/>
      <c r="AS1345" s="146"/>
      <c r="AT1345" s="146"/>
      <c r="AU1345" s="146"/>
      <c r="AV1345" s="146"/>
      <c r="AW1345" s="146"/>
      <c r="AX1345" s="146"/>
      <c r="AY1345" s="146"/>
      <c r="AZ1345" s="146"/>
      <c r="BA1345" s="146"/>
      <c r="BB1345" s="146"/>
      <c r="BC1345" s="146"/>
      <c r="BD1345" s="146"/>
      <c r="BE1345" s="146"/>
      <c r="BF1345" s="146"/>
      <c r="BG1345" s="146"/>
      <c r="BH1345" s="146"/>
    </row>
    <row r="1346" spans="1:60" outlineLevel="1">
      <c r="A1346" s="153"/>
      <c r="B1346" s="154"/>
      <c r="C1346" s="803" t="s">
        <v>1312</v>
      </c>
      <c r="D1346" s="804"/>
      <c r="E1346" s="804"/>
      <c r="F1346" s="804"/>
      <c r="G1346" s="804"/>
      <c r="H1346" s="155"/>
      <c r="I1346" s="155"/>
      <c r="J1346" s="155"/>
      <c r="K1346" s="155"/>
      <c r="L1346" s="155"/>
      <c r="M1346" s="155"/>
      <c r="N1346" s="155"/>
      <c r="O1346" s="155"/>
      <c r="P1346" s="155"/>
      <c r="Q1346" s="155"/>
      <c r="R1346" s="155"/>
      <c r="S1346" s="155"/>
      <c r="T1346" s="155"/>
      <c r="U1346" s="155"/>
      <c r="V1346" s="155"/>
      <c r="W1346" s="155"/>
      <c r="X1346" s="155"/>
      <c r="Y1346" s="146"/>
      <c r="Z1346" s="146"/>
      <c r="AA1346" s="146"/>
      <c r="AB1346" s="146"/>
      <c r="AC1346" s="146"/>
      <c r="AD1346" s="146"/>
      <c r="AE1346" s="146"/>
      <c r="AF1346" s="146"/>
      <c r="AG1346" s="146" t="s">
        <v>176</v>
      </c>
      <c r="AH1346" s="146"/>
      <c r="AI1346" s="146"/>
      <c r="AJ1346" s="146"/>
      <c r="AK1346" s="146"/>
      <c r="AL1346" s="146"/>
      <c r="AM1346" s="146"/>
      <c r="AN1346" s="146"/>
      <c r="AO1346" s="146"/>
      <c r="AP1346" s="146"/>
      <c r="AQ1346" s="146"/>
      <c r="AR1346" s="146"/>
      <c r="AS1346" s="146"/>
      <c r="AT1346" s="146"/>
      <c r="AU1346" s="146"/>
      <c r="AV1346" s="146"/>
      <c r="AW1346" s="146"/>
      <c r="AX1346" s="146"/>
      <c r="AY1346" s="146"/>
      <c r="AZ1346" s="146"/>
      <c r="BA1346" s="146"/>
      <c r="BB1346" s="146"/>
      <c r="BC1346" s="146"/>
      <c r="BD1346" s="146"/>
      <c r="BE1346" s="146"/>
      <c r="BF1346" s="146"/>
      <c r="BG1346" s="146"/>
      <c r="BH1346" s="146"/>
    </row>
    <row r="1347" spans="1:60" outlineLevel="1">
      <c r="A1347" s="153"/>
      <c r="B1347" s="154"/>
      <c r="C1347" s="803" t="s">
        <v>1135</v>
      </c>
      <c r="D1347" s="804"/>
      <c r="E1347" s="804"/>
      <c r="F1347" s="804"/>
      <c r="G1347" s="804"/>
      <c r="H1347" s="155"/>
      <c r="I1347" s="155"/>
      <c r="J1347" s="155"/>
      <c r="K1347" s="155"/>
      <c r="L1347" s="155"/>
      <c r="M1347" s="155"/>
      <c r="N1347" s="155"/>
      <c r="O1347" s="155"/>
      <c r="P1347" s="155"/>
      <c r="Q1347" s="155"/>
      <c r="R1347" s="155"/>
      <c r="S1347" s="155"/>
      <c r="T1347" s="155"/>
      <c r="U1347" s="155"/>
      <c r="V1347" s="155"/>
      <c r="W1347" s="155"/>
      <c r="X1347" s="155"/>
      <c r="Y1347" s="146"/>
      <c r="Z1347" s="146"/>
      <c r="AA1347" s="146"/>
      <c r="AB1347" s="146"/>
      <c r="AC1347" s="146"/>
      <c r="AD1347" s="146"/>
      <c r="AE1347" s="146"/>
      <c r="AF1347" s="146"/>
      <c r="AG1347" s="146" t="s">
        <v>176</v>
      </c>
      <c r="AH1347" s="146"/>
      <c r="AI1347" s="146"/>
      <c r="AJ1347" s="146"/>
      <c r="AK1347" s="146"/>
      <c r="AL1347" s="146"/>
      <c r="AM1347" s="146"/>
      <c r="AN1347" s="146"/>
      <c r="AO1347" s="146"/>
      <c r="AP1347" s="146"/>
      <c r="AQ1347" s="146"/>
      <c r="AR1347" s="146"/>
      <c r="AS1347" s="146"/>
      <c r="AT1347" s="146"/>
      <c r="AU1347" s="146"/>
      <c r="AV1347" s="146"/>
      <c r="AW1347" s="146"/>
      <c r="AX1347" s="146"/>
      <c r="AY1347" s="146"/>
      <c r="AZ1347" s="146"/>
      <c r="BA1347" s="146"/>
      <c r="BB1347" s="146"/>
      <c r="BC1347" s="146"/>
      <c r="BD1347" s="146"/>
      <c r="BE1347" s="146"/>
      <c r="BF1347" s="146"/>
      <c r="BG1347" s="146"/>
      <c r="BH1347" s="146"/>
    </row>
    <row r="1348" spans="1:60" outlineLevel="1">
      <c r="A1348" s="153"/>
      <c r="B1348" s="154"/>
      <c r="C1348" s="195" t="s">
        <v>1094</v>
      </c>
      <c r="D1348" s="185"/>
      <c r="E1348" s="186"/>
      <c r="F1348" s="155"/>
      <c r="G1348" s="155"/>
      <c r="H1348" s="155"/>
      <c r="I1348" s="155"/>
      <c r="J1348" s="155"/>
      <c r="K1348" s="155"/>
      <c r="L1348" s="155"/>
      <c r="M1348" s="155"/>
      <c r="N1348" s="155"/>
      <c r="O1348" s="155"/>
      <c r="P1348" s="155"/>
      <c r="Q1348" s="155"/>
      <c r="R1348" s="155"/>
      <c r="S1348" s="155"/>
      <c r="T1348" s="155"/>
      <c r="U1348" s="155"/>
      <c r="V1348" s="155"/>
      <c r="W1348" s="155"/>
      <c r="X1348" s="155"/>
      <c r="Y1348" s="146"/>
      <c r="Z1348" s="146"/>
      <c r="AA1348" s="146"/>
      <c r="AB1348" s="146"/>
      <c r="AC1348" s="146"/>
      <c r="AD1348" s="146"/>
      <c r="AE1348" s="146"/>
      <c r="AF1348" s="146"/>
      <c r="AG1348" s="146" t="s">
        <v>228</v>
      </c>
      <c r="AH1348" s="146">
        <v>0</v>
      </c>
      <c r="AI1348" s="146"/>
      <c r="AJ1348" s="146"/>
      <c r="AK1348" s="146"/>
      <c r="AL1348" s="146"/>
      <c r="AM1348" s="146"/>
      <c r="AN1348" s="146"/>
      <c r="AO1348" s="146"/>
      <c r="AP1348" s="146"/>
      <c r="AQ1348" s="146"/>
      <c r="AR1348" s="146"/>
      <c r="AS1348" s="146"/>
      <c r="AT1348" s="146"/>
      <c r="AU1348" s="146"/>
      <c r="AV1348" s="146"/>
      <c r="AW1348" s="146"/>
      <c r="AX1348" s="146"/>
      <c r="AY1348" s="146"/>
      <c r="AZ1348" s="146"/>
      <c r="BA1348" s="146"/>
      <c r="BB1348" s="146"/>
      <c r="BC1348" s="146"/>
      <c r="BD1348" s="146"/>
      <c r="BE1348" s="146"/>
      <c r="BF1348" s="146"/>
      <c r="BG1348" s="146"/>
      <c r="BH1348" s="146"/>
    </row>
    <row r="1349" spans="1:60" outlineLevel="1">
      <c r="A1349" s="153"/>
      <c r="B1349" s="154"/>
      <c r="C1349" s="195" t="s">
        <v>633</v>
      </c>
      <c r="D1349" s="185"/>
      <c r="E1349" s="186">
        <v>1</v>
      </c>
      <c r="F1349" s="155"/>
      <c r="G1349" s="155"/>
      <c r="H1349" s="155"/>
      <c r="I1349" s="155"/>
      <c r="J1349" s="155"/>
      <c r="K1349" s="155"/>
      <c r="L1349" s="155"/>
      <c r="M1349" s="155"/>
      <c r="N1349" s="155"/>
      <c r="O1349" s="155"/>
      <c r="P1349" s="155"/>
      <c r="Q1349" s="155"/>
      <c r="R1349" s="155"/>
      <c r="S1349" s="155"/>
      <c r="T1349" s="155"/>
      <c r="U1349" s="155"/>
      <c r="V1349" s="155"/>
      <c r="W1349" s="155"/>
      <c r="X1349" s="155"/>
      <c r="Y1349" s="146"/>
      <c r="Z1349" s="146"/>
      <c r="AA1349" s="146"/>
      <c r="AB1349" s="146"/>
      <c r="AC1349" s="146"/>
      <c r="AD1349" s="146"/>
      <c r="AE1349" s="146"/>
      <c r="AF1349" s="146"/>
      <c r="AG1349" s="146" t="s">
        <v>228</v>
      </c>
      <c r="AH1349" s="146">
        <v>0</v>
      </c>
      <c r="AI1349" s="146"/>
      <c r="AJ1349" s="146"/>
      <c r="AK1349" s="146"/>
      <c r="AL1349" s="146"/>
      <c r="AM1349" s="146"/>
      <c r="AN1349" s="146"/>
      <c r="AO1349" s="146"/>
      <c r="AP1349" s="146"/>
      <c r="AQ1349" s="146"/>
      <c r="AR1349" s="146"/>
      <c r="AS1349" s="146"/>
      <c r="AT1349" s="146"/>
      <c r="AU1349" s="146"/>
      <c r="AV1349" s="146"/>
      <c r="AW1349" s="146"/>
      <c r="AX1349" s="146"/>
      <c r="AY1349" s="146"/>
      <c r="AZ1349" s="146"/>
      <c r="BA1349" s="146"/>
      <c r="BB1349" s="146"/>
      <c r="BC1349" s="146"/>
      <c r="BD1349" s="146"/>
      <c r="BE1349" s="146"/>
      <c r="BF1349" s="146"/>
      <c r="BG1349" s="146"/>
      <c r="BH1349" s="146"/>
    </row>
    <row r="1350" spans="1:60" ht="22.5" outlineLevel="1">
      <c r="A1350" s="163">
        <v>192</v>
      </c>
      <c r="B1350" s="164" t="s">
        <v>1136</v>
      </c>
      <c r="C1350" s="180" t="s">
        <v>1137</v>
      </c>
      <c r="D1350" s="165" t="s">
        <v>345</v>
      </c>
      <c r="E1350" s="166">
        <v>10</v>
      </c>
      <c r="F1350" s="167"/>
      <c r="G1350" s="168">
        <f>ROUND(E1350*F1350,2)</f>
        <v>0</v>
      </c>
      <c r="H1350" s="167">
        <v>0</v>
      </c>
      <c r="I1350" s="168">
        <f>ROUND(E1350*H1350,2)</f>
        <v>0</v>
      </c>
      <c r="J1350" s="167">
        <v>1591</v>
      </c>
      <c r="K1350" s="168">
        <f>ROUND(E1350*J1350,2)</f>
        <v>15910</v>
      </c>
      <c r="L1350" s="168">
        <v>21</v>
      </c>
      <c r="M1350" s="168">
        <f>G1350*(1+L1350/100)</f>
        <v>0</v>
      </c>
      <c r="N1350" s="168">
        <v>0</v>
      </c>
      <c r="O1350" s="168">
        <f>ROUND(E1350*N1350,2)</f>
        <v>0</v>
      </c>
      <c r="P1350" s="168">
        <v>0</v>
      </c>
      <c r="Q1350" s="168">
        <f>ROUND(E1350*P1350,2)</f>
        <v>0</v>
      </c>
      <c r="R1350" s="168"/>
      <c r="S1350" s="168" t="s">
        <v>386</v>
      </c>
      <c r="T1350" s="169" t="s">
        <v>172</v>
      </c>
      <c r="U1350" s="155">
        <v>0</v>
      </c>
      <c r="V1350" s="155">
        <f>ROUND(E1350*U1350,2)</f>
        <v>0</v>
      </c>
      <c r="W1350" s="155"/>
      <c r="X1350" s="155" t="s">
        <v>223</v>
      </c>
      <c r="Y1350" s="146"/>
      <c r="Z1350" s="146"/>
      <c r="AA1350" s="146"/>
      <c r="AB1350" s="146"/>
      <c r="AC1350" s="146"/>
      <c r="AD1350" s="146"/>
      <c r="AE1350" s="146"/>
      <c r="AF1350" s="146"/>
      <c r="AG1350" s="146" t="s">
        <v>224</v>
      </c>
      <c r="AH1350" s="146"/>
      <c r="AI1350" s="146"/>
      <c r="AJ1350" s="146"/>
      <c r="AK1350" s="146"/>
      <c r="AL1350" s="146"/>
      <c r="AM1350" s="146"/>
      <c r="AN1350" s="146"/>
      <c r="AO1350" s="146"/>
      <c r="AP1350" s="146"/>
      <c r="AQ1350" s="146"/>
      <c r="AR1350" s="146"/>
      <c r="AS1350" s="146"/>
      <c r="AT1350" s="146"/>
      <c r="AU1350" s="146"/>
      <c r="AV1350" s="146"/>
      <c r="AW1350" s="146"/>
      <c r="AX1350" s="146"/>
      <c r="AY1350" s="146"/>
      <c r="AZ1350" s="146"/>
      <c r="BA1350" s="146"/>
      <c r="BB1350" s="146"/>
      <c r="BC1350" s="146"/>
      <c r="BD1350" s="146"/>
      <c r="BE1350" s="146"/>
      <c r="BF1350" s="146"/>
      <c r="BG1350" s="146"/>
      <c r="BH1350" s="146"/>
    </row>
    <row r="1351" spans="1:60" outlineLevel="1">
      <c r="A1351" s="153"/>
      <c r="B1351" s="154"/>
      <c r="C1351" s="790" t="s">
        <v>1138</v>
      </c>
      <c r="D1351" s="791"/>
      <c r="E1351" s="791"/>
      <c r="F1351" s="791"/>
      <c r="G1351" s="791"/>
      <c r="H1351" s="155"/>
      <c r="I1351" s="155"/>
      <c r="J1351" s="155"/>
      <c r="K1351" s="155"/>
      <c r="L1351" s="155"/>
      <c r="M1351" s="155"/>
      <c r="N1351" s="155"/>
      <c r="O1351" s="155"/>
      <c r="P1351" s="155"/>
      <c r="Q1351" s="155"/>
      <c r="R1351" s="155"/>
      <c r="S1351" s="155"/>
      <c r="T1351" s="155"/>
      <c r="U1351" s="155"/>
      <c r="V1351" s="155"/>
      <c r="W1351" s="155"/>
      <c r="X1351" s="155"/>
      <c r="Y1351" s="146"/>
      <c r="Z1351" s="146"/>
      <c r="AA1351" s="146"/>
      <c r="AB1351" s="146"/>
      <c r="AC1351" s="146"/>
      <c r="AD1351" s="146"/>
      <c r="AE1351" s="146"/>
      <c r="AF1351" s="146"/>
      <c r="AG1351" s="146" t="s">
        <v>176</v>
      </c>
      <c r="AH1351" s="146"/>
      <c r="AI1351" s="146"/>
      <c r="AJ1351" s="146"/>
      <c r="AK1351" s="146"/>
      <c r="AL1351" s="146"/>
      <c r="AM1351" s="146"/>
      <c r="AN1351" s="146"/>
      <c r="AO1351" s="146"/>
      <c r="AP1351" s="146"/>
      <c r="AQ1351" s="146"/>
      <c r="AR1351" s="146"/>
      <c r="AS1351" s="146"/>
      <c r="AT1351" s="146"/>
      <c r="AU1351" s="146"/>
      <c r="AV1351" s="146"/>
      <c r="AW1351" s="146"/>
      <c r="AX1351" s="146"/>
      <c r="AY1351" s="146"/>
      <c r="AZ1351" s="146"/>
      <c r="BA1351" s="170" t="str">
        <f>C1351</f>
        <v>OCELOVÉ PROFILY U 160 SE STYČNÍKOVÝMI PLECHY PRO ŠROUBOVANÝ SPOJ K VAZNICÍM I 180 A  K U 160, NATÍRANÉ</v>
      </c>
      <c r="BB1351" s="146"/>
      <c r="BC1351" s="146"/>
      <c r="BD1351" s="146"/>
      <c r="BE1351" s="146"/>
      <c r="BF1351" s="146"/>
      <c r="BG1351" s="146"/>
      <c r="BH1351" s="146"/>
    </row>
    <row r="1352" spans="1:60" outlineLevel="1">
      <c r="A1352" s="153"/>
      <c r="B1352" s="154"/>
      <c r="C1352" s="803" t="s">
        <v>1139</v>
      </c>
      <c r="D1352" s="804"/>
      <c r="E1352" s="804"/>
      <c r="F1352" s="804"/>
      <c r="G1352" s="804"/>
      <c r="H1352" s="155"/>
      <c r="I1352" s="155"/>
      <c r="J1352" s="155"/>
      <c r="K1352" s="155"/>
      <c r="L1352" s="155"/>
      <c r="M1352" s="155"/>
      <c r="N1352" s="155"/>
      <c r="O1352" s="155"/>
      <c r="P1352" s="155"/>
      <c r="Q1352" s="155"/>
      <c r="R1352" s="155"/>
      <c r="S1352" s="155"/>
      <c r="T1352" s="155"/>
      <c r="U1352" s="155"/>
      <c r="V1352" s="155"/>
      <c r="W1352" s="155"/>
      <c r="X1352" s="155"/>
      <c r="Y1352" s="146"/>
      <c r="Z1352" s="146"/>
      <c r="AA1352" s="146"/>
      <c r="AB1352" s="146"/>
      <c r="AC1352" s="146"/>
      <c r="AD1352" s="146"/>
      <c r="AE1352" s="146"/>
      <c r="AF1352" s="146"/>
      <c r="AG1352" s="146" t="s">
        <v>176</v>
      </c>
      <c r="AH1352" s="146"/>
      <c r="AI1352" s="146"/>
      <c r="AJ1352" s="146"/>
      <c r="AK1352" s="146"/>
      <c r="AL1352" s="146"/>
      <c r="AM1352" s="146"/>
      <c r="AN1352" s="146"/>
      <c r="AO1352" s="146"/>
      <c r="AP1352" s="146"/>
      <c r="AQ1352" s="146"/>
      <c r="AR1352" s="146"/>
      <c r="AS1352" s="146"/>
      <c r="AT1352" s="146"/>
      <c r="AU1352" s="146"/>
      <c r="AV1352" s="146"/>
      <c r="AW1352" s="146"/>
      <c r="AX1352" s="146"/>
      <c r="AY1352" s="146"/>
      <c r="AZ1352" s="146"/>
      <c r="BA1352" s="146"/>
      <c r="BB1352" s="146"/>
      <c r="BC1352" s="146"/>
      <c r="BD1352" s="146"/>
      <c r="BE1352" s="146"/>
      <c r="BF1352" s="146"/>
      <c r="BG1352" s="146"/>
      <c r="BH1352" s="146"/>
    </row>
    <row r="1353" spans="1:60" outlineLevel="1">
      <c r="A1353" s="153"/>
      <c r="B1353" s="154"/>
      <c r="C1353" s="803" t="s">
        <v>1140</v>
      </c>
      <c r="D1353" s="804"/>
      <c r="E1353" s="804"/>
      <c r="F1353" s="804"/>
      <c r="G1353" s="804"/>
      <c r="H1353" s="155"/>
      <c r="I1353" s="155"/>
      <c r="J1353" s="155"/>
      <c r="K1353" s="155"/>
      <c r="L1353" s="155"/>
      <c r="M1353" s="155"/>
      <c r="N1353" s="155"/>
      <c r="O1353" s="155"/>
      <c r="P1353" s="155"/>
      <c r="Q1353" s="155"/>
      <c r="R1353" s="155"/>
      <c r="S1353" s="155"/>
      <c r="T1353" s="155"/>
      <c r="U1353" s="155"/>
      <c r="V1353" s="155"/>
      <c r="W1353" s="155"/>
      <c r="X1353" s="155"/>
      <c r="Y1353" s="146"/>
      <c r="Z1353" s="146"/>
      <c r="AA1353" s="146"/>
      <c r="AB1353" s="146"/>
      <c r="AC1353" s="146"/>
      <c r="AD1353" s="146"/>
      <c r="AE1353" s="146"/>
      <c r="AF1353" s="146"/>
      <c r="AG1353" s="146" t="s">
        <v>176</v>
      </c>
      <c r="AH1353" s="146"/>
      <c r="AI1353" s="146"/>
      <c r="AJ1353" s="146"/>
      <c r="AK1353" s="146"/>
      <c r="AL1353" s="146"/>
      <c r="AM1353" s="146"/>
      <c r="AN1353" s="146"/>
      <c r="AO1353" s="146"/>
      <c r="AP1353" s="146"/>
      <c r="AQ1353" s="146"/>
      <c r="AR1353" s="146"/>
      <c r="AS1353" s="146"/>
      <c r="AT1353" s="146"/>
      <c r="AU1353" s="146"/>
      <c r="AV1353" s="146"/>
      <c r="AW1353" s="146"/>
      <c r="AX1353" s="146"/>
      <c r="AY1353" s="146"/>
      <c r="AZ1353" s="146"/>
      <c r="BA1353" s="146"/>
      <c r="BB1353" s="146"/>
      <c r="BC1353" s="146"/>
      <c r="BD1353" s="146"/>
      <c r="BE1353" s="146"/>
      <c r="BF1353" s="146"/>
      <c r="BG1353" s="146"/>
      <c r="BH1353" s="146"/>
    </row>
    <row r="1354" spans="1:60" outlineLevel="1">
      <c r="A1354" s="153"/>
      <c r="B1354" s="154"/>
      <c r="C1354" s="195" t="s">
        <v>1094</v>
      </c>
      <c r="D1354" s="185"/>
      <c r="E1354" s="186"/>
      <c r="F1354" s="155"/>
      <c r="G1354" s="155"/>
      <c r="H1354" s="155"/>
      <c r="I1354" s="155"/>
      <c r="J1354" s="155"/>
      <c r="K1354" s="155"/>
      <c r="L1354" s="155"/>
      <c r="M1354" s="155"/>
      <c r="N1354" s="155"/>
      <c r="O1354" s="155"/>
      <c r="P1354" s="155"/>
      <c r="Q1354" s="155"/>
      <c r="R1354" s="155"/>
      <c r="S1354" s="155"/>
      <c r="T1354" s="155"/>
      <c r="U1354" s="155"/>
      <c r="V1354" s="155"/>
      <c r="W1354" s="155"/>
      <c r="X1354" s="155"/>
      <c r="Y1354" s="146"/>
      <c r="Z1354" s="146"/>
      <c r="AA1354" s="146"/>
      <c r="AB1354" s="146"/>
      <c r="AC1354" s="146"/>
      <c r="AD1354" s="146"/>
      <c r="AE1354" s="146"/>
      <c r="AF1354" s="146"/>
      <c r="AG1354" s="146" t="s">
        <v>228</v>
      </c>
      <c r="AH1354" s="146">
        <v>0</v>
      </c>
      <c r="AI1354" s="146"/>
      <c r="AJ1354" s="146"/>
      <c r="AK1354" s="146"/>
      <c r="AL1354" s="146"/>
      <c r="AM1354" s="146"/>
      <c r="AN1354" s="146"/>
      <c r="AO1354" s="146"/>
      <c r="AP1354" s="146"/>
      <c r="AQ1354" s="146"/>
      <c r="AR1354" s="146"/>
      <c r="AS1354" s="146"/>
      <c r="AT1354" s="146"/>
      <c r="AU1354" s="146"/>
      <c r="AV1354" s="146"/>
      <c r="AW1354" s="146"/>
      <c r="AX1354" s="146"/>
      <c r="AY1354" s="146"/>
      <c r="AZ1354" s="146"/>
      <c r="BA1354" s="146"/>
      <c r="BB1354" s="146"/>
      <c r="BC1354" s="146"/>
      <c r="BD1354" s="146"/>
      <c r="BE1354" s="146"/>
      <c r="BF1354" s="146"/>
      <c r="BG1354" s="146"/>
      <c r="BH1354" s="146"/>
    </row>
    <row r="1355" spans="1:60" outlineLevel="1">
      <c r="A1355" s="153"/>
      <c r="B1355" s="154"/>
      <c r="C1355" s="195" t="s">
        <v>1107</v>
      </c>
      <c r="D1355" s="185"/>
      <c r="E1355" s="186">
        <v>10</v>
      </c>
      <c r="F1355" s="155"/>
      <c r="G1355" s="155"/>
      <c r="H1355" s="155"/>
      <c r="I1355" s="155"/>
      <c r="J1355" s="155"/>
      <c r="K1355" s="155"/>
      <c r="L1355" s="155"/>
      <c r="M1355" s="155"/>
      <c r="N1355" s="155"/>
      <c r="O1355" s="155"/>
      <c r="P1355" s="155"/>
      <c r="Q1355" s="155"/>
      <c r="R1355" s="155"/>
      <c r="S1355" s="155"/>
      <c r="T1355" s="155"/>
      <c r="U1355" s="155"/>
      <c r="V1355" s="155"/>
      <c r="W1355" s="155"/>
      <c r="X1355" s="155"/>
      <c r="Y1355" s="146"/>
      <c r="Z1355" s="146"/>
      <c r="AA1355" s="146"/>
      <c r="AB1355" s="146"/>
      <c r="AC1355" s="146"/>
      <c r="AD1355" s="146"/>
      <c r="AE1355" s="146"/>
      <c r="AF1355" s="146"/>
      <c r="AG1355" s="146" t="s">
        <v>228</v>
      </c>
      <c r="AH1355" s="146">
        <v>0</v>
      </c>
      <c r="AI1355" s="146"/>
      <c r="AJ1355" s="146"/>
      <c r="AK1355" s="146"/>
      <c r="AL1355" s="146"/>
      <c r="AM1355" s="146"/>
      <c r="AN1355" s="146"/>
      <c r="AO1355" s="146"/>
      <c r="AP1355" s="146"/>
      <c r="AQ1355" s="146"/>
      <c r="AR1355" s="146"/>
      <c r="AS1355" s="146"/>
      <c r="AT1355" s="146"/>
      <c r="AU1355" s="146"/>
      <c r="AV1355" s="146"/>
      <c r="AW1355" s="146"/>
      <c r="AX1355" s="146"/>
      <c r="AY1355" s="146"/>
      <c r="AZ1355" s="146"/>
      <c r="BA1355" s="146"/>
      <c r="BB1355" s="146"/>
      <c r="BC1355" s="146"/>
      <c r="BD1355" s="146"/>
      <c r="BE1355" s="146"/>
      <c r="BF1355" s="146"/>
      <c r="BG1355" s="146"/>
      <c r="BH1355" s="146"/>
    </row>
    <row r="1356" spans="1:60" outlineLevel="1">
      <c r="A1356" s="163">
        <v>193</v>
      </c>
      <c r="B1356" s="164" t="s">
        <v>1141</v>
      </c>
      <c r="C1356" s="180" t="s">
        <v>1142</v>
      </c>
      <c r="D1356" s="165" t="s">
        <v>646</v>
      </c>
      <c r="E1356" s="166">
        <v>2</v>
      </c>
      <c r="F1356" s="167"/>
      <c r="G1356" s="168">
        <f>ROUND(E1356*F1356,2)</f>
        <v>0</v>
      </c>
      <c r="H1356" s="167">
        <v>0</v>
      </c>
      <c r="I1356" s="168">
        <f>ROUND(E1356*H1356,2)</f>
        <v>0</v>
      </c>
      <c r="J1356" s="167">
        <v>16990</v>
      </c>
      <c r="K1356" s="168">
        <f>ROUND(E1356*J1356,2)</f>
        <v>33980</v>
      </c>
      <c r="L1356" s="168">
        <v>21</v>
      </c>
      <c r="M1356" s="168">
        <f>G1356*(1+L1356/100)</f>
        <v>0</v>
      </c>
      <c r="N1356" s="168">
        <v>0</v>
      </c>
      <c r="O1356" s="168">
        <f>ROUND(E1356*N1356,2)</f>
        <v>0</v>
      </c>
      <c r="P1356" s="168">
        <v>0</v>
      </c>
      <c r="Q1356" s="168">
        <f>ROUND(E1356*P1356,2)</f>
        <v>0</v>
      </c>
      <c r="R1356" s="168"/>
      <c r="S1356" s="168" t="s">
        <v>386</v>
      </c>
      <c r="T1356" s="169" t="s">
        <v>172</v>
      </c>
      <c r="U1356" s="155">
        <v>0</v>
      </c>
      <c r="V1356" s="155">
        <f>ROUND(E1356*U1356,2)</f>
        <v>0</v>
      </c>
      <c r="W1356" s="155"/>
      <c r="X1356" s="155" t="s">
        <v>223</v>
      </c>
      <c r="Y1356" s="146"/>
      <c r="Z1356" s="146"/>
      <c r="AA1356" s="146"/>
      <c r="AB1356" s="146"/>
      <c r="AC1356" s="146"/>
      <c r="AD1356" s="146"/>
      <c r="AE1356" s="146"/>
      <c r="AF1356" s="146"/>
      <c r="AG1356" s="146" t="s">
        <v>224</v>
      </c>
      <c r="AH1356" s="146"/>
      <c r="AI1356" s="146"/>
      <c r="AJ1356" s="146"/>
      <c r="AK1356" s="146"/>
      <c r="AL1356" s="146"/>
      <c r="AM1356" s="146"/>
      <c r="AN1356" s="146"/>
      <c r="AO1356" s="146"/>
      <c r="AP1356" s="146"/>
      <c r="AQ1356" s="146"/>
      <c r="AR1356" s="146"/>
      <c r="AS1356" s="146"/>
      <c r="AT1356" s="146"/>
      <c r="AU1356" s="146"/>
      <c r="AV1356" s="146"/>
      <c r="AW1356" s="146"/>
      <c r="AX1356" s="146"/>
      <c r="AY1356" s="146"/>
      <c r="AZ1356" s="146"/>
      <c r="BA1356" s="146"/>
      <c r="BB1356" s="146"/>
      <c r="BC1356" s="146"/>
      <c r="BD1356" s="146"/>
      <c r="BE1356" s="146"/>
      <c r="BF1356" s="146"/>
      <c r="BG1356" s="146"/>
      <c r="BH1356" s="146"/>
    </row>
    <row r="1357" spans="1:60" outlineLevel="1">
      <c r="A1357" s="153"/>
      <c r="B1357" s="154"/>
      <c r="C1357" s="790" t="s">
        <v>1143</v>
      </c>
      <c r="D1357" s="791"/>
      <c r="E1357" s="791"/>
      <c r="F1357" s="791"/>
      <c r="G1357" s="791"/>
      <c r="H1357" s="155"/>
      <c r="I1357" s="155"/>
      <c r="J1357" s="155"/>
      <c r="K1357" s="155"/>
      <c r="L1357" s="155"/>
      <c r="M1357" s="155"/>
      <c r="N1357" s="155"/>
      <c r="O1357" s="155"/>
      <c r="P1357" s="155"/>
      <c r="Q1357" s="155"/>
      <c r="R1357" s="155"/>
      <c r="S1357" s="155"/>
      <c r="T1357" s="155"/>
      <c r="U1357" s="155"/>
      <c r="V1357" s="155"/>
      <c r="W1357" s="155"/>
      <c r="X1357" s="155"/>
      <c r="Y1357" s="146"/>
      <c r="Z1357" s="146"/>
      <c r="AA1357" s="146"/>
      <c r="AB1357" s="146"/>
      <c r="AC1357" s="146"/>
      <c r="AD1357" s="146"/>
      <c r="AE1357" s="146"/>
      <c r="AF1357" s="146"/>
      <c r="AG1357" s="146" t="s">
        <v>176</v>
      </c>
      <c r="AH1357" s="146"/>
      <c r="AI1357" s="146"/>
      <c r="AJ1357" s="146"/>
      <c r="AK1357" s="146"/>
      <c r="AL1357" s="146"/>
      <c r="AM1357" s="146"/>
      <c r="AN1357" s="146"/>
      <c r="AO1357" s="146"/>
      <c r="AP1357" s="146"/>
      <c r="AQ1357" s="146"/>
      <c r="AR1357" s="146"/>
      <c r="AS1357" s="146"/>
      <c r="AT1357" s="146"/>
      <c r="AU1357" s="146"/>
      <c r="AV1357" s="146"/>
      <c r="AW1357" s="146"/>
      <c r="AX1357" s="146"/>
      <c r="AY1357" s="146"/>
      <c r="AZ1357" s="146"/>
      <c r="BA1357" s="146"/>
      <c r="BB1357" s="146"/>
      <c r="BC1357" s="146"/>
      <c r="BD1357" s="146"/>
      <c r="BE1357" s="146"/>
      <c r="BF1357" s="146"/>
      <c r="BG1357" s="146"/>
      <c r="BH1357" s="146"/>
    </row>
    <row r="1358" spans="1:60" outlineLevel="1">
      <c r="A1358" s="153"/>
      <c r="B1358" s="154"/>
      <c r="C1358" s="195" t="s">
        <v>1032</v>
      </c>
      <c r="D1358" s="185"/>
      <c r="E1358" s="186"/>
      <c r="F1358" s="155"/>
      <c r="G1358" s="155"/>
      <c r="H1358" s="155"/>
      <c r="I1358" s="155"/>
      <c r="J1358" s="155"/>
      <c r="K1358" s="155"/>
      <c r="L1358" s="155"/>
      <c r="M1358" s="155"/>
      <c r="N1358" s="155"/>
      <c r="O1358" s="155"/>
      <c r="P1358" s="155"/>
      <c r="Q1358" s="155"/>
      <c r="R1358" s="155"/>
      <c r="S1358" s="155"/>
      <c r="T1358" s="155"/>
      <c r="U1358" s="155"/>
      <c r="V1358" s="155"/>
      <c r="W1358" s="155"/>
      <c r="X1358" s="155"/>
      <c r="Y1358" s="146"/>
      <c r="Z1358" s="146"/>
      <c r="AA1358" s="146"/>
      <c r="AB1358" s="146"/>
      <c r="AC1358" s="146"/>
      <c r="AD1358" s="146"/>
      <c r="AE1358" s="146"/>
      <c r="AF1358" s="146"/>
      <c r="AG1358" s="146" t="s">
        <v>228</v>
      </c>
      <c r="AH1358" s="146">
        <v>0</v>
      </c>
      <c r="AI1358" s="146"/>
      <c r="AJ1358" s="146"/>
      <c r="AK1358" s="146"/>
      <c r="AL1358" s="146"/>
      <c r="AM1358" s="146"/>
      <c r="AN1358" s="146"/>
      <c r="AO1358" s="146"/>
      <c r="AP1358" s="146"/>
      <c r="AQ1358" s="146"/>
      <c r="AR1358" s="146"/>
      <c r="AS1358" s="146"/>
      <c r="AT1358" s="146"/>
      <c r="AU1358" s="146"/>
      <c r="AV1358" s="146"/>
      <c r="AW1358" s="146"/>
      <c r="AX1358" s="146"/>
      <c r="AY1358" s="146"/>
      <c r="AZ1358" s="146"/>
      <c r="BA1358" s="146"/>
      <c r="BB1358" s="146"/>
      <c r="BC1358" s="146"/>
      <c r="BD1358" s="146"/>
      <c r="BE1358" s="146"/>
      <c r="BF1358" s="146"/>
      <c r="BG1358" s="146"/>
      <c r="BH1358" s="146"/>
    </row>
    <row r="1359" spans="1:60" outlineLevel="1">
      <c r="A1359" s="153"/>
      <c r="B1359" s="154"/>
      <c r="C1359" s="195" t="s">
        <v>741</v>
      </c>
      <c r="D1359" s="185"/>
      <c r="E1359" s="186">
        <v>2</v>
      </c>
      <c r="F1359" s="155"/>
      <c r="G1359" s="155"/>
      <c r="H1359" s="155"/>
      <c r="I1359" s="155"/>
      <c r="J1359" s="155"/>
      <c r="K1359" s="155"/>
      <c r="L1359" s="155"/>
      <c r="M1359" s="155"/>
      <c r="N1359" s="155"/>
      <c r="O1359" s="155"/>
      <c r="P1359" s="155"/>
      <c r="Q1359" s="155"/>
      <c r="R1359" s="155"/>
      <c r="S1359" s="155"/>
      <c r="T1359" s="155"/>
      <c r="U1359" s="155"/>
      <c r="V1359" s="155"/>
      <c r="W1359" s="155"/>
      <c r="X1359" s="155"/>
      <c r="Y1359" s="146"/>
      <c r="Z1359" s="146"/>
      <c r="AA1359" s="146"/>
      <c r="AB1359" s="146"/>
      <c r="AC1359" s="146"/>
      <c r="AD1359" s="146"/>
      <c r="AE1359" s="146"/>
      <c r="AF1359" s="146"/>
      <c r="AG1359" s="146" t="s">
        <v>228</v>
      </c>
      <c r="AH1359" s="146">
        <v>0</v>
      </c>
      <c r="AI1359" s="146"/>
      <c r="AJ1359" s="146"/>
      <c r="AK1359" s="146"/>
      <c r="AL1359" s="146"/>
      <c r="AM1359" s="146"/>
      <c r="AN1359" s="146"/>
      <c r="AO1359" s="146"/>
      <c r="AP1359" s="146"/>
      <c r="AQ1359" s="146"/>
      <c r="AR1359" s="146"/>
      <c r="AS1359" s="146"/>
      <c r="AT1359" s="146"/>
      <c r="AU1359" s="146"/>
      <c r="AV1359" s="146"/>
      <c r="AW1359" s="146"/>
      <c r="AX1359" s="146"/>
      <c r="AY1359" s="146"/>
      <c r="AZ1359" s="146"/>
      <c r="BA1359" s="146"/>
      <c r="BB1359" s="146"/>
      <c r="BC1359" s="146"/>
      <c r="BD1359" s="146"/>
      <c r="BE1359" s="146"/>
      <c r="BF1359" s="146"/>
      <c r="BG1359" s="146"/>
      <c r="BH1359" s="146"/>
    </row>
    <row r="1360" spans="1:60">
      <c r="A1360" s="157" t="s">
        <v>166</v>
      </c>
      <c r="B1360" s="158" t="s">
        <v>117</v>
      </c>
      <c r="C1360" s="179" t="s">
        <v>118</v>
      </c>
      <c r="D1360" s="159"/>
      <c r="E1360" s="160"/>
      <c r="F1360" s="161"/>
      <c r="G1360" s="161">
        <f>SUMIF(AG1361:AG1365,"&lt;&gt;NOR",G1361:G1365)</f>
        <v>0</v>
      </c>
      <c r="H1360" s="161"/>
      <c r="I1360" s="161">
        <f>SUM(I1361:I1365)</f>
        <v>0</v>
      </c>
      <c r="J1360" s="161"/>
      <c r="K1360" s="161">
        <f>SUM(K1361:K1365)</f>
        <v>523.79999999999995</v>
      </c>
      <c r="L1360" s="161"/>
      <c r="M1360" s="161">
        <f>SUM(M1361:M1365)</f>
        <v>0</v>
      </c>
      <c r="N1360" s="161"/>
      <c r="O1360" s="161">
        <f>SUM(O1361:O1365)</f>
        <v>0</v>
      </c>
      <c r="P1360" s="161"/>
      <c r="Q1360" s="161">
        <f>SUM(Q1361:Q1365)</f>
        <v>0.01</v>
      </c>
      <c r="R1360" s="161"/>
      <c r="S1360" s="161"/>
      <c r="T1360" s="162"/>
      <c r="U1360" s="156"/>
      <c r="V1360" s="156">
        <f>SUM(V1361:V1365)</f>
        <v>1.42</v>
      </c>
      <c r="W1360" s="156"/>
      <c r="X1360" s="156"/>
      <c r="AG1360" t="s">
        <v>167</v>
      </c>
    </row>
    <row r="1361" spans="1:60" ht="22.5" outlineLevel="1">
      <c r="A1361" s="163">
        <v>194</v>
      </c>
      <c r="B1361" s="164" t="s">
        <v>1144</v>
      </c>
      <c r="C1361" s="180" t="s">
        <v>1145</v>
      </c>
      <c r="D1361" s="165" t="s">
        <v>254</v>
      </c>
      <c r="E1361" s="166">
        <v>13.5</v>
      </c>
      <c r="F1361" s="167"/>
      <c r="G1361" s="168">
        <f>ROUND(E1361*F1361,2)</f>
        <v>0</v>
      </c>
      <c r="H1361" s="167">
        <v>0</v>
      </c>
      <c r="I1361" s="168">
        <f>ROUND(E1361*H1361,2)</f>
        <v>0</v>
      </c>
      <c r="J1361" s="167">
        <v>38.799999999999997</v>
      </c>
      <c r="K1361" s="168">
        <f>ROUND(E1361*J1361,2)</f>
        <v>523.79999999999995</v>
      </c>
      <c r="L1361" s="168">
        <v>21</v>
      </c>
      <c r="M1361" s="168">
        <f>G1361*(1+L1361/100)</f>
        <v>0</v>
      </c>
      <c r="N1361" s="168">
        <v>0</v>
      </c>
      <c r="O1361" s="168">
        <f>ROUND(E1361*N1361,2)</f>
        <v>0</v>
      </c>
      <c r="P1361" s="168">
        <v>1E-3</v>
      </c>
      <c r="Q1361" s="168">
        <f>ROUND(E1361*P1361,2)</f>
        <v>0.01</v>
      </c>
      <c r="R1361" s="168" t="s">
        <v>1146</v>
      </c>
      <c r="S1361" s="168" t="s">
        <v>171</v>
      </c>
      <c r="T1361" s="169" t="s">
        <v>171</v>
      </c>
      <c r="U1361" s="155">
        <v>0.105</v>
      </c>
      <c r="V1361" s="155">
        <f>ROUND(E1361*U1361,2)</f>
        <v>1.42</v>
      </c>
      <c r="W1361" s="155"/>
      <c r="X1361" s="155" t="s">
        <v>223</v>
      </c>
      <c r="Y1361" s="146"/>
      <c r="Z1361" s="146"/>
      <c r="AA1361" s="146"/>
      <c r="AB1361" s="146"/>
      <c r="AC1361" s="146"/>
      <c r="AD1361" s="146"/>
      <c r="AE1361" s="146"/>
      <c r="AF1361" s="146"/>
      <c r="AG1361" s="146" t="s">
        <v>224</v>
      </c>
      <c r="AH1361" s="146"/>
      <c r="AI1361" s="146"/>
      <c r="AJ1361" s="146"/>
      <c r="AK1361" s="146"/>
      <c r="AL1361" s="146"/>
      <c r="AM1361" s="146"/>
      <c r="AN1361" s="146"/>
      <c r="AO1361" s="146"/>
      <c r="AP1361" s="146"/>
      <c r="AQ1361" s="146"/>
      <c r="AR1361" s="146"/>
      <c r="AS1361" s="146"/>
      <c r="AT1361" s="146"/>
      <c r="AU1361" s="146"/>
      <c r="AV1361" s="146"/>
      <c r="AW1361" s="146"/>
      <c r="AX1361" s="146"/>
      <c r="AY1361" s="146"/>
      <c r="AZ1361" s="146"/>
      <c r="BA1361" s="146"/>
      <c r="BB1361" s="146"/>
      <c r="BC1361" s="146"/>
      <c r="BD1361" s="146"/>
      <c r="BE1361" s="146"/>
      <c r="BF1361" s="146"/>
      <c r="BG1361" s="146"/>
      <c r="BH1361" s="146"/>
    </row>
    <row r="1362" spans="1:60" outlineLevel="1">
      <c r="A1362" s="153"/>
      <c r="B1362" s="154"/>
      <c r="C1362" s="195" t="s">
        <v>668</v>
      </c>
      <c r="D1362" s="185"/>
      <c r="E1362" s="186"/>
      <c r="F1362" s="155"/>
      <c r="G1362" s="155"/>
      <c r="H1362" s="155"/>
      <c r="I1362" s="155"/>
      <c r="J1362" s="155"/>
      <c r="K1362" s="155"/>
      <c r="L1362" s="155"/>
      <c r="M1362" s="155"/>
      <c r="N1362" s="155"/>
      <c r="O1362" s="155"/>
      <c r="P1362" s="155"/>
      <c r="Q1362" s="155"/>
      <c r="R1362" s="155"/>
      <c r="S1362" s="155"/>
      <c r="T1362" s="155"/>
      <c r="U1362" s="155"/>
      <c r="V1362" s="155"/>
      <c r="W1362" s="155"/>
      <c r="X1362" s="155"/>
      <c r="Y1362" s="146"/>
      <c r="Z1362" s="146"/>
      <c r="AA1362" s="146"/>
      <c r="AB1362" s="146"/>
      <c r="AC1362" s="146"/>
      <c r="AD1362" s="146"/>
      <c r="AE1362" s="146"/>
      <c r="AF1362" s="146"/>
      <c r="AG1362" s="146" t="s">
        <v>228</v>
      </c>
      <c r="AH1362" s="146">
        <v>0</v>
      </c>
      <c r="AI1362" s="146"/>
      <c r="AJ1362" s="146"/>
      <c r="AK1362" s="146"/>
      <c r="AL1362" s="146"/>
      <c r="AM1362" s="146"/>
      <c r="AN1362" s="146"/>
      <c r="AO1362" s="146"/>
      <c r="AP1362" s="146"/>
      <c r="AQ1362" s="146"/>
      <c r="AR1362" s="146"/>
      <c r="AS1362" s="146"/>
      <c r="AT1362" s="146"/>
      <c r="AU1362" s="146"/>
      <c r="AV1362" s="146"/>
      <c r="AW1362" s="146"/>
      <c r="AX1362" s="146"/>
      <c r="AY1362" s="146"/>
      <c r="AZ1362" s="146"/>
      <c r="BA1362" s="146"/>
      <c r="BB1362" s="146"/>
      <c r="BC1362" s="146"/>
      <c r="BD1362" s="146"/>
      <c r="BE1362" s="146"/>
      <c r="BF1362" s="146"/>
      <c r="BG1362" s="146"/>
      <c r="BH1362" s="146"/>
    </row>
    <row r="1363" spans="1:60" outlineLevel="1">
      <c r="A1363" s="153"/>
      <c r="B1363" s="154"/>
      <c r="C1363" s="195" t="s">
        <v>673</v>
      </c>
      <c r="D1363" s="185"/>
      <c r="E1363" s="186"/>
      <c r="F1363" s="155"/>
      <c r="G1363" s="155"/>
      <c r="H1363" s="155"/>
      <c r="I1363" s="155"/>
      <c r="J1363" s="155"/>
      <c r="K1363" s="155"/>
      <c r="L1363" s="155"/>
      <c r="M1363" s="155"/>
      <c r="N1363" s="155"/>
      <c r="O1363" s="155"/>
      <c r="P1363" s="155"/>
      <c r="Q1363" s="155"/>
      <c r="R1363" s="155"/>
      <c r="S1363" s="155"/>
      <c r="T1363" s="155"/>
      <c r="U1363" s="155"/>
      <c r="V1363" s="155"/>
      <c r="W1363" s="155"/>
      <c r="X1363" s="155"/>
      <c r="Y1363" s="146"/>
      <c r="Z1363" s="146"/>
      <c r="AA1363" s="146"/>
      <c r="AB1363" s="146"/>
      <c r="AC1363" s="146"/>
      <c r="AD1363" s="146"/>
      <c r="AE1363" s="146"/>
      <c r="AF1363" s="146"/>
      <c r="AG1363" s="146" t="s">
        <v>228</v>
      </c>
      <c r="AH1363" s="146">
        <v>0</v>
      </c>
      <c r="AI1363" s="146"/>
      <c r="AJ1363" s="146"/>
      <c r="AK1363" s="146"/>
      <c r="AL1363" s="146"/>
      <c r="AM1363" s="146"/>
      <c r="AN1363" s="146"/>
      <c r="AO1363" s="146"/>
      <c r="AP1363" s="146"/>
      <c r="AQ1363" s="146"/>
      <c r="AR1363" s="146"/>
      <c r="AS1363" s="146"/>
      <c r="AT1363" s="146"/>
      <c r="AU1363" s="146"/>
      <c r="AV1363" s="146"/>
      <c r="AW1363" s="146"/>
      <c r="AX1363" s="146"/>
      <c r="AY1363" s="146"/>
      <c r="AZ1363" s="146"/>
      <c r="BA1363" s="146"/>
      <c r="BB1363" s="146"/>
      <c r="BC1363" s="146"/>
      <c r="BD1363" s="146"/>
      <c r="BE1363" s="146"/>
      <c r="BF1363" s="146"/>
      <c r="BG1363" s="146"/>
      <c r="BH1363" s="146"/>
    </row>
    <row r="1364" spans="1:60" outlineLevel="1">
      <c r="A1364" s="153"/>
      <c r="B1364" s="154"/>
      <c r="C1364" s="195" t="s">
        <v>685</v>
      </c>
      <c r="D1364" s="185"/>
      <c r="E1364" s="186">
        <v>7.5</v>
      </c>
      <c r="F1364" s="155"/>
      <c r="G1364" s="155"/>
      <c r="H1364" s="155"/>
      <c r="I1364" s="155"/>
      <c r="J1364" s="155"/>
      <c r="K1364" s="155"/>
      <c r="L1364" s="155"/>
      <c r="M1364" s="155"/>
      <c r="N1364" s="155"/>
      <c r="O1364" s="155"/>
      <c r="P1364" s="155"/>
      <c r="Q1364" s="155"/>
      <c r="R1364" s="155"/>
      <c r="S1364" s="155"/>
      <c r="T1364" s="155"/>
      <c r="U1364" s="155"/>
      <c r="V1364" s="155"/>
      <c r="W1364" s="155"/>
      <c r="X1364" s="155"/>
      <c r="Y1364" s="146"/>
      <c r="Z1364" s="146"/>
      <c r="AA1364" s="146"/>
      <c r="AB1364" s="146"/>
      <c r="AC1364" s="146"/>
      <c r="AD1364" s="146"/>
      <c r="AE1364" s="146"/>
      <c r="AF1364" s="146"/>
      <c r="AG1364" s="146" t="s">
        <v>228</v>
      </c>
      <c r="AH1364" s="146">
        <v>0</v>
      </c>
      <c r="AI1364" s="146"/>
      <c r="AJ1364" s="146"/>
      <c r="AK1364" s="146"/>
      <c r="AL1364" s="146"/>
      <c r="AM1364" s="146"/>
      <c r="AN1364" s="146"/>
      <c r="AO1364" s="146"/>
      <c r="AP1364" s="146"/>
      <c r="AQ1364" s="146"/>
      <c r="AR1364" s="146"/>
      <c r="AS1364" s="146"/>
      <c r="AT1364" s="146"/>
      <c r="AU1364" s="146"/>
      <c r="AV1364" s="146"/>
      <c r="AW1364" s="146"/>
      <c r="AX1364" s="146"/>
      <c r="AY1364" s="146"/>
      <c r="AZ1364" s="146"/>
      <c r="BA1364" s="146"/>
      <c r="BB1364" s="146"/>
      <c r="BC1364" s="146"/>
      <c r="BD1364" s="146"/>
      <c r="BE1364" s="146"/>
      <c r="BF1364" s="146"/>
      <c r="BG1364" s="146"/>
      <c r="BH1364" s="146"/>
    </row>
    <row r="1365" spans="1:60" outlineLevel="1">
      <c r="A1365" s="153"/>
      <c r="B1365" s="154"/>
      <c r="C1365" s="195" t="s">
        <v>686</v>
      </c>
      <c r="D1365" s="185"/>
      <c r="E1365" s="186">
        <v>6</v>
      </c>
      <c r="F1365" s="155"/>
      <c r="G1365" s="155"/>
      <c r="H1365" s="155"/>
      <c r="I1365" s="155"/>
      <c r="J1365" s="155"/>
      <c r="K1365" s="155"/>
      <c r="L1365" s="155"/>
      <c r="M1365" s="155"/>
      <c r="N1365" s="155"/>
      <c r="O1365" s="155"/>
      <c r="P1365" s="155"/>
      <c r="Q1365" s="155"/>
      <c r="R1365" s="155"/>
      <c r="S1365" s="155"/>
      <c r="T1365" s="155"/>
      <c r="U1365" s="155"/>
      <c r="V1365" s="155"/>
      <c r="W1365" s="155"/>
      <c r="X1365" s="155"/>
      <c r="Y1365" s="146"/>
      <c r="Z1365" s="146"/>
      <c r="AA1365" s="146"/>
      <c r="AB1365" s="146"/>
      <c r="AC1365" s="146"/>
      <c r="AD1365" s="146"/>
      <c r="AE1365" s="146"/>
      <c r="AF1365" s="146"/>
      <c r="AG1365" s="146" t="s">
        <v>228</v>
      </c>
      <c r="AH1365" s="146">
        <v>0</v>
      </c>
      <c r="AI1365" s="146"/>
      <c r="AJ1365" s="146"/>
      <c r="AK1365" s="146"/>
      <c r="AL1365" s="146"/>
      <c r="AM1365" s="146"/>
      <c r="AN1365" s="146"/>
      <c r="AO1365" s="146"/>
      <c r="AP1365" s="146"/>
      <c r="AQ1365" s="146"/>
      <c r="AR1365" s="146"/>
      <c r="AS1365" s="146"/>
      <c r="AT1365" s="146"/>
      <c r="AU1365" s="146"/>
      <c r="AV1365" s="146"/>
      <c r="AW1365" s="146"/>
      <c r="AX1365" s="146"/>
      <c r="AY1365" s="146"/>
      <c r="AZ1365" s="146"/>
      <c r="BA1365" s="146"/>
      <c r="BB1365" s="146"/>
      <c r="BC1365" s="146"/>
      <c r="BD1365" s="146"/>
      <c r="BE1365" s="146"/>
      <c r="BF1365" s="146"/>
      <c r="BG1365" s="146"/>
      <c r="BH1365" s="146"/>
    </row>
    <row r="1366" spans="1:60">
      <c r="A1366" s="157" t="s">
        <v>166</v>
      </c>
      <c r="B1366" s="158" t="s">
        <v>119</v>
      </c>
      <c r="C1366" s="179" t="s">
        <v>120</v>
      </c>
      <c r="D1366" s="159"/>
      <c r="E1366" s="160"/>
      <c r="F1366" s="161"/>
      <c r="G1366" s="161">
        <f>SUMIF(AG1367:AG1421,"&lt;&gt;NOR",G1367:G1421)</f>
        <v>0</v>
      </c>
      <c r="H1366" s="161"/>
      <c r="I1366" s="161">
        <f>SUM(I1367:I1421)</f>
        <v>426207.4</v>
      </c>
      <c r="J1366" s="161"/>
      <c r="K1366" s="161">
        <f>SUM(K1367:K1421)</f>
        <v>64780.950000000004</v>
      </c>
      <c r="L1366" s="161"/>
      <c r="M1366" s="161">
        <f>SUM(M1367:M1421)</f>
        <v>0</v>
      </c>
      <c r="N1366" s="161"/>
      <c r="O1366" s="161">
        <f>SUM(O1367:O1421)</f>
        <v>4.47</v>
      </c>
      <c r="P1366" s="161"/>
      <c r="Q1366" s="161">
        <f>SUM(Q1367:Q1421)</f>
        <v>0</v>
      </c>
      <c r="R1366" s="161"/>
      <c r="S1366" s="161"/>
      <c r="T1366" s="162"/>
      <c r="U1366" s="156"/>
      <c r="V1366" s="156">
        <f>SUM(V1367:V1421)</f>
        <v>567.15</v>
      </c>
      <c r="W1366" s="156"/>
      <c r="X1366" s="156"/>
      <c r="AG1366" t="s">
        <v>167</v>
      </c>
    </row>
    <row r="1367" spans="1:60" outlineLevel="1">
      <c r="A1367" s="163">
        <v>195</v>
      </c>
      <c r="B1367" s="164" t="s">
        <v>1147</v>
      </c>
      <c r="C1367" s="180" t="s">
        <v>1148</v>
      </c>
      <c r="D1367" s="165" t="s">
        <v>254</v>
      </c>
      <c r="E1367" s="166">
        <v>35.67</v>
      </c>
      <c r="F1367" s="167"/>
      <c r="G1367" s="168">
        <f>ROUND(E1367*F1367,2)</f>
        <v>0</v>
      </c>
      <c r="H1367" s="167">
        <v>351.23</v>
      </c>
      <c r="I1367" s="168">
        <f>ROUND(E1367*H1367,2)</f>
        <v>12528.37</v>
      </c>
      <c r="J1367" s="167">
        <v>503.77</v>
      </c>
      <c r="K1367" s="168">
        <f>ROUND(E1367*J1367,2)</f>
        <v>17969.48</v>
      </c>
      <c r="L1367" s="168">
        <v>21</v>
      </c>
      <c r="M1367" s="168">
        <f>G1367*(1+L1367/100)</f>
        <v>0</v>
      </c>
      <c r="N1367" s="168">
        <v>1.9499999999999999E-3</v>
      </c>
      <c r="O1367" s="168">
        <f>ROUND(E1367*N1367,2)</f>
        <v>7.0000000000000007E-2</v>
      </c>
      <c r="P1367" s="168">
        <v>0</v>
      </c>
      <c r="Q1367" s="168">
        <f>ROUND(E1367*P1367,2)</f>
        <v>0</v>
      </c>
      <c r="R1367" s="168" t="s">
        <v>1149</v>
      </c>
      <c r="S1367" s="168" t="s">
        <v>171</v>
      </c>
      <c r="T1367" s="169" t="s">
        <v>171</v>
      </c>
      <c r="U1367" s="155">
        <v>1.0525</v>
      </c>
      <c r="V1367" s="155">
        <f>ROUND(E1367*U1367,2)</f>
        <v>37.54</v>
      </c>
      <c r="W1367" s="155"/>
      <c r="X1367" s="155" t="s">
        <v>223</v>
      </c>
      <c r="Y1367" s="146"/>
      <c r="Z1367" s="146"/>
      <c r="AA1367" s="146"/>
      <c r="AB1367" s="146"/>
      <c r="AC1367" s="146"/>
      <c r="AD1367" s="146"/>
      <c r="AE1367" s="146"/>
      <c r="AF1367" s="146"/>
      <c r="AG1367" s="146" t="s">
        <v>224</v>
      </c>
      <c r="AH1367" s="146"/>
      <c r="AI1367" s="146"/>
      <c r="AJ1367" s="146"/>
      <c r="AK1367" s="146"/>
      <c r="AL1367" s="146"/>
      <c r="AM1367" s="146"/>
      <c r="AN1367" s="146"/>
      <c r="AO1367" s="146"/>
      <c r="AP1367" s="146"/>
      <c r="AQ1367" s="146"/>
      <c r="AR1367" s="146"/>
      <c r="AS1367" s="146"/>
      <c r="AT1367" s="146"/>
      <c r="AU1367" s="146"/>
      <c r="AV1367" s="146"/>
      <c r="AW1367" s="146"/>
      <c r="AX1367" s="146"/>
      <c r="AY1367" s="146"/>
      <c r="AZ1367" s="146"/>
      <c r="BA1367" s="146"/>
      <c r="BB1367" s="146"/>
      <c r="BC1367" s="146"/>
      <c r="BD1367" s="146"/>
      <c r="BE1367" s="146"/>
      <c r="BF1367" s="146"/>
      <c r="BG1367" s="146"/>
      <c r="BH1367" s="146"/>
    </row>
    <row r="1368" spans="1:60" ht="22.5" outlineLevel="1">
      <c r="A1368" s="153"/>
      <c r="B1368" s="154"/>
      <c r="C1368" s="801" t="s">
        <v>1150</v>
      </c>
      <c r="D1368" s="802"/>
      <c r="E1368" s="802"/>
      <c r="F1368" s="802"/>
      <c r="G1368" s="802"/>
      <c r="H1368" s="155"/>
      <c r="I1368" s="155"/>
      <c r="J1368" s="155"/>
      <c r="K1368" s="155"/>
      <c r="L1368" s="155"/>
      <c r="M1368" s="155"/>
      <c r="N1368" s="155"/>
      <c r="O1368" s="155"/>
      <c r="P1368" s="155"/>
      <c r="Q1368" s="155"/>
      <c r="R1368" s="155"/>
      <c r="S1368" s="155"/>
      <c r="T1368" s="155"/>
      <c r="U1368" s="155"/>
      <c r="V1368" s="155"/>
      <c r="W1368" s="155"/>
      <c r="X1368" s="155"/>
      <c r="Y1368" s="146"/>
      <c r="Z1368" s="146"/>
      <c r="AA1368" s="146"/>
      <c r="AB1368" s="146"/>
      <c r="AC1368" s="146"/>
      <c r="AD1368" s="146"/>
      <c r="AE1368" s="146"/>
      <c r="AF1368" s="146"/>
      <c r="AG1368" s="146" t="s">
        <v>226</v>
      </c>
      <c r="AH1368" s="146"/>
      <c r="AI1368" s="146"/>
      <c r="AJ1368" s="146"/>
      <c r="AK1368" s="146"/>
      <c r="AL1368" s="146"/>
      <c r="AM1368" s="146"/>
      <c r="AN1368" s="146"/>
      <c r="AO1368" s="146"/>
      <c r="AP1368" s="146"/>
      <c r="AQ1368" s="146"/>
      <c r="AR1368" s="146"/>
      <c r="AS1368" s="146"/>
      <c r="AT1368" s="146"/>
      <c r="AU1368" s="146"/>
      <c r="AV1368" s="146"/>
      <c r="AW1368" s="146"/>
      <c r="AX1368" s="146"/>
      <c r="AY1368" s="146"/>
      <c r="AZ1368" s="146"/>
      <c r="BA1368" s="170" t="str">
        <f>C1368</f>
        <v>jednovrstvé nebo dvouvrstvé podlahy s impregnací, tmelením a vrchním barevným nátěrem odolné proti opotřebení a proti nepříznivému působení chemikálií,</v>
      </c>
      <c r="BB1368" s="146"/>
      <c r="BC1368" s="146"/>
      <c r="BD1368" s="146"/>
      <c r="BE1368" s="146"/>
      <c r="BF1368" s="146"/>
      <c r="BG1368" s="146"/>
      <c r="BH1368" s="146"/>
    </row>
    <row r="1369" spans="1:60" outlineLevel="1">
      <c r="A1369" s="153"/>
      <c r="B1369" s="154"/>
      <c r="C1369" s="195" t="s">
        <v>396</v>
      </c>
      <c r="D1369" s="185"/>
      <c r="E1369" s="186"/>
      <c r="F1369" s="155"/>
      <c r="G1369" s="155"/>
      <c r="H1369" s="155"/>
      <c r="I1369" s="155"/>
      <c r="J1369" s="155"/>
      <c r="K1369" s="155"/>
      <c r="L1369" s="155"/>
      <c r="M1369" s="155"/>
      <c r="N1369" s="155"/>
      <c r="O1369" s="155"/>
      <c r="P1369" s="155"/>
      <c r="Q1369" s="155"/>
      <c r="R1369" s="155"/>
      <c r="S1369" s="155"/>
      <c r="T1369" s="155"/>
      <c r="U1369" s="155"/>
      <c r="V1369" s="155"/>
      <c r="W1369" s="155"/>
      <c r="X1369" s="155"/>
      <c r="Y1369" s="146"/>
      <c r="Z1369" s="146"/>
      <c r="AA1369" s="146"/>
      <c r="AB1369" s="146"/>
      <c r="AC1369" s="146"/>
      <c r="AD1369" s="146"/>
      <c r="AE1369" s="146"/>
      <c r="AF1369" s="146"/>
      <c r="AG1369" s="146" t="s">
        <v>228</v>
      </c>
      <c r="AH1369" s="146">
        <v>0</v>
      </c>
      <c r="AI1369" s="146"/>
      <c r="AJ1369" s="146"/>
      <c r="AK1369" s="146"/>
      <c r="AL1369" s="146"/>
      <c r="AM1369" s="146"/>
      <c r="AN1369" s="146"/>
      <c r="AO1369" s="146"/>
      <c r="AP1369" s="146"/>
      <c r="AQ1369" s="146"/>
      <c r="AR1369" s="146"/>
      <c r="AS1369" s="146"/>
      <c r="AT1369" s="146"/>
      <c r="AU1369" s="146"/>
      <c r="AV1369" s="146"/>
      <c r="AW1369" s="146"/>
      <c r="AX1369" s="146"/>
      <c r="AY1369" s="146"/>
      <c r="AZ1369" s="146"/>
      <c r="BA1369" s="146"/>
      <c r="BB1369" s="146"/>
      <c r="BC1369" s="146"/>
      <c r="BD1369" s="146"/>
      <c r="BE1369" s="146"/>
      <c r="BF1369" s="146"/>
      <c r="BG1369" s="146"/>
      <c r="BH1369" s="146"/>
    </row>
    <row r="1370" spans="1:60" outlineLevel="1">
      <c r="A1370" s="153"/>
      <c r="B1370" s="154"/>
      <c r="C1370" s="195" t="s">
        <v>574</v>
      </c>
      <c r="D1370" s="185"/>
      <c r="E1370" s="186">
        <v>3.09</v>
      </c>
      <c r="F1370" s="155"/>
      <c r="G1370" s="155"/>
      <c r="H1370" s="155"/>
      <c r="I1370" s="155"/>
      <c r="J1370" s="155"/>
      <c r="K1370" s="155"/>
      <c r="L1370" s="155"/>
      <c r="M1370" s="155"/>
      <c r="N1370" s="155"/>
      <c r="O1370" s="155"/>
      <c r="P1370" s="155"/>
      <c r="Q1370" s="155"/>
      <c r="R1370" s="155"/>
      <c r="S1370" s="155"/>
      <c r="T1370" s="155"/>
      <c r="U1370" s="155"/>
      <c r="V1370" s="155"/>
      <c r="W1370" s="155"/>
      <c r="X1370" s="155"/>
      <c r="Y1370" s="146"/>
      <c r="Z1370" s="146"/>
      <c r="AA1370" s="146"/>
      <c r="AB1370" s="146"/>
      <c r="AC1370" s="146"/>
      <c r="AD1370" s="146"/>
      <c r="AE1370" s="146"/>
      <c r="AF1370" s="146"/>
      <c r="AG1370" s="146" t="s">
        <v>228</v>
      </c>
      <c r="AH1370" s="146">
        <v>0</v>
      </c>
      <c r="AI1370" s="146"/>
      <c r="AJ1370" s="146"/>
      <c r="AK1370" s="146"/>
      <c r="AL1370" s="146"/>
      <c r="AM1370" s="146"/>
      <c r="AN1370" s="146"/>
      <c r="AO1370" s="146"/>
      <c r="AP1370" s="146"/>
      <c r="AQ1370" s="146"/>
      <c r="AR1370" s="146"/>
      <c r="AS1370" s="146"/>
      <c r="AT1370" s="146"/>
      <c r="AU1370" s="146"/>
      <c r="AV1370" s="146"/>
      <c r="AW1370" s="146"/>
      <c r="AX1370" s="146"/>
      <c r="AY1370" s="146"/>
      <c r="AZ1370" s="146"/>
      <c r="BA1370" s="146"/>
      <c r="BB1370" s="146"/>
      <c r="BC1370" s="146"/>
      <c r="BD1370" s="146"/>
      <c r="BE1370" s="146"/>
      <c r="BF1370" s="146"/>
      <c r="BG1370" s="146"/>
      <c r="BH1370" s="146"/>
    </row>
    <row r="1371" spans="1:60" outlineLevel="1">
      <c r="A1371" s="153"/>
      <c r="B1371" s="154"/>
      <c r="C1371" s="195" t="s">
        <v>575</v>
      </c>
      <c r="D1371" s="185"/>
      <c r="E1371" s="186">
        <v>6.3</v>
      </c>
      <c r="F1371" s="155"/>
      <c r="G1371" s="155"/>
      <c r="H1371" s="155"/>
      <c r="I1371" s="155"/>
      <c r="J1371" s="155"/>
      <c r="K1371" s="155"/>
      <c r="L1371" s="155"/>
      <c r="M1371" s="155"/>
      <c r="N1371" s="155"/>
      <c r="O1371" s="155"/>
      <c r="P1371" s="155"/>
      <c r="Q1371" s="155"/>
      <c r="R1371" s="155"/>
      <c r="S1371" s="155"/>
      <c r="T1371" s="155"/>
      <c r="U1371" s="155"/>
      <c r="V1371" s="155"/>
      <c r="W1371" s="155"/>
      <c r="X1371" s="155"/>
      <c r="Y1371" s="146"/>
      <c r="Z1371" s="146"/>
      <c r="AA1371" s="146"/>
      <c r="AB1371" s="146"/>
      <c r="AC1371" s="146"/>
      <c r="AD1371" s="146"/>
      <c r="AE1371" s="146"/>
      <c r="AF1371" s="146"/>
      <c r="AG1371" s="146" t="s">
        <v>228</v>
      </c>
      <c r="AH1371" s="146">
        <v>0</v>
      </c>
      <c r="AI1371" s="146"/>
      <c r="AJ1371" s="146"/>
      <c r="AK1371" s="146"/>
      <c r="AL1371" s="146"/>
      <c r="AM1371" s="146"/>
      <c r="AN1371" s="146"/>
      <c r="AO1371" s="146"/>
      <c r="AP1371" s="146"/>
      <c r="AQ1371" s="146"/>
      <c r="AR1371" s="146"/>
      <c r="AS1371" s="146"/>
      <c r="AT1371" s="146"/>
      <c r="AU1371" s="146"/>
      <c r="AV1371" s="146"/>
      <c r="AW1371" s="146"/>
      <c r="AX1371" s="146"/>
      <c r="AY1371" s="146"/>
      <c r="AZ1371" s="146"/>
      <c r="BA1371" s="146"/>
      <c r="BB1371" s="146"/>
      <c r="BC1371" s="146"/>
      <c r="BD1371" s="146"/>
      <c r="BE1371" s="146"/>
      <c r="BF1371" s="146"/>
      <c r="BG1371" s="146"/>
      <c r="BH1371" s="146"/>
    </row>
    <row r="1372" spans="1:60" outlineLevel="1">
      <c r="A1372" s="153"/>
      <c r="B1372" s="154"/>
      <c r="C1372" s="195" t="s">
        <v>576</v>
      </c>
      <c r="D1372" s="185"/>
      <c r="E1372" s="186">
        <v>3.22</v>
      </c>
      <c r="F1372" s="155"/>
      <c r="G1372" s="155"/>
      <c r="H1372" s="155"/>
      <c r="I1372" s="155"/>
      <c r="J1372" s="155"/>
      <c r="K1372" s="155"/>
      <c r="L1372" s="155"/>
      <c r="M1372" s="155"/>
      <c r="N1372" s="155"/>
      <c r="O1372" s="155"/>
      <c r="P1372" s="155"/>
      <c r="Q1372" s="155"/>
      <c r="R1372" s="155"/>
      <c r="S1372" s="155"/>
      <c r="T1372" s="155"/>
      <c r="U1372" s="155"/>
      <c r="V1372" s="155"/>
      <c r="W1372" s="155"/>
      <c r="X1372" s="155"/>
      <c r="Y1372" s="146"/>
      <c r="Z1372" s="146"/>
      <c r="AA1372" s="146"/>
      <c r="AB1372" s="146"/>
      <c r="AC1372" s="146"/>
      <c r="AD1372" s="146"/>
      <c r="AE1372" s="146"/>
      <c r="AF1372" s="146"/>
      <c r="AG1372" s="146" t="s">
        <v>228</v>
      </c>
      <c r="AH1372" s="146">
        <v>0</v>
      </c>
      <c r="AI1372" s="146"/>
      <c r="AJ1372" s="146"/>
      <c r="AK1372" s="146"/>
      <c r="AL1372" s="146"/>
      <c r="AM1372" s="146"/>
      <c r="AN1372" s="146"/>
      <c r="AO1372" s="146"/>
      <c r="AP1372" s="146"/>
      <c r="AQ1372" s="146"/>
      <c r="AR1372" s="146"/>
      <c r="AS1372" s="146"/>
      <c r="AT1372" s="146"/>
      <c r="AU1372" s="146"/>
      <c r="AV1372" s="146"/>
      <c r="AW1372" s="146"/>
      <c r="AX1372" s="146"/>
      <c r="AY1372" s="146"/>
      <c r="AZ1372" s="146"/>
      <c r="BA1372" s="146"/>
      <c r="BB1372" s="146"/>
      <c r="BC1372" s="146"/>
      <c r="BD1372" s="146"/>
      <c r="BE1372" s="146"/>
      <c r="BF1372" s="146"/>
      <c r="BG1372" s="146"/>
      <c r="BH1372" s="146"/>
    </row>
    <row r="1373" spans="1:60" outlineLevel="1">
      <c r="A1373" s="153"/>
      <c r="B1373" s="154"/>
      <c r="C1373" s="195" t="s">
        <v>577</v>
      </c>
      <c r="D1373" s="185"/>
      <c r="E1373" s="186">
        <v>4.18</v>
      </c>
      <c r="F1373" s="155"/>
      <c r="G1373" s="155"/>
      <c r="H1373" s="155"/>
      <c r="I1373" s="155"/>
      <c r="J1373" s="155"/>
      <c r="K1373" s="155"/>
      <c r="L1373" s="155"/>
      <c r="M1373" s="155"/>
      <c r="N1373" s="155"/>
      <c r="O1373" s="155"/>
      <c r="P1373" s="155"/>
      <c r="Q1373" s="155"/>
      <c r="R1373" s="155"/>
      <c r="S1373" s="155"/>
      <c r="T1373" s="155"/>
      <c r="U1373" s="155"/>
      <c r="V1373" s="155"/>
      <c r="W1373" s="155"/>
      <c r="X1373" s="155"/>
      <c r="Y1373" s="146"/>
      <c r="Z1373" s="146"/>
      <c r="AA1373" s="146"/>
      <c r="AB1373" s="146"/>
      <c r="AC1373" s="146"/>
      <c r="AD1373" s="146"/>
      <c r="AE1373" s="146"/>
      <c r="AF1373" s="146"/>
      <c r="AG1373" s="146" t="s">
        <v>228</v>
      </c>
      <c r="AH1373" s="146">
        <v>0</v>
      </c>
      <c r="AI1373" s="146"/>
      <c r="AJ1373" s="146"/>
      <c r="AK1373" s="146"/>
      <c r="AL1373" s="146"/>
      <c r="AM1373" s="146"/>
      <c r="AN1373" s="146"/>
      <c r="AO1373" s="146"/>
      <c r="AP1373" s="146"/>
      <c r="AQ1373" s="146"/>
      <c r="AR1373" s="146"/>
      <c r="AS1373" s="146"/>
      <c r="AT1373" s="146"/>
      <c r="AU1373" s="146"/>
      <c r="AV1373" s="146"/>
      <c r="AW1373" s="146"/>
      <c r="AX1373" s="146"/>
      <c r="AY1373" s="146"/>
      <c r="AZ1373" s="146"/>
      <c r="BA1373" s="146"/>
      <c r="BB1373" s="146"/>
      <c r="BC1373" s="146"/>
      <c r="BD1373" s="146"/>
      <c r="BE1373" s="146"/>
      <c r="BF1373" s="146"/>
      <c r="BG1373" s="146"/>
      <c r="BH1373" s="146"/>
    </row>
    <row r="1374" spans="1:60" outlineLevel="1">
      <c r="A1374" s="153"/>
      <c r="B1374" s="154"/>
      <c r="C1374" s="195" t="s">
        <v>578</v>
      </c>
      <c r="D1374" s="185"/>
      <c r="E1374" s="186">
        <v>4.7300000000000004</v>
      </c>
      <c r="F1374" s="155"/>
      <c r="G1374" s="155"/>
      <c r="H1374" s="155"/>
      <c r="I1374" s="155"/>
      <c r="J1374" s="155"/>
      <c r="K1374" s="155"/>
      <c r="L1374" s="155"/>
      <c r="M1374" s="155"/>
      <c r="N1374" s="155"/>
      <c r="O1374" s="155"/>
      <c r="P1374" s="155"/>
      <c r="Q1374" s="155"/>
      <c r="R1374" s="155"/>
      <c r="S1374" s="155"/>
      <c r="T1374" s="155"/>
      <c r="U1374" s="155"/>
      <c r="V1374" s="155"/>
      <c r="W1374" s="155"/>
      <c r="X1374" s="155"/>
      <c r="Y1374" s="146"/>
      <c r="Z1374" s="146"/>
      <c r="AA1374" s="146"/>
      <c r="AB1374" s="146"/>
      <c r="AC1374" s="146"/>
      <c r="AD1374" s="146"/>
      <c r="AE1374" s="146"/>
      <c r="AF1374" s="146"/>
      <c r="AG1374" s="146" t="s">
        <v>228</v>
      </c>
      <c r="AH1374" s="146">
        <v>0</v>
      </c>
      <c r="AI1374" s="146"/>
      <c r="AJ1374" s="146"/>
      <c r="AK1374" s="146"/>
      <c r="AL1374" s="146"/>
      <c r="AM1374" s="146"/>
      <c r="AN1374" s="146"/>
      <c r="AO1374" s="146"/>
      <c r="AP1374" s="146"/>
      <c r="AQ1374" s="146"/>
      <c r="AR1374" s="146"/>
      <c r="AS1374" s="146"/>
      <c r="AT1374" s="146"/>
      <c r="AU1374" s="146"/>
      <c r="AV1374" s="146"/>
      <c r="AW1374" s="146"/>
      <c r="AX1374" s="146"/>
      <c r="AY1374" s="146"/>
      <c r="AZ1374" s="146"/>
      <c r="BA1374" s="146"/>
      <c r="BB1374" s="146"/>
      <c r="BC1374" s="146"/>
      <c r="BD1374" s="146"/>
      <c r="BE1374" s="146"/>
      <c r="BF1374" s="146"/>
      <c r="BG1374" s="146"/>
      <c r="BH1374" s="146"/>
    </row>
    <row r="1375" spans="1:60" outlineLevel="1">
      <c r="A1375" s="153"/>
      <c r="B1375" s="154"/>
      <c r="C1375" s="195" t="s">
        <v>579</v>
      </c>
      <c r="D1375" s="185"/>
      <c r="E1375" s="186">
        <v>2.69</v>
      </c>
      <c r="F1375" s="155"/>
      <c r="G1375" s="155"/>
      <c r="H1375" s="155"/>
      <c r="I1375" s="155"/>
      <c r="J1375" s="155"/>
      <c r="K1375" s="155"/>
      <c r="L1375" s="155"/>
      <c r="M1375" s="155"/>
      <c r="N1375" s="155"/>
      <c r="O1375" s="155"/>
      <c r="P1375" s="155"/>
      <c r="Q1375" s="155"/>
      <c r="R1375" s="155"/>
      <c r="S1375" s="155"/>
      <c r="T1375" s="155"/>
      <c r="U1375" s="155"/>
      <c r="V1375" s="155"/>
      <c r="W1375" s="155"/>
      <c r="X1375" s="155"/>
      <c r="Y1375" s="146"/>
      <c r="Z1375" s="146"/>
      <c r="AA1375" s="146"/>
      <c r="AB1375" s="146"/>
      <c r="AC1375" s="146"/>
      <c r="AD1375" s="146"/>
      <c r="AE1375" s="146"/>
      <c r="AF1375" s="146"/>
      <c r="AG1375" s="146" t="s">
        <v>228</v>
      </c>
      <c r="AH1375" s="146">
        <v>0</v>
      </c>
      <c r="AI1375" s="146"/>
      <c r="AJ1375" s="146"/>
      <c r="AK1375" s="146"/>
      <c r="AL1375" s="146"/>
      <c r="AM1375" s="146"/>
      <c r="AN1375" s="146"/>
      <c r="AO1375" s="146"/>
      <c r="AP1375" s="146"/>
      <c r="AQ1375" s="146"/>
      <c r="AR1375" s="146"/>
      <c r="AS1375" s="146"/>
      <c r="AT1375" s="146"/>
      <c r="AU1375" s="146"/>
      <c r="AV1375" s="146"/>
      <c r="AW1375" s="146"/>
      <c r="AX1375" s="146"/>
      <c r="AY1375" s="146"/>
      <c r="AZ1375" s="146"/>
      <c r="BA1375" s="146"/>
      <c r="BB1375" s="146"/>
      <c r="BC1375" s="146"/>
      <c r="BD1375" s="146"/>
      <c r="BE1375" s="146"/>
      <c r="BF1375" s="146"/>
      <c r="BG1375" s="146"/>
      <c r="BH1375" s="146"/>
    </row>
    <row r="1376" spans="1:60" outlineLevel="1">
      <c r="A1376" s="153"/>
      <c r="B1376" s="154"/>
      <c r="C1376" s="195" t="s">
        <v>580</v>
      </c>
      <c r="D1376" s="185"/>
      <c r="E1376" s="186">
        <v>2.1</v>
      </c>
      <c r="F1376" s="155"/>
      <c r="G1376" s="155"/>
      <c r="H1376" s="155"/>
      <c r="I1376" s="155"/>
      <c r="J1376" s="155"/>
      <c r="K1376" s="155"/>
      <c r="L1376" s="155"/>
      <c r="M1376" s="155"/>
      <c r="N1376" s="155"/>
      <c r="O1376" s="155"/>
      <c r="P1376" s="155"/>
      <c r="Q1376" s="155"/>
      <c r="R1376" s="155"/>
      <c r="S1376" s="155"/>
      <c r="T1376" s="155"/>
      <c r="U1376" s="155"/>
      <c r="V1376" s="155"/>
      <c r="W1376" s="155"/>
      <c r="X1376" s="155"/>
      <c r="Y1376" s="146"/>
      <c r="Z1376" s="146"/>
      <c r="AA1376" s="146"/>
      <c r="AB1376" s="146"/>
      <c r="AC1376" s="146"/>
      <c r="AD1376" s="146"/>
      <c r="AE1376" s="146"/>
      <c r="AF1376" s="146"/>
      <c r="AG1376" s="146" t="s">
        <v>228</v>
      </c>
      <c r="AH1376" s="146">
        <v>0</v>
      </c>
      <c r="AI1376" s="146"/>
      <c r="AJ1376" s="146"/>
      <c r="AK1376" s="146"/>
      <c r="AL1376" s="146"/>
      <c r="AM1376" s="146"/>
      <c r="AN1376" s="146"/>
      <c r="AO1376" s="146"/>
      <c r="AP1376" s="146"/>
      <c r="AQ1376" s="146"/>
      <c r="AR1376" s="146"/>
      <c r="AS1376" s="146"/>
      <c r="AT1376" s="146"/>
      <c r="AU1376" s="146"/>
      <c r="AV1376" s="146"/>
      <c r="AW1376" s="146"/>
      <c r="AX1376" s="146"/>
      <c r="AY1376" s="146"/>
      <c r="AZ1376" s="146"/>
      <c r="BA1376" s="146"/>
      <c r="BB1376" s="146"/>
      <c r="BC1376" s="146"/>
      <c r="BD1376" s="146"/>
      <c r="BE1376" s="146"/>
      <c r="BF1376" s="146"/>
      <c r="BG1376" s="146"/>
      <c r="BH1376" s="146"/>
    </row>
    <row r="1377" spans="1:60" outlineLevel="1">
      <c r="A1377" s="153"/>
      <c r="B1377" s="154"/>
      <c r="C1377" s="195" t="s">
        <v>581</v>
      </c>
      <c r="D1377" s="185"/>
      <c r="E1377" s="186">
        <v>6.62</v>
      </c>
      <c r="F1377" s="155"/>
      <c r="G1377" s="155"/>
      <c r="H1377" s="155"/>
      <c r="I1377" s="155"/>
      <c r="J1377" s="155"/>
      <c r="K1377" s="155"/>
      <c r="L1377" s="155"/>
      <c r="M1377" s="155"/>
      <c r="N1377" s="155"/>
      <c r="O1377" s="155"/>
      <c r="P1377" s="155"/>
      <c r="Q1377" s="155"/>
      <c r="R1377" s="155"/>
      <c r="S1377" s="155"/>
      <c r="T1377" s="155"/>
      <c r="U1377" s="155"/>
      <c r="V1377" s="155"/>
      <c r="W1377" s="155"/>
      <c r="X1377" s="155"/>
      <c r="Y1377" s="146"/>
      <c r="Z1377" s="146"/>
      <c r="AA1377" s="146"/>
      <c r="AB1377" s="146"/>
      <c r="AC1377" s="146"/>
      <c r="AD1377" s="146"/>
      <c r="AE1377" s="146"/>
      <c r="AF1377" s="146"/>
      <c r="AG1377" s="146" t="s">
        <v>228</v>
      </c>
      <c r="AH1377" s="146">
        <v>0</v>
      </c>
      <c r="AI1377" s="146"/>
      <c r="AJ1377" s="146"/>
      <c r="AK1377" s="146"/>
      <c r="AL1377" s="146"/>
      <c r="AM1377" s="146"/>
      <c r="AN1377" s="146"/>
      <c r="AO1377" s="146"/>
      <c r="AP1377" s="146"/>
      <c r="AQ1377" s="146"/>
      <c r="AR1377" s="146"/>
      <c r="AS1377" s="146"/>
      <c r="AT1377" s="146"/>
      <c r="AU1377" s="146"/>
      <c r="AV1377" s="146"/>
      <c r="AW1377" s="146"/>
      <c r="AX1377" s="146"/>
      <c r="AY1377" s="146"/>
      <c r="AZ1377" s="146"/>
      <c r="BA1377" s="146"/>
      <c r="BB1377" s="146"/>
      <c r="BC1377" s="146"/>
      <c r="BD1377" s="146"/>
      <c r="BE1377" s="146"/>
      <c r="BF1377" s="146"/>
      <c r="BG1377" s="146"/>
      <c r="BH1377" s="146"/>
    </row>
    <row r="1378" spans="1:60" outlineLevel="1">
      <c r="A1378" s="153"/>
      <c r="B1378" s="154"/>
      <c r="C1378" s="195" t="s">
        <v>582</v>
      </c>
      <c r="D1378" s="185"/>
      <c r="E1378" s="186">
        <v>2.74</v>
      </c>
      <c r="F1378" s="155"/>
      <c r="G1378" s="155"/>
      <c r="H1378" s="155"/>
      <c r="I1378" s="155"/>
      <c r="J1378" s="155"/>
      <c r="K1378" s="155"/>
      <c r="L1378" s="155"/>
      <c r="M1378" s="155"/>
      <c r="N1378" s="155"/>
      <c r="O1378" s="155"/>
      <c r="P1378" s="155"/>
      <c r="Q1378" s="155"/>
      <c r="R1378" s="155"/>
      <c r="S1378" s="155"/>
      <c r="T1378" s="155"/>
      <c r="U1378" s="155"/>
      <c r="V1378" s="155"/>
      <c r="W1378" s="155"/>
      <c r="X1378" s="155"/>
      <c r="Y1378" s="146"/>
      <c r="Z1378" s="146"/>
      <c r="AA1378" s="146"/>
      <c r="AB1378" s="146"/>
      <c r="AC1378" s="146"/>
      <c r="AD1378" s="146"/>
      <c r="AE1378" s="146"/>
      <c r="AF1378" s="146"/>
      <c r="AG1378" s="146" t="s">
        <v>228</v>
      </c>
      <c r="AH1378" s="146">
        <v>0</v>
      </c>
      <c r="AI1378" s="146"/>
      <c r="AJ1378" s="146"/>
      <c r="AK1378" s="146"/>
      <c r="AL1378" s="146"/>
      <c r="AM1378" s="146"/>
      <c r="AN1378" s="146"/>
      <c r="AO1378" s="146"/>
      <c r="AP1378" s="146"/>
      <c r="AQ1378" s="146"/>
      <c r="AR1378" s="146"/>
      <c r="AS1378" s="146"/>
      <c r="AT1378" s="146"/>
      <c r="AU1378" s="146"/>
      <c r="AV1378" s="146"/>
      <c r="AW1378" s="146"/>
      <c r="AX1378" s="146"/>
      <c r="AY1378" s="146"/>
      <c r="AZ1378" s="146"/>
      <c r="BA1378" s="146"/>
      <c r="BB1378" s="146"/>
      <c r="BC1378" s="146"/>
      <c r="BD1378" s="146"/>
      <c r="BE1378" s="146"/>
      <c r="BF1378" s="146"/>
      <c r="BG1378" s="146"/>
      <c r="BH1378" s="146"/>
    </row>
    <row r="1379" spans="1:60" outlineLevel="1">
      <c r="A1379" s="163">
        <v>196</v>
      </c>
      <c r="B1379" s="164" t="s">
        <v>1151</v>
      </c>
      <c r="C1379" s="180" t="s">
        <v>1152</v>
      </c>
      <c r="D1379" s="165" t="s">
        <v>254</v>
      </c>
      <c r="E1379" s="166">
        <v>56.031750000000002</v>
      </c>
      <c r="F1379" s="167"/>
      <c r="G1379" s="168">
        <f>ROUND(E1379*F1379,2)</f>
        <v>0</v>
      </c>
      <c r="H1379" s="167">
        <v>63.38</v>
      </c>
      <c r="I1379" s="168">
        <f>ROUND(E1379*H1379,2)</f>
        <v>3551.29</v>
      </c>
      <c r="J1379" s="167">
        <v>75.62</v>
      </c>
      <c r="K1379" s="168">
        <f>ROUND(E1379*J1379,2)</f>
        <v>4237.12</v>
      </c>
      <c r="L1379" s="168">
        <v>21</v>
      </c>
      <c r="M1379" s="168">
        <f>G1379*(1+L1379/100)</f>
        <v>0</v>
      </c>
      <c r="N1379" s="168">
        <v>2.9999999999999997E-4</v>
      </c>
      <c r="O1379" s="168">
        <f>ROUND(E1379*N1379,2)</f>
        <v>0.02</v>
      </c>
      <c r="P1379" s="168">
        <v>0</v>
      </c>
      <c r="Q1379" s="168">
        <f>ROUND(E1379*P1379,2)</f>
        <v>0</v>
      </c>
      <c r="R1379" s="168" t="s">
        <v>1149</v>
      </c>
      <c r="S1379" s="168" t="s">
        <v>171</v>
      </c>
      <c r="T1379" s="169" t="s">
        <v>171</v>
      </c>
      <c r="U1379" s="155">
        <v>0.158</v>
      </c>
      <c r="V1379" s="155">
        <f>ROUND(E1379*U1379,2)</f>
        <v>8.85</v>
      </c>
      <c r="W1379" s="155"/>
      <c r="X1379" s="155" t="s">
        <v>223</v>
      </c>
      <c r="Y1379" s="146"/>
      <c r="Z1379" s="146"/>
      <c r="AA1379" s="146"/>
      <c r="AB1379" s="146"/>
      <c r="AC1379" s="146"/>
      <c r="AD1379" s="146"/>
      <c r="AE1379" s="146"/>
      <c r="AF1379" s="146"/>
      <c r="AG1379" s="146" t="s">
        <v>224</v>
      </c>
      <c r="AH1379" s="146"/>
      <c r="AI1379" s="146"/>
      <c r="AJ1379" s="146"/>
      <c r="AK1379" s="146"/>
      <c r="AL1379" s="146"/>
      <c r="AM1379" s="146"/>
      <c r="AN1379" s="146"/>
      <c r="AO1379" s="146"/>
      <c r="AP1379" s="146"/>
      <c r="AQ1379" s="146"/>
      <c r="AR1379" s="146"/>
      <c r="AS1379" s="146"/>
      <c r="AT1379" s="146"/>
      <c r="AU1379" s="146"/>
      <c r="AV1379" s="146"/>
      <c r="AW1379" s="146"/>
      <c r="AX1379" s="146"/>
      <c r="AY1379" s="146"/>
      <c r="AZ1379" s="146"/>
      <c r="BA1379" s="146"/>
      <c r="BB1379" s="146"/>
      <c r="BC1379" s="146"/>
      <c r="BD1379" s="146"/>
      <c r="BE1379" s="146"/>
      <c r="BF1379" s="146"/>
      <c r="BG1379" s="146"/>
      <c r="BH1379" s="146"/>
    </row>
    <row r="1380" spans="1:60" outlineLevel="1">
      <c r="A1380" s="153"/>
      <c r="B1380" s="154"/>
      <c r="C1380" s="195" t="s">
        <v>396</v>
      </c>
      <c r="D1380" s="185"/>
      <c r="E1380" s="186"/>
      <c r="F1380" s="155"/>
      <c r="G1380" s="155"/>
      <c r="H1380" s="155"/>
      <c r="I1380" s="155"/>
      <c r="J1380" s="155"/>
      <c r="K1380" s="155"/>
      <c r="L1380" s="155"/>
      <c r="M1380" s="155"/>
      <c r="N1380" s="155"/>
      <c r="O1380" s="155"/>
      <c r="P1380" s="155"/>
      <c r="Q1380" s="155"/>
      <c r="R1380" s="155"/>
      <c r="S1380" s="155"/>
      <c r="T1380" s="155"/>
      <c r="U1380" s="155"/>
      <c r="V1380" s="155"/>
      <c r="W1380" s="155"/>
      <c r="X1380" s="155"/>
      <c r="Y1380" s="146"/>
      <c r="Z1380" s="146"/>
      <c r="AA1380" s="146"/>
      <c r="AB1380" s="146"/>
      <c r="AC1380" s="146"/>
      <c r="AD1380" s="146"/>
      <c r="AE1380" s="146"/>
      <c r="AF1380" s="146"/>
      <c r="AG1380" s="146" t="s">
        <v>228</v>
      </c>
      <c r="AH1380" s="146">
        <v>0</v>
      </c>
      <c r="AI1380" s="146"/>
      <c r="AJ1380" s="146"/>
      <c r="AK1380" s="146"/>
      <c r="AL1380" s="146"/>
      <c r="AM1380" s="146"/>
      <c r="AN1380" s="146"/>
      <c r="AO1380" s="146"/>
      <c r="AP1380" s="146"/>
      <c r="AQ1380" s="146"/>
      <c r="AR1380" s="146"/>
      <c r="AS1380" s="146"/>
      <c r="AT1380" s="146"/>
      <c r="AU1380" s="146"/>
      <c r="AV1380" s="146"/>
      <c r="AW1380" s="146"/>
      <c r="AX1380" s="146"/>
      <c r="AY1380" s="146"/>
      <c r="AZ1380" s="146"/>
      <c r="BA1380" s="146"/>
      <c r="BB1380" s="146"/>
      <c r="BC1380" s="146"/>
      <c r="BD1380" s="146"/>
      <c r="BE1380" s="146"/>
      <c r="BF1380" s="146"/>
      <c r="BG1380" s="146"/>
      <c r="BH1380" s="146"/>
    </row>
    <row r="1381" spans="1:60" outlineLevel="1">
      <c r="A1381" s="153"/>
      <c r="B1381" s="154"/>
      <c r="C1381" s="195" t="s">
        <v>458</v>
      </c>
      <c r="D1381" s="185"/>
      <c r="E1381" s="186">
        <v>48.903750000000002</v>
      </c>
      <c r="F1381" s="155"/>
      <c r="G1381" s="155"/>
      <c r="H1381" s="155"/>
      <c r="I1381" s="155"/>
      <c r="J1381" s="155"/>
      <c r="K1381" s="155"/>
      <c r="L1381" s="155"/>
      <c r="M1381" s="155"/>
      <c r="N1381" s="155"/>
      <c r="O1381" s="155"/>
      <c r="P1381" s="155"/>
      <c r="Q1381" s="155"/>
      <c r="R1381" s="155"/>
      <c r="S1381" s="155"/>
      <c r="T1381" s="155"/>
      <c r="U1381" s="155"/>
      <c r="V1381" s="155"/>
      <c r="W1381" s="155"/>
      <c r="X1381" s="155"/>
      <c r="Y1381" s="146"/>
      <c r="Z1381" s="146"/>
      <c r="AA1381" s="146"/>
      <c r="AB1381" s="146"/>
      <c r="AC1381" s="146"/>
      <c r="AD1381" s="146"/>
      <c r="AE1381" s="146"/>
      <c r="AF1381" s="146"/>
      <c r="AG1381" s="146" t="s">
        <v>228</v>
      </c>
      <c r="AH1381" s="146">
        <v>0</v>
      </c>
      <c r="AI1381" s="146"/>
      <c r="AJ1381" s="146"/>
      <c r="AK1381" s="146"/>
      <c r="AL1381" s="146"/>
      <c r="AM1381" s="146"/>
      <c r="AN1381" s="146"/>
      <c r="AO1381" s="146"/>
      <c r="AP1381" s="146"/>
      <c r="AQ1381" s="146"/>
      <c r="AR1381" s="146"/>
      <c r="AS1381" s="146"/>
      <c r="AT1381" s="146"/>
      <c r="AU1381" s="146"/>
      <c r="AV1381" s="146"/>
      <c r="AW1381" s="146"/>
      <c r="AX1381" s="146"/>
      <c r="AY1381" s="146"/>
      <c r="AZ1381" s="146"/>
      <c r="BA1381" s="146"/>
      <c r="BB1381" s="146"/>
      <c r="BC1381" s="146"/>
      <c r="BD1381" s="146"/>
      <c r="BE1381" s="146"/>
      <c r="BF1381" s="146"/>
      <c r="BG1381" s="146"/>
      <c r="BH1381" s="146"/>
    </row>
    <row r="1382" spans="1:60" outlineLevel="1">
      <c r="A1382" s="153"/>
      <c r="B1382" s="154"/>
      <c r="C1382" s="195" t="s">
        <v>459</v>
      </c>
      <c r="D1382" s="185"/>
      <c r="E1382" s="186">
        <v>7.1280000000000001</v>
      </c>
      <c r="F1382" s="155"/>
      <c r="G1382" s="155"/>
      <c r="H1382" s="155"/>
      <c r="I1382" s="155"/>
      <c r="J1382" s="155"/>
      <c r="K1382" s="155"/>
      <c r="L1382" s="155"/>
      <c r="M1382" s="155"/>
      <c r="N1382" s="155"/>
      <c r="O1382" s="155"/>
      <c r="P1382" s="155"/>
      <c r="Q1382" s="155"/>
      <c r="R1382" s="155"/>
      <c r="S1382" s="155"/>
      <c r="T1382" s="155"/>
      <c r="U1382" s="155"/>
      <c r="V1382" s="155"/>
      <c r="W1382" s="155"/>
      <c r="X1382" s="155"/>
      <c r="Y1382" s="146"/>
      <c r="Z1382" s="146"/>
      <c r="AA1382" s="146"/>
      <c r="AB1382" s="146"/>
      <c r="AC1382" s="146"/>
      <c r="AD1382" s="146"/>
      <c r="AE1382" s="146"/>
      <c r="AF1382" s="146"/>
      <c r="AG1382" s="146" t="s">
        <v>228</v>
      </c>
      <c r="AH1382" s="146">
        <v>0</v>
      </c>
      <c r="AI1382" s="146"/>
      <c r="AJ1382" s="146"/>
      <c r="AK1382" s="146"/>
      <c r="AL1382" s="146"/>
      <c r="AM1382" s="146"/>
      <c r="AN1382" s="146"/>
      <c r="AO1382" s="146"/>
      <c r="AP1382" s="146"/>
      <c r="AQ1382" s="146"/>
      <c r="AR1382" s="146"/>
      <c r="AS1382" s="146"/>
      <c r="AT1382" s="146"/>
      <c r="AU1382" s="146"/>
      <c r="AV1382" s="146"/>
      <c r="AW1382" s="146"/>
      <c r="AX1382" s="146"/>
      <c r="AY1382" s="146"/>
      <c r="AZ1382" s="146"/>
      <c r="BA1382" s="146"/>
      <c r="BB1382" s="146"/>
      <c r="BC1382" s="146"/>
      <c r="BD1382" s="146"/>
      <c r="BE1382" s="146"/>
      <c r="BF1382" s="146"/>
      <c r="BG1382" s="146"/>
      <c r="BH1382" s="146"/>
    </row>
    <row r="1383" spans="1:60" outlineLevel="1">
      <c r="A1383" s="163">
        <v>197</v>
      </c>
      <c r="B1383" s="164" t="s">
        <v>1153</v>
      </c>
      <c r="C1383" s="180" t="s">
        <v>1154</v>
      </c>
      <c r="D1383" s="165" t="s">
        <v>254</v>
      </c>
      <c r="E1383" s="166">
        <v>244.59100000000001</v>
      </c>
      <c r="F1383" s="167"/>
      <c r="G1383" s="168">
        <f>ROUND(E1383*F1383,2)</f>
        <v>0</v>
      </c>
      <c r="H1383" s="167">
        <v>58.02</v>
      </c>
      <c r="I1383" s="168">
        <f>ROUND(E1383*H1383,2)</f>
        <v>14191.17</v>
      </c>
      <c r="J1383" s="167">
        <v>47.98</v>
      </c>
      <c r="K1383" s="168">
        <f>ROUND(E1383*J1383,2)</f>
        <v>11735.48</v>
      </c>
      <c r="L1383" s="168">
        <v>21</v>
      </c>
      <c r="M1383" s="168">
        <f>G1383*(1+L1383/100)</f>
        <v>0</v>
      </c>
      <c r="N1383" s="168">
        <v>1.9499999999999999E-3</v>
      </c>
      <c r="O1383" s="168">
        <f>ROUND(E1383*N1383,2)</f>
        <v>0.48</v>
      </c>
      <c r="P1383" s="168">
        <v>0</v>
      </c>
      <c r="Q1383" s="168">
        <f>ROUND(E1383*P1383,2)</f>
        <v>0</v>
      </c>
      <c r="R1383" s="168"/>
      <c r="S1383" s="168" t="s">
        <v>386</v>
      </c>
      <c r="T1383" s="169" t="s">
        <v>172</v>
      </c>
      <c r="U1383" s="155">
        <v>1.0525</v>
      </c>
      <c r="V1383" s="155">
        <f>ROUND(E1383*U1383,2)</f>
        <v>257.43</v>
      </c>
      <c r="W1383" s="155"/>
      <c r="X1383" s="155" t="s">
        <v>223</v>
      </c>
      <c r="Y1383" s="146"/>
      <c r="Z1383" s="146"/>
      <c r="AA1383" s="146"/>
      <c r="AB1383" s="146"/>
      <c r="AC1383" s="146"/>
      <c r="AD1383" s="146"/>
      <c r="AE1383" s="146"/>
      <c r="AF1383" s="146"/>
      <c r="AG1383" s="146" t="s">
        <v>224</v>
      </c>
      <c r="AH1383" s="146"/>
      <c r="AI1383" s="146"/>
      <c r="AJ1383" s="146"/>
      <c r="AK1383" s="146"/>
      <c r="AL1383" s="146"/>
      <c r="AM1383" s="146"/>
      <c r="AN1383" s="146"/>
      <c r="AO1383" s="146"/>
      <c r="AP1383" s="146"/>
      <c r="AQ1383" s="146"/>
      <c r="AR1383" s="146"/>
      <c r="AS1383" s="146"/>
      <c r="AT1383" s="146"/>
      <c r="AU1383" s="146"/>
      <c r="AV1383" s="146"/>
      <c r="AW1383" s="146"/>
      <c r="AX1383" s="146"/>
      <c r="AY1383" s="146"/>
      <c r="AZ1383" s="146"/>
      <c r="BA1383" s="146"/>
      <c r="BB1383" s="146"/>
      <c r="BC1383" s="146"/>
      <c r="BD1383" s="146"/>
      <c r="BE1383" s="146"/>
      <c r="BF1383" s="146"/>
      <c r="BG1383" s="146"/>
      <c r="BH1383" s="146"/>
    </row>
    <row r="1384" spans="1:60" outlineLevel="1">
      <c r="A1384" s="153"/>
      <c r="B1384" s="154"/>
      <c r="C1384" s="790" t="s">
        <v>1155</v>
      </c>
      <c r="D1384" s="791"/>
      <c r="E1384" s="791"/>
      <c r="F1384" s="791"/>
      <c r="G1384" s="791"/>
      <c r="H1384" s="155"/>
      <c r="I1384" s="155"/>
      <c r="J1384" s="155"/>
      <c r="K1384" s="155"/>
      <c r="L1384" s="155"/>
      <c r="M1384" s="155"/>
      <c r="N1384" s="155"/>
      <c r="O1384" s="155"/>
      <c r="P1384" s="155"/>
      <c r="Q1384" s="155"/>
      <c r="R1384" s="155"/>
      <c r="S1384" s="155"/>
      <c r="T1384" s="155"/>
      <c r="U1384" s="155"/>
      <c r="V1384" s="155"/>
      <c r="W1384" s="155"/>
      <c r="X1384" s="155"/>
      <c r="Y1384" s="146"/>
      <c r="Z1384" s="146"/>
      <c r="AA1384" s="146"/>
      <c r="AB1384" s="146"/>
      <c r="AC1384" s="146"/>
      <c r="AD1384" s="146"/>
      <c r="AE1384" s="146"/>
      <c r="AF1384" s="146"/>
      <c r="AG1384" s="146" t="s">
        <v>176</v>
      </c>
      <c r="AH1384" s="146"/>
      <c r="AI1384" s="146"/>
      <c r="AJ1384" s="146"/>
      <c r="AK1384" s="146"/>
      <c r="AL1384" s="146"/>
      <c r="AM1384" s="146"/>
      <c r="AN1384" s="146"/>
      <c r="AO1384" s="146"/>
      <c r="AP1384" s="146"/>
      <c r="AQ1384" s="146"/>
      <c r="AR1384" s="146"/>
      <c r="AS1384" s="146"/>
      <c r="AT1384" s="146"/>
      <c r="AU1384" s="146"/>
      <c r="AV1384" s="146"/>
      <c r="AW1384" s="146"/>
      <c r="AX1384" s="146"/>
      <c r="AY1384" s="146"/>
      <c r="AZ1384" s="146"/>
      <c r="BA1384" s="146"/>
      <c r="BB1384" s="146"/>
      <c r="BC1384" s="146"/>
      <c r="BD1384" s="146"/>
      <c r="BE1384" s="146"/>
      <c r="BF1384" s="146"/>
      <c r="BG1384" s="146"/>
      <c r="BH1384" s="146"/>
    </row>
    <row r="1385" spans="1:60" outlineLevel="1">
      <c r="A1385" s="153"/>
      <c r="B1385" s="154"/>
      <c r="C1385" s="195" t="s">
        <v>354</v>
      </c>
      <c r="D1385" s="185"/>
      <c r="E1385" s="186"/>
      <c r="F1385" s="155"/>
      <c r="G1385" s="155"/>
      <c r="H1385" s="155"/>
      <c r="I1385" s="155"/>
      <c r="J1385" s="155"/>
      <c r="K1385" s="155"/>
      <c r="L1385" s="155"/>
      <c r="M1385" s="155"/>
      <c r="N1385" s="155"/>
      <c r="O1385" s="155"/>
      <c r="P1385" s="155"/>
      <c r="Q1385" s="155"/>
      <c r="R1385" s="155"/>
      <c r="S1385" s="155"/>
      <c r="T1385" s="155"/>
      <c r="U1385" s="155"/>
      <c r="V1385" s="155"/>
      <c r="W1385" s="155"/>
      <c r="X1385" s="155"/>
      <c r="Y1385" s="146"/>
      <c r="Z1385" s="146"/>
      <c r="AA1385" s="146"/>
      <c r="AB1385" s="146"/>
      <c r="AC1385" s="146"/>
      <c r="AD1385" s="146"/>
      <c r="AE1385" s="146"/>
      <c r="AF1385" s="146"/>
      <c r="AG1385" s="146" t="s">
        <v>228</v>
      </c>
      <c r="AH1385" s="146">
        <v>0</v>
      </c>
      <c r="AI1385" s="146"/>
      <c r="AJ1385" s="146"/>
      <c r="AK1385" s="146"/>
      <c r="AL1385" s="146"/>
      <c r="AM1385" s="146"/>
      <c r="AN1385" s="146"/>
      <c r="AO1385" s="146"/>
      <c r="AP1385" s="146"/>
      <c r="AQ1385" s="146"/>
      <c r="AR1385" s="146"/>
      <c r="AS1385" s="146"/>
      <c r="AT1385" s="146"/>
      <c r="AU1385" s="146"/>
      <c r="AV1385" s="146"/>
      <c r="AW1385" s="146"/>
      <c r="AX1385" s="146"/>
      <c r="AY1385" s="146"/>
      <c r="AZ1385" s="146"/>
      <c r="BA1385" s="146"/>
      <c r="BB1385" s="146"/>
      <c r="BC1385" s="146"/>
      <c r="BD1385" s="146"/>
      <c r="BE1385" s="146"/>
      <c r="BF1385" s="146"/>
      <c r="BG1385" s="146"/>
      <c r="BH1385" s="146"/>
    </row>
    <row r="1386" spans="1:60" outlineLevel="1">
      <c r="A1386" s="153"/>
      <c r="B1386" s="154"/>
      <c r="C1386" s="195" t="s">
        <v>595</v>
      </c>
      <c r="D1386" s="185"/>
      <c r="E1386" s="186">
        <v>201.89699999999999</v>
      </c>
      <c r="F1386" s="155"/>
      <c r="G1386" s="155"/>
      <c r="H1386" s="155"/>
      <c r="I1386" s="155"/>
      <c r="J1386" s="155"/>
      <c r="K1386" s="155"/>
      <c r="L1386" s="155"/>
      <c r="M1386" s="155"/>
      <c r="N1386" s="155"/>
      <c r="O1386" s="155"/>
      <c r="P1386" s="155"/>
      <c r="Q1386" s="155"/>
      <c r="R1386" s="155"/>
      <c r="S1386" s="155"/>
      <c r="T1386" s="155"/>
      <c r="U1386" s="155"/>
      <c r="V1386" s="155"/>
      <c r="W1386" s="155"/>
      <c r="X1386" s="155"/>
      <c r="Y1386" s="146"/>
      <c r="Z1386" s="146"/>
      <c r="AA1386" s="146"/>
      <c r="AB1386" s="146"/>
      <c r="AC1386" s="146"/>
      <c r="AD1386" s="146"/>
      <c r="AE1386" s="146"/>
      <c r="AF1386" s="146"/>
      <c r="AG1386" s="146" t="s">
        <v>228</v>
      </c>
      <c r="AH1386" s="146">
        <v>0</v>
      </c>
      <c r="AI1386" s="146"/>
      <c r="AJ1386" s="146"/>
      <c r="AK1386" s="146"/>
      <c r="AL1386" s="146"/>
      <c r="AM1386" s="146"/>
      <c r="AN1386" s="146"/>
      <c r="AO1386" s="146"/>
      <c r="AP1386" s="146"/>
      <c r="AQ1386" s="146"/>
      <c r="AR1386" s="146"/>
      <c r="AS1386" s="146"/>
      <c r="AT1386" s="146"/>
      <c r="AU1386" s="146"/>
      <c r="AV1386" s="146"/>
      <c r="AW1386" s="146"/>
      <c r="AX1386" s="146"/>
      <c r="AY1386" s="146"/>
      <c r="AZ1386" s="146"/>
      <c r="BA1386" s="146"/>
      <c r="BB1386" s="146"/>
      <c r="BC1386" s="146"/>
      <c r="BD1386" s="146"/>
      <c r="BE1386" s="146"/>
      <c r="BF1386" s="146"/>
      <c r="BG1386" s="146"/>
      <c r="BH1386" s="146"/>
    </row>
    <row r="1387" spans="1:60" outlineLevel="1">
      <c r="A1387" s="153"/>
      <c r="B1387" s="154"/>
      <c r="C1387" s="195" t="s">
        <v>596</v>
      </c>
      <c r="D1387" s="185"/>
      <c r="E1387" s="186">
        <v>-17.196000000000002</v>
      </c>
      <c r="F1387" s="155"/>
      <c r="G1387" s="155"/>
      <c r="H1387" s="155"/>
      <c r="I1387" s="155"/>
      <c r="J1387" s="155"/>
      <c r="K1387" s="155"/>
      <c r="L1387" s="155"/>
      <c r="M1387" s="155"/>
      <c r="N1387" s="155"/>
      <c r="O1387" s="155"/>
      <c r="P1387" s="155"/>
      <c r="Q1387" s="155"/>
      <c r="R1387" s="155"/>
      <c r="S1387" s="155"/>
      <c r="T1387" s="155"/>
      <c r="U1387" s="155"/>
      <c r="V1387" s="155"/>
      <c r="W1387" s="155"/>
      <c r="X1387" s="155"/>
      <c r="Y1387" s="146"/>
      <c r="Z1387" s="146"/>
      <c r="AA1387" s="146"/>
      <c r="AB1387" s="146"/>
      <c r="AC1387" s="146"/>
      <c r="AD1387" s="146"/>
      <c r="AE1387" s="146"/>
      <c r="AF1387" s="146"/>
      <c r="AG1387" s="146" t="s">
        <v>228</v>
      </c>
      <c r="AH1387" s="146">
        <v>0</v>
      </c>
      <c r="AI1387" s="146"/>
      <c r="AJ1387" s="146"/>
      <c r="AK1387" s="146"/>
      <c r="AL1387" s="146"/>
      <c r="AM1387" s="146"/>
      <c r="AN1387" s="146"/>
      <c r="AO1387" s="146"/>
      <c r="AP1387" s="146"/>
      <c r="AQ1387" s="146"/>
      <c r="AR1387" s="146"/>
      <c r="AS1387" s="146"/>
      <c r="AT1387" s="146"/>
      <c r="AU1387" s="146"/>
      <c r="AV1387" s="146"/>
      <c r="AW1387" s="146"/>
      <c r="AX1387" s="146"/>
      <c r="AY1387" s="146"/>
      <c r="AZ1387" s="146"/>
      <c r="BA1387" s="146"/>
      <c r="BB1387" s="146"/>
      <c r="BC1387" s="146"/>
      <c r="BD1387" s="146"/>
      <c r="BE1387" s="146"/>
      <c r="BF1387" s="146"/>
      <c r="BG1387" s="146"/>
      <c r="BH1387" s="146"/>
    </row>
    <row r="1388" spans="1:60" outlineLevel="1">
      <c r="A1388" s="153"/>
      <c r="B1388" s="154"/>
      <c r="C1388" s="195" t="s">
        <v>597</v>
      </c>
      <c r="D1388" s="185"/>
      <c r="E1388" s="186">
        <v>4.93</v>
      </c>
      <c r="F1388" s="155"/>
      <c r="G1388" s="155"/>
      <c r="H1388" s="155"/>
      <c r="I1388" s="155"/>
      <c r="J1388" s="155"/>
      <c r="K1388" s="155"/>
      <c r="L1388" s="155"/>
      <c r="M1388" s="155"/>
      <c r="N1388" s="155"/>
      <c r="O1388" s="155"/>
      <c r="P1388" s="155"/>
      <c r="Q1388" s="155"/>
      <c r="R1388" s="155"/>
      <c r="S1388" s="155"/>
      <c r="T1388" s="155"/>
      <c r="U1388" s="155"/>
      <c r="V1388" s="155"/>
      <c r="W1388" s="155"/>
      <c r="X1388" s="155"/>
      <c r="Y1388" s="146"/>
      <c r="Z1388" s="146"/>
      <c r="AA1388" s="146"/>
      <c r="AB1388" s="146"/>
      <c r="AC1388" s="146"/>
      <c r="AD1388" s="146"/>
      <c r="AE1388" s="146"/>
      <c r="AF1388" s="146"/>
      <c r="AG1388" s="146" t="s">
        <v>228</v>
      </c>
      <c r="AH1388" s="146">
        <v>0</v>
      </c>
      <c r="AI1388" s="146"/>
      <c r="AJ1388" s="146"/>
      <c r="AK1388" s="146"/>
      <c r="AL1388" s="146"/>
      <c r="AM1388" s="146"/>
      <c r="AN1388" s="146"/>
      <c r="AO1388" s="146"/>
      <c r="AP1388" s="146"/>
      <c r="AQ1388" s="146"/>
      <c r="AR1388" s="146"/>
      <c r="AS1388" s="146"/>
      <c r="AT1388" s="146"/>
      <c r="AU1388" s="146"/>
      <c r="AV1388" s="146"/>
      <c r="AW1388" s="146"/>
      <c r="AX1388" s="146"/>
      <c r="AY1388" s="146"/>
      <c r="AZ1388" s="146"/>
      <c r="BA1388" s="146"/>
      <c r="BB1388" s="146"/>
      <c r="BC1388" s="146"/>
      <c r="BD1388" s="146"/>
      <c r="BE1388" s="146"/>
      <c r="BF1388" s="146"/>
      <c r="BG1388" s="146"/>
      <c r="BH1388" s="146"/>
    </row>
    <row r="1389" spans="1:60" outlineLevel="1">
      <c r="A1389" s="153"/>
      <c r="B1389" s="154"/>
      <c r="C1389" s="195" t="s">
        <v>598</v>
      </c>
      <c r="D1389" s="185"/>
      <c r="E1389" s="186">
        <v>9.9499999999999993</v>
      </c>
      <c r="F1389" s="155"/>
      <c r="G1389" s="155"/>
      <c r="H1389" s="155"/>
      <c r="I1389" s="155"/>
      <c r="J1389" s="155"/>
      <c r="K1389" s="155"/>
      <c r="L1389" s="155"/>
      <c r="M1389" s="155"/>
      <c r="N1389" s="155"/>
      <c r="O1389" s="155"/>
      <c r="P1389" s="155"/>
      <c r="Q1389" s="155"/>
      <c r="R1389" s="155"/>
      <c r="S1389" s="155"/>
      <c r="T1389" s="155"/>
      <c r="U1389" s="155"/>
      <c r="V1389" s="155"/>
      <c r="W1389" s="155"/>
      <c r="X1389" s="155"/>
      <c r="Y1389" s="146"/>
      <c r="Z1389" s="146"/>
      <c r="AA1389" s="146"/>
      <c r="AB1389" s="146"/>
      <c r="AC1389" s="146"/>
      <c r="AD1389" s="146"/>
      <c r="AE1389" s="146"/>
      <c r="AF1389" s="146"/>
      <c r="AG1389" s="146" t="s">
        <v>228</v>
      </c>
      <c r="AH1389" s="146">
        <v>0</v>
      </c>
      <c r="AI1389" s="146"/>
      <c r="AJ1389" s="146"/>
      <c r="AK1389" s="146"/>
      <c r="AL1389" s="146"/>
      <c r="AM1389" s="146"/>
      <c r="AN1389" s="146"/>
      <c r="AO1389" s="146"/>
      <c r="AP1389" s="146"/>
      <c r="AQ1389" s="146"/>
      <c r="AR1389" s="146"/>
      <c r="AS1389" s="146"/>
      <c r="AT1389" s="146"/>
      <c r="AU1389" s="146"/>
      <c r="AV1389" s="146"/>
      <c r="AW1389" s="146"/>
      <c r="AX1389" s="146"/>
      <c r="AY1389" s="146"/>
      <c r="AZ1389" s="146"/>
      <c r="BA1389" s="146"/>
      <c r="BB1389" s="146"/>
      <c r="BC1389" s="146"/>
      <c r="BD1389" s="146"/>
      <c r="BE1389" s="146"/>
      <c r="BF1389" s="146"/>
      <c r="BG1389" s="146"/>
      <c r="BH1389" s="146"/>
    </row>
    <row r="1390" spans="1:60" outlineLevel="1">
      <c r="A1390" s="153"/>
      <c r="B1390" s="154"/>
      <c r="C1390" s="195" t="s">
        <v>599</v>
      </c>
      <c r="D1390" s="185"/>
      <c r="E1390" s="186">
        <v>2.8</v>
      </c>
      <c r="F1390" s="155"/>
      <c r="G1390" s="155"/>
      <c r="H1390" s="155"/>
      <c r="I1390" s="155"/>
      <c r="J1390" s="155"/>
      <c r="K1390" s="155"/>
      <c r="L1390" s="155"/>
      <c r="M1390" s="155"/>
      <c r="N1390" s="155"/>
      <c r="O1390" s="155"/>
      <c r="P1390" s="155"/>
      <c r="Q1390" s="155"/>
      <c r="R1390" s="155"/>
      <c r="S1390" s="155"/>
      <c r="T1390" s="155"/>
      <c r="U1390" s="155"/>
      <c r="V1390" s="155"/>
      <c r="W1390" s="155"/>
      <c r="X1390" s="155"/>
      <c r="Y1390" s="146"/>
      <c r="Z1390" s="146"/>
      <c r="AA1390" s="146"/>
      <c r="AB1390" s="146"/>
      <c r="AC1390" s="146"/>
      <c r="AD1390" s="146"/>
      <c r="AE1390" s="146"/>
      <c r="AF1390" s="146"/>
      <c r="AG1390" s="146" t="s">
        <v>228</v>
      </c>
      <c r="AH1390" s="146">
        <v>0</v>
      </c>
      <c r="AI1390" s="146"/>
      <c r="AJ1390" s="146"/>
      <c r="AK1390" s="146"/>
      <c r="AL1390" s="146"/>
      <c r="AM1390" s="146"/>
      <c r="AN1390" s="146"/>
      <c r="AO1390" s="146"/>
      <c r="AP1390" s="146"/>
      <c r="AQ1390" s="146"/>
      <c r="AR1390" s="146"/>
      <c r="AS1390" s="146"/>
      <c r="AT1390" s="146"/>
      <c r="AU1390" s="146"/>
      <c r="AV1390" s="146"/>
      <c r="AW1390" s="146"/>
      <c r="AX1390" s="146"/>
      <c r="AY1390" s="146"/>
      <c r="AZ1390" s="146"/>
      <c r="BA1390" s="146"/>
      <c r="BB1390" s="146"/>
      <c r="BC1390" s="146"/>
      <c r="BD1390" s="146"/>
      <c r="BE1390" s="146"/>
      <c r="BF1390" s="146"/>
      <c r="BG1390" s="146"/>
      <c r="BH1390" s="146"/>
    </row>
    <row r="1391" spans="1:60" outlineLevel="1">
      <c r="A1391" s="153"/>
      <c r="B1391" s="154"/>
      <c r="C1391" s="195" t="s">
        <v>600</v>
      </c>
      <c r="D1391" s="185"/>
      <c r="E1391" s="186">
        <v>5</v>
      </c>
      <c r="F1391" s="155"/>
      <c r="G1391" s="155"/>
      <c r="H1391" s="155"/>
      <c r="I1391" s="155"/>
      <c r="J1391" s="155"/>
      <c r="K1391" s="155"/>
      <c r="L1391" s="155"/>
      <c r="M1391" s="155"/>
      <c r="N1391" s="155"/>
      <c r="O1391" s="155"/>
      <c r="P1391" s="155"/>
      <c r="Q1391" s="155"/>
      <c r="R1391" s="155"/>
      <c r="S1391" s="155"/>
      <c r="T1391" s="155"/>
      <c r="U1391" s="155"/>
      <c r="V1391" s="155"/>
      <c r="W1391" s="155"/>
      <c r="X1391" s="155"/>
      <c r="Y1391" s="146"/>
      <c r="Z1391" s="146"/>
      <c r="AA1391" s="146"/>
      <c r="AB1391" s="146"/>
      <c r="AC1391" s="146"/>
      <c r="AD1391" s="146"/>
      <c r="AE1391" s="146"/>
      <c r="AF1391" s="146"/>
      <c r="AG1391" s="146" t="s">
        <v>228</v>
      </c>
      <c r="AH1391" s="146">
        <v>0</v>
      </c>
      <c r="AI1391" s="146"/>
      <c r="AJ1391" s="146"/>
      <c r="AK1391" s="146"/>
      <c r="AL1391" s="146"/>
      <c r="AM1391" s="146"/>
      <c r="AN1391" s="146"/>
      <c r="AO1391" s="146"/>
      <c r="AP1391" s="146"/>
      <c r="AQ1391" s="146"/>
      <c r="AR1391" s="146"/>
      <c r="AS1391" s="146"/>
      <c r="AT1391" s="146"/>
      <c r="AU1391" s="146"/>
      <c r="AV1391" s="146"/>
      <c r="AW1391" s="146"/>
      <c r="AX1391" s="146"/>
      <c r="AY1391" s="146"/>
      <c r="AZ1391" s="146"/>
      <c r="BA1391" s="146"/>
      <c r="BB1391" s="146"/>
      <c r="BC1391" s="146"/>
      <c r="BD1391" s="146"/>
      <c r="BE1391" s="146"/>
      <c r="BF1391" s="146"/>
      <c r="BG1391" s="146"/>
      <c r="BH1391" s="146"/>
    </row>
    <row r="1392" spans="1:60" outlineLevel="1">
      <c r="A1392" s="153"/>
      <c r="B1392" s="154"/>
      <c r="C1392" s="195" t="s">
        <v>601</v>
      </c>
      <c r="D1392" s="185"/>
      <c r="E1392" s="186">
        <v>37.21</v>
      </c>
      <c r="F1392" s="155"/>
      <c r="G1392" s="155"/>
      <c r="H1392" s="155"/>
      <c r="I1392" s="155"/>
      <c r="J1392" s="155"/>
      <c r="K1392" s="155"/>
      <c r="L1392" s="155"/>
      <c r="M1392" s="155"/>
      <c r="N1392" s="155"/>
      <c r="O1392" s="155"/>
      <c r="P1392" s="155"/>
      <c r="Q1392" s="155"/>
      <c r="R1392" s="155"/>
      <c r="S1392" s="155"/>
      <c r="T1392" s="155"/>
      <c r="U1392" s="155"/>
      <c r="V1392" s="155"/>
      <c r="W1392" s="155"/>
      <c r="X1392" s="155"/>
      <c r="Y1392" s="146"/>
      <c r="Z1392" s="146"/>
      <c r="AA1392" s="146"/>
      <c r="AB1392" s="146"/>
      <c r="AC1392" s="146"/>
      <c r="AD1392" s="146"/>
      <c r="AE1392" s="146"/>
      <c r="AF1392" s="146"/>
      <c r="AG1392" s="146" t="s">
        <v>228</v>
      </c>
      <c r="AH1392" s="146">
        <v>0</v>
      </c>
      <c r="AI1392" s="146"/>
      <c r="AJ1392" s="146"/>
      <c r="AK1392" s="146"/>
      <c r="AL1392" s="146"/>
      <c r="AM1392" s="146"/>
      <c r="AN1392" s="146"/>
      <c r="AO1392" s="146"/>
      <c r="AP1392" s="146"/>
      <c r="AQ1392" s="146"/>
      <c r="AR1392" s="146"/>
      <c r="AS1392" s="146"/>
      <c r="AT1392" s="146"/>
      <c r="AU1392" s="146"/>
      <c r="AV1392" s="146"/>
      <c r="AW1392" s="146"/>
      <c r="AX1392" s="146"/>
      <c r="AY1392" s="146"/>
      <c r="AZ1392" s="146"/>
      <c r="BA1392" s="146"/>
      <c r="BB1392" s="146"/>
      <c r="BC1392" s="146"/>
      <c r="BD1392" s="146"/>
      <c r="BE1392" s="146"/>
      <c r="BF1392" s="146"/>
      <c r="BG1392" s="146"/>
      <c r="BH1392" s="146"/>
    </row>
    <row r="1393" spans="1:60" outlineLevel="1">
      <c r="A1393" s="163">
        <v>198</v>
      </c>
      <c r="B1393" s="164" t="s">
        <v>1156</v>
      </c>
      <c r="C1393" s="180" t="s">
        <v>1157</v>
      </c>
      <c r="D1393" s="165" t="s">
        <v>254</v>
      </c>
      <c r="E1393" s="166">
        <v>244.59100000000001</v>
      </c>
      <c r="F1393" s="167"/>
      <c r="G1393" s="168">
        <f>ROUND(E1393*F1393,2)</f>
        <v>0</v>
      </c>
      <c r="H1393" s="167">
        <v>85.77</v>
      </c>
      <c r="I1393" s="168">
        <f>ROUND(E1393*H1393,2)</f>
        <v>20978.57</v>
      </c>
      <c r="J1393" s="167">
        <v>114.73</v>
      </c>
      <c r="K1393" s="168">
        <f>ROUND(E1393*J1393,2)</f>
        <v>28061.93</v>
      </c>
      <c r="L1393" s="168">
        <v>21</v>
      </c>
      <c r="M1393" s="168">
        <f>G1393*(1+L1393/100)</f>
        <v>0</v>
      </c>
      <c r="N1393" s="168">
        <v>1.9499999999999999E-3</v>
      </c>
      <c r="O1393" s="168">
        <f>ROUND(E1393*N1393,2)</f>
        <v>0.48</v>
      </c>
      <c r="P1393" s="168">
        <v>0</v>
      </c>
      <c r="Q1393" s="168">
        <f>ROUND(E1393*P1393,2)</f>
        <v>0</v>
      </c>
      <c r="R1393" s="168"/>
      <c r="S1393" s="168" t="s">
        <v>386</v>
      </c>
      <c r="T1393" s="169" t="s">
        <v>172</v>
      </c>
      <c r="U1393" s="155">
        <v>1.0525</v>
      </c>
      <c r="V1393" s="155">
        <f>ROUND(E1393*U1393,2)</f>
        <v>257.43</v>
      </c>
      <c r="W1393" s="155"/>
      <c r="X1393" s="155" t="s">
        <v>223</v>
      </c>
      <c r="Y1393" s="146"/>
      <c r="Z1393" s="146"/>
      <c r="AA1393" s="146"/>
      <c r="AB1393" s="146"/>
      <c r="AC1393" s="146"/>
      <c r="AD1393" s="146"/>
      <c r="AE1393" s="146"/>
      <c r="AF1393" s="146"/>
      <c r="AG1393" s="146" t="s">
        <v>224</v>
      </c>
      <c r="AH1393" s="146"/>
      <c r="AI1393" s="146"/>
      <c r="AJ1393" s="146"/>
      <c r="AK1393" s="146"/>
      <c r="AL1393" s="146"/>
      <c r="AM1393" s="146"/>
      <c r="AN1393" s="146"/>
      <c r="AO1393" s="146"/>
      <c r="AP1393" s="146"/>
      <c r="AQ1393" s="146"/>
      <c r="AR1393" s="146"/>
      <c r="AS1393" s="146"/>
      <c r="AT1393" s="146"/>
      <c r="AU1393" s="146"/>
      <c r="AV1393" s="146"/>
      <c r="AW1393" s="146"/>
      <c r="AX1393" s="146"/>
      <c r="AY1393" s="146"/>
      <c r="AZ1393" s="146"/>
      <c r="BA1393" s="146"/>
      <c r="BB1393" s="146"/>
      <c r="BC1393" s="146"/>
      <c r="BD1393" s="146"/>
      <c r="BE1393" s="146"/>
      <c r="BF1393" s="146"/>
      <c r="BG1393" s="146"/>
      <c r="BH1393" s="146"/>
    </row>
    <row r="1394" spans="1:60" outlineLevel="1">
      <c r="A1394" s="153"/>
      <c r="B1394" s="154"/>
      <c r="C1394" s="790" t="s">
        <v>1158</v>
      </c>
      <c r="D1394" s="791"/>
      <c r="E1394" s="791"/>
      <c r="F1394" s="791"/>
      <c r="G1394" s="791"/>
      <c r="H1394" s="155"/>
      <c r="I1394" s="155"/>
      <c r="J1394" s="155"/>
      <c r="K1394" s="155"/>
      <c r="L1394" s="155"/>
      <c r="M1394" s="155"/>
      <c r="N1394" s="155"/>
      <c r="O1394" s="155"/>
      <c r="P1394" s="155"/>
      <c r="Q1394" s="155"/>
      <c r="R1394" s="155"/>
      <c r="S1394" s="155"/>
      <c r="T1394" s="155"/>
      <c r="U1394" s="155"/>
      <c r="V1394" s="155"/>
      <c r="W1394" s="155"/>
      <c r="X1394" s="155"/>
      <c r="Y1394" s="146"/>
      <c r="Z1394" s="146"/>
      <c r="AA1394" s="146"/>
      <c r="AB1394" s="146"/>
      <c r="AC1394" s="146"/>
      <c r="AD1394" s="146"/>
      <c r="AE1394" s="146"/>
      <c r="AF1394" s="146"/>
      <c r="AG1394" s="146" t="s">
        <v>176</v>
      </c>
      <c r="AH1394" s="146"/>
      <c r="AI1394" s="146"/>
      <c r="AJ1394" s="146"/>
      <c r="AK1394" s="146"/>
      <c r="AL1394" s="146"/>
      <c r="AM1394" s="146"/>
      <c r="AN1394" s="146"/>
      <c r="AO1394" s="146"/>
      <c r="AP1394" s="146"/>
      <c r="AQ1394" s="146"/>
      <c r="AR1394" s="146"/>
      <c r="AS1394" s="146"/>
      <c r="AT1394" s="146"/>
      <c r="AU1394" s="146"/>
      <c r="AV1394" s="146"/>
      <c r="AW1394" s="146"/>
      <c r="AX1394" s="146"/>
      <c r="AY1394" s="146"/>
      <c r="AZ1394" s="146"/>
      <c r="BA1394" s="146"/>
      <c r="BB1394" s="146"/>
      <c r="BC1394" s="146"/>
      <c r="BD1394" s="146"/>
      <c r="BE1394" s="146"/>
      <c r="BF1394" s="146"/>
      <c r="BG1394" s="146"/>
      <c r="BH1394" s="146"/>
    </row>
    <row r="1395" spans="1:60" outlineLevel="1">
      <c r="A1395" s="153"/>
      <c r="B1395" s="154"/>
      <c r="C1395" s="195" t="s">
        <v>354</v>
      </c>
      <c r="D1395" s="185"/>
      <c r="E1395" s="186"/>
      <c r="F1395" s="155"/>
      <c r="G1395" s="155"/>
      <c r="H1395" s="155"/>
      <c r="I1395" s="155"/>
      <c r="J1395" s="155"/>
      <c r="K1395" s="155"/>
      <c r="L1395" s="155"/>
      <c r="M1395" s="155"/>
      <c r="N1395" s="155"/>
      <c r="O1395" s="155"/>
      <c r="P1395" s="155"/>
      <c r="Q1395" s="155"/>
      <c r="R1395" s="155"/>
      <c r="S1395" s="155"/>
      <c r="T1395" s="155"/>
      <c r="U1395" s="155"/>
      <c r="V1395" s="155"/>
      <c r="W1395" s="155"/>
      <c r="X1395" s="155"/>
      <c r="Y1395" s="146"/>
      <c r="Z1395" s="146"/>
      <c r="AA1395" s="146"/>
      <c r="AB1395" s="146"/>
      <c r="AC1395" s="146"/>
      <c r="AD1395" s="146"/>
      <c r="AE1395" s="146"/>
      <c r="AF1395" s="146"/>
      <c r="AG1395" s="146" t="s">
        <v>228</v>
      </c>
      <c r="AH1395" s="146">
        <v>0</v>
      </c>
      <c r="AI1395" s="146"/>
      <c r="AJ1395" s="146"/>
      <c r="AK1395" s="146"/>
      <c r="AL1395" s="146"/>
      <c r="AM1395" s="146"/>
      <c r="AN1395" s="146"/>
      <c r="AO1395" s="146"/>
      <c r="AP1395" s="146"/>
      <c r="AQ1395" s="146"/>
      <c r="AR1395" s="146"/>
      <c r="AS1395" s="146"/>
      <c r="AT1395" s="146"/>
      <c r="AU1395" s="146"/>
      <c r="AV1395" s="146"/>
      <c r="AW1395" s="146"/>
      <c r="AX1395" s="146"/>
      <c r="AY1395" s="146"/>
      <c r="AZ1395" s="146"/>
      <c r="BA1395" s="146"/>
      <c r="BB1395" s="146"/>
      <c r="BC1395" s="146"/>
      <c r="BD1395" s="146"/>
      <c r="BE1395" s="146"/>
      <c r="BF1395" s="146"/>
      <c r="BG1395" s="146"/>
      <c r="BH1395" s="146"/>
    </row>
    <row r="1396" spans="1:60" outlineLevel="1">
      <c r="A1396" s="153"/>
      <c r="B1396" s="154"/>
      <c r="C1396" s="195" t="s">
        <v>595</v>
      </c>
      <c r="D1396" s="185"/>
      <c r="E1396" s="186">
        <v>201.89699999999999</v>
      </c>
      <c r="F1396" s="155"/>
      <c r="G1396" s="155"/>
      <c r="H1396" s="155"/>
      <c r="I1396" s="155"/>
      <c r="J1396" s="155"/>
      <c r="K1396" s="155"/>
      <c r="L1396" s="155"/>
      <c r="M1396" s="155"/>
      <c r="N1396" s="155"/>
      <c r="O1396" s="155"/>
      <c r="P1396" s="155"/>
      <c r="Q1396" s="155"/>
      <c r="R1396" s="155"/>
      <c r="S1396" s="155"/>
      <c r="T1396" s="155"/>
      <c r="U1396" s="155"/>
      <c r="V1396" s="155"/>
      <c r="W1396" s="155"/>
      <c r="X1396" s="155"/>
      <c r="Y1396" s="146"/>
      <c r="Z1396" s="146"/>
      <c r="AA1396" s="146"/>
      <c r="AB1396" s="146"/>
      <c r="AC1396" s="146"/>
      <c r="AD1396" s="146"/>
      <c r="AE1396" s="146"/>
      <c r="AF1396" s="146"/>
      <c r="AG1396" s="146" t="s">
        <v>228</v>
      </c>
      <c r="AH1396" s="146">
        <v>0</v>
      </c>
      <c r="AI1396" s="146"/>
      <c r="AJ1396" s="146"/>
      <c r="AK1396" s="146"/>
      <c r="AL1396" s="146"/>
      <c r="AM1396" s="146"/>
      <c r="AN1396" s="146"/>
      <c r="AO1396" s="146"/>
      <c r="AP1396" s="146"/>
      <c r="AQ1396" s="146"/>
      <c r="AR1396" s="146"/>
      <c r="AS1396" s="146"/>
      <c r="AT1396" s="146"/>
      <c r="AU1396" s="146"/>
      <c r="AV1396" s="146"/>
      <c r="AW1396" s="146"/>
      <c r="AX1396" s="146"/>
      <c r="AY1396" s="146"/>
      <c r="AZ1396" s="146"/>
      <c r="BA1396" s="146"/>
      <c r="BB1396" s="146"/>
      <c r="BC1396" s="146"/>
      <c r="BD1396" s="146"/>
      <c r="BE1396" s="146"/>
      <c r="BF1396" s="146"/>
      <c r="BG1396" s="146"/>
      <c r="BH1396" s="146"/>
    </row>
    <row r="1397" spans="1:60" outlineLevel="1">
      <c r="A1397" s="153"/>
      <c r="B1397" s="154"/>
      <c r="C1397" s="195" t="s">
        <v>596</v>
      </c>
      <c r="D1397" s="185"/>
      <c r="E1397" s="186">
        <v>-17.196000000000002</v>
      </c>
      <c r="F1397" s="155"/>
      <c r="G1397" s="155"/>
      <c r="H1397" s="155"/>
      <c r="I1397" s="155"/>
      <c r="J1397" s="155"/>
      <c r="K1397" s="155"/>
      <c r="L1397" s="155"/>
      <c r="M1397" s="155"/>
      <c r="N1397" s="155"/>
      <c r="O1397" s="155"/>
      <c r="P1397" s="155"/>
      <c r="Q1397" s="155"/>
      <c r="R1397" s="155"/>
      <c r="S1397" s="155"/>
      <c r="T1397" s="155"/>
      <c r="U1397" s="155"/>
      <c r="V1397" s="155"/>
      <c r="W1397" s="155"/>
      <c r="X1397" s="155"/>
      <c r="Y1397" s="146"/>
      <c r="Z1397" s="146"/>
      <c r="AA1397" s="146"/>
      <c r="AB1397" s="146"/>
      <c r="AC1397" s="146"/>
      <c r="AD1397" s="146"/>
      <c r="AE1397" s="146"/>
      <c r="AF1397" s="146"/>
      <c r="AG1397" s="146" t="s">
        <v>228</v>
      </c>
      <c r="AH1397" s="146">
        <v>0</v>
      </c>
      <c r="AI1397" s="146"/>
      <c r="AJ1397" s="146"/>
      <c r="AK1397" s="146"/>
      <c r="AL1397" s="146"/>
      <c r="AM1397" s="146"/>
      <c r="AN1397" s="146"/>
      <c r="AO1397" s="146"/>
      <c r="AP1397" s="146"/>
      <c r="AQ1397" s="146"/>
      <c r="AR1397" s="146"/>
      <c r="AS1397" s="146"/>
      <c r="AT1397" s="146"/>
      <c r="AU1397" s="146"/>
      <c r="AV1397" s="146"/>
      <c r="AW1397" s="146"/>
      <c r="AX1397" s="146"/>
      <c r="AY1397" s="146"/>
      <c r="AZ1397" s="146"/>
      <c r="BA1397" s="146"/>
      <c r="BB1397" s="146"/>
      <c r="BC1397" s="146"/>
      <c r="BD1397" s="146"/>
      <c r="BE1397" s="146"/>
      <c r="BF1397" s="146"/>
      <c r="BG1397" s="146"/>
      <c r="BH1397" s="146"/>
    </row>
    <row r="1398" spans="1:60" outlineLevel="1">
      <c r="A1398" s="153"/>
      <c r="B1398" s="154"/>
      <c r="C1398" s="195" t="s">
        <v>597</v>
      </c>
      <c r="D1398" s="185"/>
      <c r="E1398" s="186">
        <v>4.93</v>
      </c>
      <c r="F1398" s="155"/>
      <c r="G1398" s="155"/>
      <c r="H1398" s="155"/>
      <c r="I1398" s="155"/>
      <c r="J1398" s="155"/>
      <c r="K1398" s="155"/>
      <c r="L1398" s="155"/>
      <c r="M1398" s="155"/>
      <c r="N1398" s="155"/>
      <c r="O1398" s="155"/>
      <c r="P1398" s="155"/>
      <c r="Q1398" s="155"/>
      <c r="R1398" s="155"/>
      <c r="S1398" s="155"/>
      <c r="T1398" s="155"/>
      <c r="U1398" s="155"/>
      <c r="V1398" s="155"/>
      <c r="W1398" s="155"/>
      <c r="X1398" s="155"/>
      <c r="Y1398" s="146"/>
      <c r="Z1398" s="146"/>
      <c r="AA1398" s="146"/>
      <c r="AB1398" s="146"/>
      <c r="AC1398" s="146"/>
      <c r="AD1398" s="146"/>
      <c r="AE1398" s="146"/>
      <c r="AF1398" s="146"/>
      <c r="AG1398" s="146" t="s">
        <v>228</v>
      </c>
      <c r="AH1398" s="146">
        <v>0</v>
      </c>
      <c r="AI1398" s="146"/>
      <c r="AJ1398" s="146"/>
      <c r="AK1398" s="146"/>
      <c r="AL1398" s="146"/>
      <c r="AM1398" s="146"/>
      <c r="AN1398" s="146"/>
      <c r="AO1398" s="146"/>
      <c r="AP1398" s="146"/>
      <c r="AQ1398" s="146"/>
      <c r="AR1398" s="146"/>
      <c r="AS1398" s="146"/>
      <c r="AT1398" s="146"/>
      <c r="AU1398" s="146"/>
      <c r="AV1398" s="146"/>
      <c r="AW1398" s="146"/>
      <c r="AX1398" s="146"/>
      <c r="AY1398" s="146"/>
      <c r="AZ1398" s="146"/>
      <c r="BA1398" s="146"/>
      <c r="BB1398" s="146"/>
      <c r="BC1398" s="146"/>
      <c r="BD1398" s="146"/>
      <c r="BE1398" s="146"/>
      <c r="BF1398" s="146"/>
      <c r="BG1398" s="146"/>
      <c r="BH1398" s="146"/>
    </row>
    <row r="1399" spans="1:60" outlineLevel="1">
      <c r="A1399" s="153"/>
      <c r="B1399" s="154"/>
      <c r="C1399" s="195" t="s">
        <v>598</v>
      </c>
      <c r="D1399" s="185"/>
      <c r="E1399" s="186">
        <v>9.9499999999999993</v>
      </c>
      <c r="F1399" s="155"/>
      <c r="G1399" s="155"/>
      <c r="H1399" s="155"/>
      <c r="I1399" s="155"/>
      <c r="J1399" s="155"/>
      <c r="K1399" s="155"/>
      <c r="L1399" s="155"/>
      <c r="M1399" s="155"/>
      <c r="N1399" s="155"/>
      <c r="O1399" s="155"/>
      <c r="P1399" s="155"/>
      <c r="Q1399" s="155"/>
      <c r="R1399" s="155"/>
      <c r="S1399" s="155"/>
      <c r="T1399" s="155"/>
      <c r="U1399" s="155"/>
      <c r="V1399" s="155"/>
      <c r="W1399" s="155"/>
      <c r="X1399" s="155"/>
      <c r="Y1399" s="146"/>
      <c r="Z1399" s="146"/>
      <c r="AA1399" s="146"/>
      <c r="AB1399" s="146"/>
      <c r="AC1399" s="146"/>
      <c r="AD1399" s="146"/>
      <c r="AE1399" s="146"/>
      <c r="AF1399" s="146"/>
      <c r="AG1399" s="146" t="s">
        <v>228</v>
      </c>
      <c r="AH1399" s="146">
        <v>0</v>
      </c>
      <c r="AI1399" s="146"/>
      <c r="AJ1399" s="146"/>
      <c r="AK1399" s="146"/>
      <c r="AL1399" s="146"/>
      <c r="AM1399" s="146"/>
      <c r="AN1399" s="146"/>
      <c r="AO1399" s="146"/>
      <c r="AP1399" s="146"/>
      <c r="AQ1399" s="146"/>
      <c r="AR1399" s="146"/>
      <c r="AS1399" s="146"/>
      <c r="AT1399" s="146"/>
      <c r="AU1399" s="146"/>
      <c r="AV1399" s="146"/>
      <c r="AW1399" s="146"/>
      <c r="AX1399" s="146"/>
      <c r="AY1399" s="146"/>
      <c r="AZ1399" s="146"/>
      <c r="BA1399" s="146"/>
      <c r="BB1399" s="146"/>
      <c r="BC1399" s="146"/>
      <c r="BD1399" s="146"/>
      <c r="BE1399" s="146"/>
      <c r="BF1399" s="146"/>
      <c r="BG1399" s="146"/>
      <c r="BH1399" s="146"/>
    </row>
    <row r="1400" spans="1:60" outlineLevel="1">
      <c r="A1400" s="153"/>
      <c r="B1400" s="154"/>
      <c r="C1400" s="195" t="s">
        <v>599</v>
      </c>
      <c r="D1400" s="185"/>
      <c r="E1400" s="186">
        <v>2.8</v>
      </c>
      <c r="F1400" s="155"/>
      <c r="G1400" s="155"/>
      <c r="H1400" s="155"/>
      <c r="I1400" s="155"/>
      <c r="J1400" s="155"/>
      <c r="K1400" s="155"/>
      <c r="L1400" s="155"/>
      <c r="M1400" s="155"/>
      <c r="N1400" s="155"/>
      <c r="O1400" s="155"/>
      <c r="P1400" s="155"/>
      <c r="Q1400" s="155"/>
      <c r="R1400" s="155"/>
      <c r="S1400" s="155"/>
      <c r="T1400" s="155"/>
      <c r="U1400" s="155"/>
      <c r="V1400" s="155"/>
      <c r="W1400" s="155"/>
      <c r="X1400" s="155"/>
      <c r="Y1400" s="146"/>
      <c r="Z1400" s="146"/>
      <c r="AA1400" s="146"/>
      <c r="AB1400" s="146"/>
      <c r="AC1400" s="146"/>
      <c r="AD1400" s="146"/>
      <c r="AE1400" s="146"/>
      <c r="AF1400" s="146"/>
      <c r="AG1400" s="146" t="s">
        <v>228</v>
      </c>
      <c r="AH1400" s="146">
        <v>0</v>
      </c>
      <c r="AI1400" s="146"/>
      <c r="AJ1400" s="146"/>
      <c r="AK1400" s="146"/>
      <c r="AL1400" s="146"/>
      <c r="AM1400" s="146"/>
      <c r="AN1400" s="146"/>
      <c r="AO1400" s="146"/>
      <c r="AP1400" s="146"/>
      <c r="AQ1400" s="146"/>
      <c r="AR1400" s="146"/>
      <c r="AS1400" s="146"/>
      <c r="AT1400" s="146"/>
      <c r="AU1400" s="146"/>
      <c r="AV1400" s="146"/>
      <c r="AW1400" s="146"/>
      <c r="AX1400" s="146"/>
      <c r="AY1400" s="146"/>
      <c r="AZ1400" s="146"/>
      <c r="BA1400" s="146"/>
      <c r="BB1400" s="146"/>
      <c r="BC1400" s="146"/>
      <c r="BD1400" s="146"/>
      <c r="BE1400" s="146"/>
      <c r="BF1400" s="146"/>
      <c r="BG1400" s="146"/>
      <c r="BH1400" s="146"/>
    </row>
    <row r="1401" spans="1:60" outlineLevel="1">
      <c r="A1401" s="153"/>
      <c r="B1401" s="154"/>
      <c r="C1401" s="195" t="s">
        <v>600</v>
      </c>
      <c r="D1401" s="185"/>
      <c r="E1401" s="186">
        <v>5</v>
      </c>
      <c r="F1401" s="155"/>
      <c r="G1401" s="155"/>
      <c r="H1401" s="155"/>
      <c r="I1401" s="155"/>
      <c r="J1401" s="155"/>
      <c r="K1401" s="155"/>
      <c r="L1401" s="155"/>
      <c r="M1401" s="155"/>
      <c r="N1401" s="155"/>
      <c r="O1401" s="155"/>
      <c r="P1401" s="155"/>
      <c r="Q1401" s="155"/>
      <c r="R1401" s="155"/>
      <c r="S1401" s="155"/>
      <c r="T1401" s="155"/>
      <c r="U1401" s="155"/>
      <c r="V1401" s="155"/>
      <c r="W1401" s="155"/>
      <c r="X1401" s="155"/>
      <c r="Y1401" s="146"/>
      <c r="Z1401" s="146"/>
      <c r="AA1401" s="146"/>
      <c r="AB1401" s="146"/>
      <c r="AC1401" s="146"/>
      <c r="AD1401" s="146"/>
      <c r="AE1401" s="146"/>
      <c r="AF1401" s="146"/>
      <c r="AG1401" s="146" t="s">
        <v>228</v>
      </c>
      <c r="AH1401" s="146">
        <v>0</v>
      </c>
      <c r="AI1401" s="146"/>
      <c r="AJ1401" s="146"/>
      <c r="AK1401" s="146"/>
      <c r="AL1401" s="146"/>
      <c r="AM1401" s="146"/>
      <c r="AN1401" s="146"/>
      <c r="AO1401" s="146"/>
      <c r="AP1401" s="146"/>
      <c r="AQ1401" s="146"/>
      <c r="AR1401" s="146"/>
      <c r="AS1401" s="146"/>
      <c r="AT1401" s="146"/>
      <c r="AU1401" s="146"/>
      <c r="AV1401" s="146"/>
      <c r="AW1401" s="146"/>
      <c r="AX1401" s="146"/>
      <c r="AY1401" s="146"/>
      <c r="AZ1401" s="146"/>
      <c r="BA1401" s="146"/>
      <c r="BB1401" s="146"/>
      <c r="BC1401" s="146"/>
      <c r="BD1401" s="146"/>
      <c r="BE1401" s="146"/>
      <c r="BF1401" s="146"/>
      <c r="BG1401" s="146"/>
      <c r="BH1401" s="146"/>
    </row>
    <row r="1402" spans="1:60" outlineLevel="1">
      <c r="A1402" s="153"/>
      <c r="B1402" s="154"/>
      <c r="C1402" s="195" t="s">
        <v>601</v>
      </c>
      <c r="D1402" s="185"/>
      <c r="E1402" s="186">
        <v>37.21</v>
      </c>
      <c r="F1402" s="155"/>
      <c r="G1402" s="155"/>
      <c r="H1402" s="155"/>
      <c r="I1402" s="155"/>
      <c r="J1402" s="155"/>
      <c r="K1402" s="155"/>
      <c r="L1402" s="155"/>
      <c r="M1402" s="155"/>
      <c r="N1402" s="155"/>
      <c r="O1402" s="155"/>
      <c r="P1402" s="155"/>
      <c r="Q1402" s="155"/>
      <c r="R1402" s="155"/>
      <c r="S1402" s="155"/>
      <c r="T1402" s="155"/>
      <c r="U1402" s="155"/>
      <c r="V1402" s="155"/>
      <c r="W1402" s="155"/>
      <c r="X1402" s="155"/>
      <c r="Y1402" s="146"/>
      <c r="Z1402" s="146"/>
      <c r="AA1402" s="146"/>
      <c r="AB1402" s="146"/>
      <c r="AC1402" s="146"/>
      <c r="AD1402" s="146"/>
      <c r="AE1402" s="146"/>
      <c r="AF1402" s="146"/>
      <c r="AG1402" s="146" t="s">
        <v>228</v>
      </c>
      <c r="AH1402" s="146">
        <v>0</v>
      </c>
      <c r="AI1402" s="146"/>
      <c r="AJ1402" s="146"/>
      <c r="AK1402" s="146"/>
      <c r="AL1402" s="146"/>
      <c r="AM1402" s="146"/>
      <c r="AN1402" s="146"/>
      <c r="AO1402" s="146"/>
      <c r="AP1402" s="146"/>
      <c r="AQ1402" s="146"/>
      <c r="AR1402" s="146"/>
      <c r="AS1402" s="146"/>
      <c r="AT1402" s="146"/>
      <c r="AU1402" s="146"/>
      <c r="AV1402" s="146"/>
      <c r="AW1402" s="146"/>
      <c r="AX1402" s="146"/>
      <c r="AY1402" s="146"/>
      <c r="AZ1402" s="146"/>
      <c r="BA1402" s="146"/>
      <c r="BB1402" s="146"/>
      <c r="BC1402" s="146"/>
      <c r="BD1402" s="146"/>
      <c r="BE1402" s="146"/>
      <c r="BF1402" s="146"/>
      <c r="BG1402" s="146"/>
      <c r="BH1402" s="146"/>
    </row>
    <row r="1403" spans="1:60" ht="33.75" outlineLevel="1">
      <c r="A1403" s="163">
        <v>199</v>
      </c>
      <c r="B1403" s="164" t="s">
        <v>1159</v>
      </c>
      <c r="C1403" s="180" t="s">
        <v>1160</v>
      </c>
      <c r="D1403" s="165" t="s">
        <v>497</v>
      </c>
      <c r="E1403" s="166">
        <v>3424.2739999999999</v>
      </c>
      <c r="F1403" s="167"/>
      <c r="G1403" s="168">
        <f>ROUND(E1403*F1403,2)</f>
        <v>0</v>
      </c>
      <c r="H1403" s="167">
        <v>109.5</v>
      </c>
      <c r="I1403" s="168">
        <f>ROUND(E1403*H1403,2)</f>
        <v>374958</v>
      </c>
      <c r="J1403" s="167">
        <v>0</v>
      </c>
      <c r="K1403" s="168">
        <f>ROUND(E1403*J1403,2)</f>
        <v>0</v>
      </c>
      <c r="L1403" s="168">
        <v>21</v>
      </c>
      <c r="M1403" s="168">
        <f>G1403*(1+L1403/100)</f>
        <v>0</v>
      </c>
      <c r="N1403" s="168">
        <v>1E-3</v>
      </c>
      <c r="O1403" s="168">
        <f>ROUND(E1403*N1403,2)</f>
        <v>3.42</v>
      </c>
      <c r="P1403" s="168">
        <v>0</v>
      </c>
      <c r="Q1403" s="168">
        <f>ROUND(E1403*P1403,2)</f>
        <v>0</v>
      </c>
      <c r="R1403" s="168" t="s">
        <v>429</v>
      </c>
      <c r="S1403" s="168" t="s">
        <v>171</v>
      </c>
      <c r="T1403" s="169" t="s">
        <v>171</v>
      </c>
      <c r="U1403" s="155">
        <v>0</v>
      </c>
      <c r="V1403" s="155">
        <f>ROUND(E1403*U1403,2)</f>
        <v>0</v>
      </c>
      <c r="W1403" s="155"/>
      <c r="X1403" s="155" t="s">
        <v>430</v>
      </c>
      <c r="Y1403" s="146"/>
      <c r="Z1403" s="146"/>
      <c r="AA1403" s="146"/>
      <c r="AB1403" s="146"/>
      <c r="AC1403" s="146"/>
      <c r="AD1403" s="146"/>
      <c r="AE1403" s="146"/>
      <c r="AF1403" s="146"/>
      <c r="AG1403" s="146" t="s">
        <v>431</v>
      </c>
      <c r="AH1403" s="146"/>
      <c r="AI1403" s="146"/>
      <c r="AJ1403" s="146"/>
      <c r="AK1403" s="146"/>
      <c r="AL1403" s="146"/>
      <c r="AM1403" s="146"/>
      <c r="AN1403" s="146"/>
      <c r="AO1403" s="146"/>
      <c r="AP1403" s="146"/>
      <c r="AQ1403" s="146"/>
      <c r="AR1403" s="146"/>
      <c r="AS1403" s="146"/>
      <c r="AT1403" s="146"/>
      <c r="AU1403" s="146"/>
      <c r="AV1403" s="146"/>
      <c r="AW1403" s="146"/>
      <c r="AX1403" s="146"/>
      <c r="AY1403" s="146"/>
      <c r="AZ1403" s="146"/>
      <c r="BA1403" s="146"/>
      <c r="BB1403" s="146"/>
      <c r="BC1403" s="146"/>
      <c r="BD1403" s="146"/>
      <c r="BE1403" s="146"/>
      <c r="BF1403" s="146"/>
      <c r="BG1403" s="146"/>
      <c r="BH1403" s="146"/>
    </row>
    <row r="1404" spans="1:60" ht="22.5" outlineLevel="1">
      <c r="A1404" s="153"/>
      <c r="B1404" s="154"/>
      <c r="C1404" s="790" t="s">
        <v>1161</v>
      </c>
      <c r="D1404" s="791"/>
      <c r="E1404" s="791"/>
      <c r="F1404" s="791"/>
      <c r="G1404" s="791"/>
      <c r="H1404" s="155"/>
      <c r="I1404" s="155"/>
      <c r="J1404" s="155"/>
      <c r="K1404" s="155"/>
      <c r="L1404" s="155"/>
      <c r="M1404" s="155"/>
      <c r="N1404" s="155"/>
      <c r="O1404" s="155"/>
      <c r="P1404" s="155"/>
      <c r="Q1404" s="155"/>
      <c r="R1404" s="155"/>
      <c r="S1404" s="155"/>
      <c r="T1404" s="155"/>
      <c r="U1404" s="155"/>
      <c r="V1404" s="155"/>
      <c r="W1404" s="155"/>
      <c r="X1404" s="155"/>
      <c r="Y1404" s="146"/>
      <c r="Z1404" s="146"/>
      <c r="AA1404" s="146"/>
      <c r="AB1404" s="146"/>
      <c r="AC1404" s="146"/>
      <c r="AD1404" s="146"/>
      <c r="AE1404" s="146"/>
      <c r="AF1404" s="146"/>
      <c r="AG1404" s="146" t="s">
        <v>176</v>
      </c>
      <c r="AH1404" s="146"/>
      <c r="AI1404" s="146"/>
      <c r="AJ1404" s="146"/>
      <c r="AK1404" s="146"/>
      <c r="AL1404" s="146"/>
      <c r="AM1404" s="146"/>
      <c r="AN1404" s="146"/>
      <c r="AO1404" s="146"/>
      <c r="AP1404" s="146"/>
      <c r="AQ1404" s="146"/>
      <c r="AR1404" s="146"/>
      <c r="AS1404" s="146"/>
      <c r="AT1404" s="146"/>
      <c r="AU1404" s="146"/>
      <c r="AV1404" s="146"/>
      <c r="AW1404" s="146"/>
      <c r="AX1404" s="146"/>
      <c r="AY1404" s="146"/>
      <c r="AZ1404" s="146"/>
      <c r="BA1404" s="170" t="str">
        <f>C1404</f>
        <v>Polyuretanová pryskyřicí modifikovaná cementová stěrka pro vysoké zatížení, opotřebení a vysoké chemické namáhání, s protiskluzností R11, trhliny překlenující a voděnepropustná.</v>
      </c>
      <c r="BB1404" s="146"/>
      <c r="BC1404" s="146"/>
      <c r="BD1404" s="146"/>
      <c r="BE1404" s="146"/>
      <c r="BF1404" s="146"/>
      <c r="BG1404" s="146"/>
      <c r="BH1404" s="146"/>
    </row>
    <row r="1405" spans="1:60" outlineLevel="1">
      <c r="A1405" s="153"/>
      <c r="B1405" s="154"/>
      <c r="C1405" s="195" t="s">
        <v>354</v>
      </c>
      <c r="D1405" s="185"/>
      <c r="E1405" s="186"/>
      <c r="F1405" s="155"/>
      <c r="G1405" s="155"/>
      <c r="H1405" s="155"/>
      <c r="I1405" s="155"/>
      <c r="J1405" s="155"/>
      <c r="K1405" s="155"/>
      <c r="L1405" s="155"/>
      <c r="M1405" s="155"/>
      <c r="N1405" s="155"/>
      <c r="O1405" s="155"/>
      <c r="P1405" s="155"/>
      <c r="Q1405" s="155"/>
      <c r="R1405" s="155"/>
      <c r="S1405" s="155"/>
      <c r="T1405" s="155"/>
      <c r="U1405" s="155"/>
      <c r="V1405" s="155"/>
      <c r="W1405" s="155"/>
      <c r="X1405" s="155"/>
      <c r="Y1405" s="146"/>
      <c r="Z1405" s="146"/>
      <c r="AA1405" s="146"/>
      <c r="AB1405" s="146"/>
      <c r="AC1405" s="146"/>
      <c r="AD1405" s="146"/>
      <c r="AE1405" s="146"/>
      <c r="AF1405" s="146"/>
      <c r="AG1405" s="146" t="s">
        <v>228</v>
      </c>
      <c r="AH1405" s="146">
        <v>0</v>
      </c>
      <c r="AI1405" s="146"/>
      <c r="AJ1405" s="146"/>
      <c r="AK1405" s="146"/>
      <c r="AL1405" s="146"/>
      <c r="AM1405" s="146"/>
      <c r="AN1405" s="146"/>
      <c r="AO1405" s="146"/>
      <c r="AP1405" s="146"/>
      <c r="AQ1405" s="146"/>
      <c r="AR1405" s="146"/>
      <c r="AS1405" s="146"/>
      <c r="AT1405" s="146"/>
      <c r="AU1405" s="146"/>
      <c r="AV1405" s="146"/>
      <c r="AW1405" s="146"/>
      <c r="AX1405" s="146"/>
      <c r="AY1405" s="146"/>
      <c r="AZ1405" s="146"/>
      <c r="BA1405" s="146"/>
      <c r="BB1405" s="146"/>
      <c r="BC1405" s="146"/>
      <c r="BD1405" s="146"/>
      <c r="BE1405" s="146"/>
      <c r="BF1405" s="146"/>
      <c r="BG1405" s="146"/>
      <c r="BH1405" s="146"/>
    </row>
    <row r="1406" spans="1:60" outlineLevel="1">
      <c r="A1406" s="153"/>
      <c r="B1406" s="154"/>
      <c r="C1406" s="197" t="s">
        <v>362</v>
      </c>
      <c r="D1406" s="189"/>
      <c r="E1406" s="190"/>
      <c r="F1406" s="155"/>
      <c r="G1406" s="155"/>
      <c r="H1406" s="155"/>
      <c r="I1406" s="155"/>
      <c r="J1406" s="155"/>
      <c r="K1406" s="155"/>
      <c r="L1406" s="155"/>
      <c r="M1406" s="155"/>
      <c r="N1406" s="155"/>
      <c r="O1406" s="155"/>
      <c r="P1406" s="155"/>
      <c r="Q1406" s="155"/>
      <c r="R1406" s="155"/>
      <c r="S1406" s="155"/>
      <c r="T1406" s="155"/>
      <c r="U1406" s="155"/>
      <c r="V1406" s="155"/>
      <c r="W1406" s="155"/>
      <c r="X1406" s="155"/>
      <c r="Y1406" s="146"/>
      <c r="Z1406" s="146"/>
      <c r="AA1406" s="146"/>
      <c r="AB1406" s="146"/>
      <c r="AC1406" s="146"/>
      <c r="AD1406" s="146"/>
      <c r="AE1406" s="146"/>
      <c r="AF1406" s="146"/>
      <c r="AG1406" s="146" t="s">
        <v>228</v>
      </c>
      <c r="AH1406" s="146"/>
      <c r="AI1406" s="146"/>
      <c r="AJ1406" s="146"/>
      <c r="AK1406" s="146"/>
      <c r="AL1406" s="146"/>
      <c r="AM1406" s="146"/>
      <c r="AN1406" s="146"/>
      <c r="AO1406" s="146"/>
      <c r="AP1406" s="146"/>
      <c r="AQ1406" s="146"/>
      <c r="AR1406" s="146"/>
      <c r="AS1406" s="146"/>
      <c r="AT1406" s="146"/>
      <c r="AU1406" s="146"/>
      <c r="AV1406" s="146"/>
      <c r="AW1406" s="146"/>
      <c r="AX1406" s="146"/>
      <c r="AY1406" s="146"/>
      <c r="AZ1406" s="146"/>
      <c r="BA1406" s="146"/>
      <c r="BB1406" s="146"/>
      <c r="BC1406" s="146"/>
      <c r="BD1406" s="146"/>
      <c r="BE1406" s="146"/>
      <c r="BF1406" s="146"/>
      <c r="BG1406" s="146"/>
      <c r="BH1406" s="146"/>
    </row>
    <row r="1407" spans="1:60" outlineLevel="1">
      <c r="A1407" s="153"/>
      <c r="B1407" s="154"/>
      <c r="C1407" s="198" t="s">
        <v>1162</v>
      </c>
      <c r="D1407" s="189"/>
      <c r="E1407" s="190">
        <v>201.89699999999999</v>
      </c>
      <c r="F1407" s="155"/>
      <c r="G1407" s="155"/>
      <c r="H1407" s="155"/>
      <c r="I1407" s="155"/>
      <c r="J1407" s="155"/>
      <c r="K1407" s="155"/>
      <c r="L1407" s="155"/>
      <c r="M1407" s="155"/>
      <c r="N1407" s="155"/>
      <c r="O1407" s="155"/>
      <c r="P1407" s="155"/>
      <c r="Q1407" s="155"/>
      <c r="R1407" s="155"/>
      <c r="S1407" s="155"/>
      <c r="T1407" s="155"/>
      <c r="U1407" s="155"/>
      <c r="V1407" s="155"/>
      <c r="W1407" s="155"/>
      <c r="X1407" s="155"/>
      <c r="Y1407" s="146"/>
      <c r="Z1407" s="146"/>
      <c r="AA1407" s="146"/>
      <c r="AB1407" s="146"/>
      <c r="AC1407" s="146"/>
      <c r="AD1407" s="146"/>
      <c r="AE1407" s="146"/>
      <c r="AF1407" s="146"/>
      <c r="AG1407" s="146" t="s">
        <v>228</v>
      </c>
      <c r="AH1407" s="146">
        <v>2</v>
      </c>
      <c r="AI1407" s="146"/>
      <c r="AJ1407" s="146"/>
      <c r="AK1407" s="146"/>
      <c r="AL1407" s="146"/>
      <c r="AM1407" s="146"/>
      <c r="AN1407" s="146"/>
      <c r="AO1407" s="146"/>
      <c r="AP1407" s="146"/>
      <c r="AQ1407" s="146"/>
      <c r="AR1407" s="146"/>
      <c r="AS1407" s="146"/>
      <c r="AT1407" s="146"/>
      <c r="AU1407" s="146"/>
      <c r="AV1407" s="146"/>
      <c r="AW1407" s="146"/>
      <c r="AX1407" s="146"/>
      <c r="AY1407" s="146"/>
      <c r="AZ1407" s="146"/>
      <c r="BA1407" s="146"/>
      <c r="BB1407" s="146"/>
      <c r="BC1407" s="146"/>
      <c r="BD1407" s="146"/>
      <c r="BE1407" s="146"/>
      <c r="BF1407" s="146"/>
      <c r="BG1407" s="146"/>
      <c r="BH1407" s="146"/>
    </row>
    <row r="1408" spans="1:60" outlineLevel="1">
      <c r="A1408" s="153"/>
      <c r="B1408" s="154"/>
      <c r="C1408" s="198" t="s">
        <v>1163</v>
      </c>
      <c r="D1408" s="189"/>
      <c r="E1408" s="190">
        <v>-17.196000000000002</v>
      </c>
      <c r="F1408" s="155"/>
      <c r="G1408" s="155"/>
      <c r="H1408" s="155"/>
      <c r="I1408" s="155"/>
      <c r="J1408" s="155"/>
      <c r="K1408" s="155"/>
      <c r="L1408" s="155"/>
      <c r="M1408" s="155"/>
      <c r="N1408" s="155"/>
      <c r="O1408" s="155"/>
      <c r="P1408" s="155"/>
      <c r="Q1408" s="155"/>
      <c r="R1408" s="155"/>
      <c r="S1408" s="155"/>
      <c r="T1408" s="155"/>
      <c r="U1408" s="155"/>
      <c r="V1408" s="155"/>
      <c r="W1408" s="155"/>
      <c r="X1408" s="155"/>
      <c r="Y1408" s="146"/>
      <c r="Z1408" s="146"/>
      <c r="AA1408" s="146"/>
      <c r="AB1408" s="146"/>
      <c r="AC1408" s="146"/>
      <c r="AD1408" s="146"/>
      <c r="AE1408" s="146"/>
      <c r="AF1408" s="146"/>
      <c r="AG1408" s="146" t="s">
        <v>228</v>
      </c>
      <c r="AH1408" s="146">
        <v>2</v>
      </c>
      <c r="AI1408" s="146"/>
      <c r="AJ1408" s="146"/>
      <c r="AK1408" s="146"/>
      <c r="AL1408" s="146"/>
      <c r="AM1408" s="146"/>
      <c r="AN1408" s="146"/>
      <c r="AO1408" s="146"/>
      <c r="AP1408" s="146"/>
      <c r="AQ1408" s="146"/>
      <c r="AR1408" s="146"/>
      <c r="AS1408" s="146"/>
      <c r="AT1408" s="146"/>
      <c r="AU1408" s="146"/>
      <c r="AV1408" s="146"/>
      <c r="AW1408" s="146"/>
      <c r="AX1408" s="146"/>
      <c r="AY1408" s="146"/>
      <c r="AZ1408" s="146"/>
      <c r="BA1408" s="146"/>
      <c r="BB1408" s="146"/>
      <c r="BC1408" s="146"/>
      <c r="BD1408" s="146"/>
      <c r="BE1408" s="146"/>
      <c r="BF1408" s="146"/>
      <c r="BG1408" s="146"/>
      <c r="BH1408" s="146"/>
    </row>
    <row r="1409" spans="1:60" outlineLevel="1">
      <c r="A1409" s="153"/>
      <c r="B1409" s="154"/>
      <c r="C1409" s="198" t="s">
        <v>1164</v>
      </c>
      <c r="D1409" s="189"/>
      <c r="E1409" s="190">
        <v>4.93</v>
      </c>
      <c r="F1409" s="155"/>
      <c r="G1409" s="155"/>
      <c r="H1409" s="155"/>
      <c r="I1409" s="155"/>
      <c r="J1409" s="155"/>
      <c r="K1409" s="155"/>
      <c r="L1409" s="155"/>
      <c r="M1409" s="155"/>
      <c r="N1409" s="155"/>
      <c r="O1409" s="155"/>
      <c r="P1409" s="155"/>
      <c r="Q1409" s="155"/>
      <c r="R1409" s="155"/>
      <c r="S1409" s="155"/>
      <c r="T1409" s="155"/>
      <c r="U1409" s="155"/>
      <c r="V1409" s="155"/>
      <c r="W1409" s="155"/>
      <c r="X1409" s="155"/>
      <c r="Y1409" s="146"/>
      <c r="Z1409" s="146"/>
      <c r="AA1409" s="146"/>
      <c r="AB1409" s="146"/>
      <c r="AC1409" s="146"/>
      <c r="AD1409" s="146"/>
      <c r="AE1409" s="146"/>
      <c r="AF1409" s="146"/>
      <c r="AG1409" s="146" t="s">
        <v>228</v>
      </c>
      <c r="AH1409" s="146">
        <v>2</v>
      </c>
      <c r="AI1409" s="146"/>
      <c r="AJ1409" s="146"/>
      <c r="AK1409" s="146"/>
      <c r="AL1409" s="146"/>
      <c r="AM1409" s="146"/>
      <c r="AN1409" s="146"/>
      <c r="AO1409" s="146"/>
      <c r="AP1409" s="146"/>
      <c r="AQ1409" s="146"/>
      <c r="AR1409" s="146"/>
      <c r="AS1409" s="146"/>
      <c r="AT1409" s="146"/>
      <c r="AU1409" s="146"/>
      <c r="AV1409" s="146"/>
      <c r="AW1409" s="146"/>
      <c r="AX1409" s="146"/>
      <c r="AY1409" s="146"/>
      <c r="AZ1409" s="146"/>
      <c r="BA1409" s="146"/>
      <c r="BB1409" s="146"/>
      <c r="BC1409" s="146"/>
      <c r="BD1409" s="146"/>
      <c r="BE1409" s="146"/>
      <c r="BF1409" s="146"/>
      <c r="BG1409" s="146"/>
      <c r="BH1409" s="146"/>
    </row>
    <row r="1410" spans="1:60" outlineLevel="1">
      <c r="A1410" s="153"/>
      <c r="B1410" s="154"/>
      <c r="C1410" s="198" t="s">
        <v>1165</v>
      </c>
      <c r="D1410" s="189"/>
      <c r="E1410" s="190">
        <v>9.9499999999999993</v>
      </c>
      <c r="F1410" s="155"/>
      <c r="G1410" s="155"/>
      <c r="H1410" s="155"/>
      <c r="I1410" s="155"/>
      <c r="J1410" s="155"/>
      <c r="K1410" s="155"/>
      <c r="L1410" s="155"/>
      <c r="M1410" s="155"/>
      <c r="N1410" s="155"/>
      <c r="O1410" s="155"/>
      <c r="P1410" s="155"/>
      <c r="Q1410" s="155"/>
      <c r="R1410" s="155"/>
      <c r="S1410" s="155"/>
      <c r="T1410" s="155"/>
      <c r="U1410" s="155"/>
      <c r="V1410" s="155"/>
      <c r="W1410" s="155"/>
      <c r="X1410" s="155"/>
      <c r="Y1410" s="146"/>
      <c r="Z1410" s="146"/>
      <c r="AA1410" s="146"/>
      <c r="AB1410" s="146"/>
      <c r="AC1410" s="146"/>
      <c r="AD1410" s="146"/>
      <c r="AE1410" s="146"/>
      <c r="AF1410" s="146"/>
      <c r="AG1410" s="146" t="s">
        <v>228</v>
      </c>
      <c r="AH1410" s="146">
        <v>2</v>
      </c>
      <c r="AI1410" s="146"/>
      <c r="AJ1410" s="146"/>
      <c r="AK1410" s="146"/>
      <c r="AL1410" s="146"/>
      <c r="AM1410" s="146"/>
      <c r="AN1410" s="146"/>
      <c r="AO1410" s="146"/>
      <c r="AP1410" s="146"/>
      <c r="AQ1410" s="146"/>
      <c r="AR1410" s="146"/>
      <c r="AS1410" s="146"/>
      <c r="AT1410" s="146"/>
      <c r="AU1410" s="146"/>
      <c r="AV1410" s="146"/>
      <c r="AW1410" s="146"/>
      <c r="AX1410" s="146"/>
      <c r="AY1410" s="146"/>
      <c r="AZ1410" s="146"/>
      <c r="BA1410" s="146"/>
      <c r="BB1410" s="146"/>
      <c r="BC1410" s="146"/>
      <c r="BD1410" s="146"/>
      <c r="BE1410" s="146"/>
      <c r="BF1410" s="146"/>
      <c r="BG1410" s="146"/>
      <c r="BH1410" s="146"/>
    </row>
    <row r="1411" spans="1:60" outlineLevel="1">
      <c r="A1411" s="153"/>
      <c r="B1411" s="154"/>
      <c r="C1411" s="198" t="s">
        <v>1166</v>
      </c>
      <c r="D1411" s="189"/>
      <c r="E1411" s="190">
        <v>2.8</v>
      </c>
      <c r="F1411" s="155"/>
      <c r="G1411" s="155"/>
      <c r="H1411" s="155"/>
      <c r="I1411" s="155"/>
      <c r="J1411" s="155"/>
      <c r="K1411" s="155"/>
      <c r="L1411" s="155"/>
      <c r="M1411" s="155"/>
      <c r="N1411" s="155"/>
      <c r="O1411" s="155"/>
      <c r="P1411" s="155"/>
      <c r="Q1411" s="155"/>
      <c r="R1411" s="155"/>
      <c r="S1411" s="155"/>
      <c r="T1411" s="155"/>
      <c r="U1411" s="155"/>
      <c r="V1411" s="155"/>
      <c r="W1411" s="155"/>
      <c r="X1411" s="155"/>
      <c r="Y1411" s="146"/>
      <c r="Z1411" s="146"/>
      <c r="AA1411" s="146"/>
      <c r="AB1411" s="146"/>
      <c r="AC1411" s="146"/>
      <c r="AD1411" s="146"/>
      <c r="AE1411" s="146"/>
      <c r="AF1411" s="146"/>
      <c r="AG1411" s="146" t="s">
        <v>228</v>
      </c>
      <c r="AH1411" s="146">
        <v>2</v>
      </c>
      <c r="AI1411" s="146"/>
      <c r="AJ1411" s="146"/>
      <c r="AK1411" s="146"/>
      <c r="AL1411" s="146"/>
      <c r="AM1411" s="146"/>
      <c r="AN1411" s="146"/>
      <c r="AO1411" s="146"/>
      <c r="AP1411" s="146"/>
      <c r="AQ1411" s="146"/>
      <c r="AR1411" s="146"/>
      <c r="AS1411" s="146"/>
      <c r="AT1411" s="146"/>
      <c r="AU1411" s="146"/>
      <c r="AV1411" s="146"/>
      <c r="AW1411" s="146"/>
      <c r="AX1411" s="146"/>
      <c r="AY1411" s="146"/>
      <c r="AZ1411" s="146"/>
      <c r="BA1411" s="146"/>
      <c r="BB1411" s="146"/>
      <c r="BC1411" s="146"/>
      <c r="BD1411" s="146"/>
      <c r="BE1411" s="146"/>
      <c r="BF1411" s="146"/>
      <c r="BG1411" s="146"/>
      <c r="BH1411" s="146"/>
    </row>
    <row r="1412" spans="1:60" outlineLevel="1">
      <c r="A1412" s="153"/>
      <c r="B1412" s="154"/>
      <c r="C1412" s="198" t="s">
        <v>1167</v>
      </c>
      <c r="D1412" s="189"/>
      <c r="E1412" s="190">
        <v>5</v>
      </c>
      <c r="F1412" s="155"/>
      <c r="G1412" s="155"/>
      <c r="H1412" s="155"/>
      <c r="I1412" s="155"/>
      <c r="J1412" s="155"/>
      <c r="K1412" s="155"/>
      <c r="L1412" s="155"/>
      <c r="M1412" s="155"/>
      <c r="N1412" s="155"/>
      <c r="O1412" s="155"/>
      <c r="P1412" s="155"/>
      <c r="Q1412" s="155"/>
      <c r="R1412" s="155"/>
      <c r="S1412" s="155"/>
      <c r="T1412" s="155"/>
      <c r="U1412" s="155"/>
      <c r="V1412" s="155"/>
      <c r="W1412" s="155"/>
      <c r="X1412" s="155"/>
      <c r="Y1412" s="146"/>
      <c r="Z1412" s="146"/>
      <c r="AA1412" s="146"/>
      <c r="AB1412" s="146"/>
      <c r="AC1412" s="146"/>
      <c r="AD1412" s="146"/>
      <c r="AE1412" s="146"/>
      <c r="AF1412" s="146"/>
      <c r="AG1412" s="146" t="s">
        <v>228</v>
      </c>
      <c r="AH1412" s="146">
        <v>2</v>
      </c>
      <c r="AI1412" s="146"/>
      <c r="AJ1412" s="146"/>
      <c r="AK1412" s="146"/>
      <c r="AL1412" s="146"/>
      <c r="AM1412" s="146"/>
      <c r="AN1412" s="146"/>
      <c r="AO1412" s="146"/>
      <c r="AP1412" s="146"/>
      <c r="AQ1412" s="146"/>
      <c r="AR1412" s="146"/>
      <c r="AS1412" s="146"/>
      <c r="AT1412" s="146"/>
      <c r="AU1412" s="146"/>
      <c r="AV1412" s="146"/>
      <c r="AW1412" s="146"/>
      <c r="AX1412" s="146"/>
      <c r="AY1412" s="146"/>
      <c r="AZ1412" s="146"/>
      <c r="BA1412" s="146"/>
      <c r="BB1412" s="146"/>
      <c r="BC1412" s="146"/>
      <c r="BD1412" s="146"/>
      <c r="BE1412" s="146"/>
      <c r="BF1412" s="146"/>
      <c r="BG1412" s="146"/>
      <c r="BH1412" s="146"/>
    </row>
    <row r="1413" spans="1:60" outlineLevel="1">
      <c r="A1413" s="153"/>
      <c r="B1413" s="154"/>
      <c r="C1413" s="198" t="s">
        <v>1168</v>
      </c>
      <c r="D1413" s="189"/>
      <c r="E1413" s="190">
        <v>37.21</v>
      </c>
      <c r="F1413" s="155"/>
      <c r="G1413" s="155"/>
      <c r="H1413" s="155"/>
      <c r="I1413" s="155"/>
      <c r="J1413" s="155"/>
      <c r="K1413" s="155"/>
      <c r="L1413" s="155"/>
      <c r="M1413" s="155"/>
      <c r="N1413" s="155"/>
      <c r="O1413" s="155"/>
      <c r="P1413" s="155"/>
      <c r="Q1413" s="155"/>
      <c r="R1413" s="155"/>
      <c r="S1413" s="155"/>
      <c r="T1413" s="155"/>
      <c r="U1413" s="155"/>
      <c r="V1413" s="155"/>
      <c r="W1413" s="155"/>
      <c r="X1413" s="155"/>
      <c r="Y1413" s="146"/>
      <c r="Z1413" s="146"/>
      <c r="AA1413" s="146"/>
      <c r="AB1413" s="146"/>
      <c r="AC1413" s="146"/>
      <c r="AD1413" s="146"/>
      <c r="AE1413" s="146"/>
      <c r="AF1413" s="146"/>
      <c r="AG1413" s="146" t="s">
        <v>228</v>
      </c>
      <c r="AH1413" s="146">
        <v>2</v>
      </c>
      <c r="AI1413" s="146"/>
      <c r="AJ1413" s="146"/>
      <c r="AK1413" s="146"/>
      <c r="AL1413" s="146"/>
      <c r="AM1413" s="146"/>
      <c r="AN1413" s="146"/>
      <c r="AO1413" s="146"/>
      <c r="AP1413" s="146"/>
      <c r="AQ1413" s="146"/>
      <c r="AR1413" s="146"/>
      <c r="AS1413" s="146"/>
      <c r="AT1413" s="146"/>
      <c r="AU1413" s="146"/>
      <c r="AV1413" s="146"/>
      <c r="AW1413" s="146"/>
      <c r="AX1413" s="146"/>
      <c r="AY1413" s="146"/>
      <c r="AZ1413" s="146"/>
      <c r="BA1413" s="146"/>
      <c r="BB1413" s="146"/>
      <c r="BC1413" s="146"/>
      <c r="BD1413" s="146"/>
      <c r="BE1413" s="146"/>
      <c r="BF1413" s="146"/>
      <c r="BG1413" s="146"/>
      <c r="BH1413" s="146"/>
    </row>
    <row r="1414" spans="1:60" outlineLevel="1">
      <c r="A1414" s="153"/>
      <c r="B1414" s="154"/>
      <c r="C1414" s="199" t="s">
        <v>365</v>
      </c>
      <c r="D1414" s="191"/>
      <c r="E1414" s="192">
        <v>244.59100000000001</v>
      </c>
      <c r="F1414" s="155"/>
      <c r="G1414" s="155"/>
      <c r="H1414" s="155"/>
      <c r="I1414" s="155"/>
      <c r="J1414" s="155"/>
      <c r="K1414" s="155"/>
      <c r="L1414" s="155"/>
      <c r="M1414" s="155"/>
      <c r="N1414" s="155"/>
      <c r="O1414" s="155"/>
      <c r="P1414" s="155"/>
      <c r="Q1414" s="155"/>
      <c r="R1414" s="155"/>
      <c r="S1414" s="155"/>
      <c r="T1414" s="155"/>
      <c r="U1414" s="155"/>
      <c r="V1414" s="155"/>
      <c r="W1414" s="155"/>
      <c r="X1414" s="155"/>
      <c r="Y1414" s="146"/>
      <c r="Z1414" s="146"/>
      <c r="AA1414" s="146"/>
      <c r="AB1414" s="146"/>
      <c r="AC1414" s="146"/>
      <c r="AD1414" s="146"/>
      <c r="AE1414" s="146"/>
      <c r="AF1414" s="146"/>
      <c r="AG1414" s="146" t="s">
        <v>228</v>
      </c>
      <c r="AH1414" s="146">
        <v>3</v>
      </c>
      <c r="AI1414" s="146"/>
      <c r="AJ1414" s="146"/>
      <c r="AK1414" s="146"/>
      <c r="AL1414" s="146"/>
      <c r="AM1414" s="146"/>
      <c r="AN1414" s="146"/>
      <c r="AO1414" s="146"/>
      <c r="AP1414" s="146"/>
      <c r="AQ1414" s="146"/>
      <c r="AR1414" s="146"/>
      <c r="AS1414" s="146"/>
      <c r="AT1414" s="146"/>
      <c r="AU1414" s="146"/>
      <c r="AV1414" s="146"/>
      <c r="AW1414" s="146"/>
      <c r="AX1414" s="146"/>
      <c r="AY1414" s="146"/>
      <c r="AZ1414" s="146"/>
      <c r="BA1414" s="146"/>
      <c r="BB1414" s="146"/>
      <c r="BC1414" s="146"/>
      <c r="BD1414" s="146"/>
      <c r="BE1414" s="146"/>
      <c r="BF1414" s="146"/>
      <c r="BG1414" s="146"/>
      <c r="BH1414" s="146"/>
    </row>
    <row r="1415" spans="1:60" outlineLevel="1">
      <c r="A1415" s="153"/>
      <c r="B1415" s="154"/>
      <c r="C1415" s="197" t="s">
        <v>366</v>
      </c>
      <c r="D1415" s="189"/>
      <c r="E1415" s="190"/>
      <c r="F1415" s="155"/>
      <c r="G1415" s="155"/>
      <c r="H1415" s="155"/>
      <c r="I1415" s="155"/>
      <c r="J1415" s="155"/>
      <c r="K1415" s="155"/>
      <c r="L1415" s="155"/>
      <c r="M1415" s="155"/>
      <c r="N1415" s="155"/>
      <c r="O1415" s="155"/>
      <c r="P1415" s="155"/>
      <c r="Q1415" s="155"/>
      <c r="R1415" s="155"/>
      <c r="S1415" s="155"/>
      <c r="T1415" s="155"/>
      <c r="U1415" s="155"/>
      <c r="V1415" s="155"/>
      <c r="W1415" s="155"/>
      <c r="X1415" s="155"/>
      <c r="Y1415" s="146"/>
      <c r="Z1415" s="146"/>
      <c r="AA1415" s="146"/>
      <c r="AB1415" s="146"/>
      <c r="AC1415" s="146"/>
      <c r="AD1415" s="146"/>
      <c r="AE1415" s="146"/>
      <c r="AF1415" s="146"/>
      <c r="AG1415" s="146" t="s">
        <v>228</v>
      </c>
      <c r="AH1415" s="146"/>
      <c r="AI1415" s="146"/>
      <c r="AJ1415" s="146"/>
      <c r="AK1415" s="146"/>
      <c r="AL1415" s="146"/>
      <c r="AM1415" s="146"/>
      <c r="AN1415" s="146"/>
      <c r="AO1415" s="146"/>
      <c r="AP1415" s="146"/>
      <c r="AQ1415" s="146"/>
      <c r="AR1415" s="146"/>
      <c r="AS1415" s="146"/>
      <c r="AT1415" s="146"/>
      <c r="AU1415" s="146"/>
      <c r="AV1415" s="146"/>
      <c r="AW1415" s="146"/>
      <c r="AX1415" s="146"/>
      <c r="AY1415" s="146"/>
      <c r="AZ1415" s="146"/>
      <c r="BA1415" s="146"/>
      <c r="BB1415" s="146"/>
      <c r="BC1415" s="146"/>
      <c r="BD1415" s="146"/>
      <c r="BE1415" s="146"/>
      <c r="BF1415" s="146"/>
      <c r="BG1415" s="146"/>
      <c r="BH1415" s="146"/>
    </row>
    <row r="1416" spans="1:60" outlineLevel="1">
      <c r="A1416" s="153"/>
      <c r="B1416" s="154"/>
      <c r="C1416" s="195" t="s">
        <v>1169</v>
      </c>
      <c r="D1416" s="185"/>
      <c r="E1416" s="186">
        <v>3424.2739999999999</v>
      </c>
      <c r="F1416" s="155"/>
      <c r="G1416" s="155"/>
      <c r="H1416" s="155"/>
      <c r="I1416" s="155"/>
      <c r="J1416" s="155"/>
      <c r="K1416" s="155"/>
      <c r="L1416" s="155"/>
      <c r="M1416" s="155"/>
      <c r="N1416" s="155"/>
      <c r="O1416" s="155"/>
      <c r="P1416" s="155"/>
      <c r="Q1416" s="155"/>
      <c r="R1416" s="155"/>
      <c r="S1416" s="155"/>
      <c r="T1416" s="155"/>
      <c r="U1416" s="155"/>
      <c r="V1416" s="155"/>
      <c r="W1416" s="155"/>
      <c r="X1416" s="155"/>
      <c r="Y1416" s="146"/>
      <c r="Z1416" s="146"/>
      <c r="AA1416" s="146"/>
      <c r="AB1416" s="146"/>
      <c r="AC1416" s="146"/>
      <c r="AD1416" s="146"/>
      <c r="AE1416" s="146"/>
      <c r="AF1416" s="146"/>
      <c r="AG1416" s="146" t="s">
        <v>228</v>
      </c>
      <c r="AH1416" s="146">
        <v>0</v>
      </c>
      <c r="AI1416" s="146"/>
      <c r="AJ1416" s="146"/>
      <c r="AK1416" s="146"/>
      <c r="AL1416" s="146"/>
      <c r="AM1416" s="146"/>
      <c r="AN1416" s="146"/>
      <c r="AO1416" s="146"/>
      <c r="AP1416" s="146"/>
      <c r="AQ1416" s="146"/>
      <c r="AR1416" s="146"/>
      <c r="AS1416" s="146"/>
      <c r="AT1416" s="146"/>
      <c r="AU1416" s="146"/>
      <c r="AV1416" s="146"/>
      <c r="AW1416" s="146"/>
      <c r="AX1416" s="146"/>
      <c r="AY1416" s="146"/>
      <c r="AZ1416" s="146"/>
      <c r="BA1416" s="146"/>
      <c r="BB1416" s="146"/>
      <c r="BC1416" s="146"/>
      <c r="BD1416" s="146"/>
      <c r="BE1416" s="146"/>
      <c r="BF1416" s="146"/>
      <c r="BG1416" s="146"/>
      <c r="BH1416" s="146"/>
    </row>
    <row r="1417" spans="1:60" outlineLevel="1">
      <c r="A1417" s="163">
        <v>200</v>
      </c>
      <c r="B1417" s="164" t="s">
        <v>1170</v>
      </c>
      <c r="C1417" s="180" t="s">
        <v>1171</v>
      </c>
      <c r="D1417" s="165" t="s">
        <v>296</v>
      </c>
      <c r="E1417" s="166">
        <v>4.4645400000000004</v>
      </c>
      <c r="F1417" s="167"/>
      <c r="G1417" s="168">
        <f>ROUND(E1417*F1417,2)</f>
        <v>0</v>
      </c>
      <c r="H1417" s="167">
        <v>0</v>
      </c>
      <c r="I1417" s="168">
        <f>ROUND(E1417*H1417,2)</f>
        <v>0</v>
      </c>
      <c r="J1417" s="167">
        <v>622</v>
      </c>
      <c r="K1417" s="168">
        <f>ROUND(E1417*J1417,2)</f>
        <v>2776.94</v>
      </c>
      <c r="L1417" s="168">
        <v>21</v>
      </c>
      <c r="M1417" s="168">
        <f>G1417*(1+L1417/100)</f>
        <v>0</v>
      </c>
      <c r="N1417" s="168">
        <v>0</v>
      </c>
      <c r="O1417" s="168">
        <f>ROUND(E1417*N1417,2)</f>
        <v>0</v>
      </c>
      <c r="P1417" s="168">
        <v>0</v>
      </c>
      <c r="Q1417" s="168">
        <f>ROUND(E1417*P1417,2)</f>
        <v>0</v>
      </c>
      <c r="R1417" s="168" t="s">
        <v>1149</v>
      </c>
      <c r="S1417" s="168" t="s">
        <v>171</v>
      </c>
      <c r="T1417" s="169" t="s">
        <v>171</v>
      </c>
      <c r="U1417" s="155">
        <v>1.321</v>
      </c>
      <c r="V1417" s="155">
        <f>ROUND(E1417*U1417,2)</f>
        <v>5.9</v>
      </c>
      <c r="W1417" s="155"/>
      <c r="X1417" s="155" t="s">
        <v>840</v>
      </c>
      <c r="Y1417" s="146"/>
      <c r="Z1417" s="146"/>
      <c r="AA1417" s="146"/>
      <c r="AB1417" s="146"/>
      <c r="AC1417" s="146"/>
      <c r="AD1417" s="146"/>
      <c r="AE1417" s="146"/>
      <c r="AF1417" s="146"/>
      <c r="AG1417" s="146" t="s">
        <v>841</v>
      </c>
      <c r="AH1417" s="146"/>
      <c r="AI1417" s="146"/>
      <c r="AJ1417" s="146"/>
      <c r="AK1417" s="146"/>
      <c r="AL1417" s="146"/>
      <c r="AM1417" s="146"/>
      <c r="AN1417" s="146"/>
      <c r="AO1417" s="146"/>
      <c r="AP1417" s="146"/>
      <c r="AQ1417" s="146"/>
      <c r="AR1417" s="146"/>
      <c r="AS1417" s="146"/>
      <c r="AT1417" s="146"/>
      <c r="AU1417" s="146"/>
      <c r="AV1417" s="146"/>
      <c r="AW1417" s="146"/>
      <c r="AX1417" s="146"/>
      <c r="AY1417" s="146"/>
      <c r="AZ1417" s="146"/>
      <c r="BA1417" s="146"/>
      <c r="BB1417" s="146"/>
      <c r="BC1417" s="146"/>
      <c r="BD1417" s="146"/>
      <c r="BE1417" s="146"/>
      <c r="BF1417" s="146"/>
      <c r="BG1417" s="146"/>
      <c r="BH1417" s="146"/>
    </row>
    <row r="1418" spans="1:60" outlineLevel="1">
      <c r="A1418" s="153"/>
      <c r="B1418" s="154"/>
      <c r="C1418" s="801" t="s">
        <v>939</v>
      </c>
      <c r="D1418" s="802"/>
      <c r="E1418" s="802"/>
      <c r="F1418" s="802"/>
      <c r="G1418" s="802"/>
      <c r="H1418" s="155"/>
      <c r="I1418" s="155"/>
      <c r="J1418" s="155"/>
      <c r="K1418" s="155"/>
      <c r="L1418" s="155"/>
      <c r="M1418" s="155"/>
      <c r="N1418" s="155"/>
      <c r="O1418" s="155"/>
      <c r="P1418" s="155"/>
      <c r="Q1418" s="155"/>
      <c r="R1418" s="155"/>
      <c r="S1418" s="155"/>
      <c r="T1418" s="155"/>
      <c r="U1418" s="155"/>
      <c r="V1418" s="155"/>
      <c r="W1418" s="155"/>
      <c r="X1418" s="155"/>
      <c r="Y1418" s="146"/>
      <c r="Z1418" s="146"/>
      <c r="AA1418" s="146"/>
      <c r="AB1418" s="146"/>
      <c r="AC1418" s="146"/>
      <c r="AD1418" s="146"/>
      <c r="AE1418" s="146"/>
      <c r="AF1418" s="146"/>
      <c r="AG1418" s="146" t="s">
        <v>226</v>
      </c>
      <c r="AH1418" s="146"/>
      <c r="AI1418" s="146"/>
      <c r="AJ1418" s="146"/>
      <c r="AK1418" s="146"/>
      <c r="AL1418" s="146"/>
      <c r="AM1418" s="146"/>
      <c r="AN1418" s="146"/>
      <c r="AO1418" s="146"/>
      <c r="AP1418" s="146"/>
      <c r="AQ1418" s="146"/>
      <c r="AR1418" s="146"/>
      <c r="AS1418" s="146"/>
      <c r="AT1418" s="146"/>
      <c r="AU1418" s="146"/>
      <c r="AV1418" s="146"/>
      <c r="AW1418" s="146"/>
      <c r="AX1418" s="146"/>
      <c r="AY1418" s="146"/>
      <c r="AZ1418" s="146"/>
      <c r="BA1418" s="146"/>
      <c r="BB1418" s="146"/>
      <c r="BC1418" s="146"/>
      <c r="BD1418" s="146"/>
      <c r="BE1418" s="146"/>
      <c r="BF1418" s="146"/>
      <c r="BG1418" s="146"/>
      <c r="BH1418" s="146"/>
    </row>
    <row r="1419" spans="1:60" outlineLevel="1">
      <c r="A1419" s="153"/>
      <c r="B1419" s="154"/>
      <c r="C1419" s="195" t="s">
        <v>843</v>
      </c>
      <c r="D1419" s="185"/>
      <c r="E1419" s="186"/>
      <c r="F1419" s="155"/>
      <c r="G1419" s="155"/>
      <c r="H1419" s="155"/>
      <c r="I1419" s="155"/>
      <c r="J1419" s="155"/>
      <c r="K1419" s="155"/>
      <c r="L1419" s="155"/>
      <c r="M1419" s="155"/>
      <c r="N1419" s="155"/>
      <c r="O1419" s="155"/>
      <c r="P1419" s="155"/>
      <c r="Q1419" s="155"/>
      <c r="R1419" s="155"/>
      <c r="S1419" s="155"/>
      <c r="T1419" s="155"/>
      <c r="U1419" s="155"/>
      <c r="V1419" s="155"/>
      <c r="W1419" s="155"/>
      <c r="X1419" s="155"/>
      <c r="Y1419" s="146"/>
      <c r="Z1419" s="146"/>
      <c r="AA1419" s="146"/>
      <c r="AB1419" s="146"/>
      <c r="AC1419" s="146"/>
      <c r="AD1419" s="146"/>
      <c r="AE1419" s="146"/>
      <c r="AF1419" s="146"/>
      <c r="AG1419" s="146" t="s">
        <v>228</v>
      </c>
      <c r="AH1419" s="146">
        <v>0</v>
      </c>
      <c r="AI1419" s="146"/>
      <c r="AJ1419" s="146"/>
      <c r="AK1419" s="146"/>
      <c r="AL1419" s="146"/>
      <c r="AM1419" s="146"/>
      <c r="AN1419" s="146"/>
      <c r="AO1419" s="146"/>
      <c r="AP1419" s="146"/>
      <c r="AQ1419" s="146"/>
      <c r="AR1419" s="146"/>
      <c r="AS1419" s="146"/>
      <c r="AT1419" s="146"/>
      <c r="AU1419" s="146"/>
      <c r="AV1419" s="146"/>
      <c r="AW1419" s="146"/>
      <c r="AX1419" s="146"/>
      <c r="AY1419" s="146"/>
      <c r="AZ1419" s="146"/>
      <c r="BA1419" s="146"/>
      <c r="BB1419" s="146"/>
      <c r="BC1419" s="146"/>
      <c r="BD1419" s="146"/>
      <c r="BE1419" s="146"/>
      <c r="BF1419" s="146"/>
      <c r="BG1419" s="146"/>
      <c r="BH1419" s="146"/>
    </row>
    <row r="1420" spans="1:60" outlineLevel="1">
      <c r="A1420" s="153"/>
      <c r="B1420" s="154"/>
      <c r="C1420" s="195" t="s">
        <v>1172</v>
      </c>
      <c r="D1420" s="185"/>
      <c r="E1420" s="186"/>
      <c r="F1420" s="155"/>
      <c r="G1420" s="155"/>
      <c r="H1420" s="155"/>
      <c r="I1420" s="155"/>
      <c r="J1420" s="155"/>
      <c r="K1420" s="155"/>
      <c r="L1420" s="155"/>
      <c r="M1420" s="155"/>
      <c r="N1420" s="155"/>
      <c r="O1420" s="155"/>
      <c r="P1420" s="155"/>
      <c r="Q1420" s="155"/>
      <c r="R1420" s="155"/>
      <c r="S1420" s="155"/>
      <c r="T1420" s="155"/>
      <c r="U1420" s="155"/>
      <c r="V1420" s="155"/>
      <c r="W1420" s="155"/>
      <c r="X1420" s="155"/>
      <c r="Y1420" s="146"/>
      <c r="Z1420" s="146"/>
      <c r="AA1420" s="146"/>
      <c r="AB1420" s="146"/>
      <c r="AC1420" s="146"/>
      <c r="AD1420" s="146"/>
      <c r="AE1420" s="146"/>
      <c r="AF1420" s="146"/>
      <c r="AG1420" s="146" t="s">
        <v>228</v>
      </c>
      <c r="AH1420" s="146">
        <v>0</v>
      </c>
      <c r="AI1420" s="146"/>
      <c r="AJ1420" s="146"/>
      <c r="AK1420" s="146"/>
      <c r="AL1420" s="146"/>
      <c r="AM1420" s="146"/>
      <c r="AN1420" s="146"/>
      <c r="AO1420" s="146"/>
      <c r="AP1420" s="146"/>
      <c r="AQ1420" s="146"/>
      <c r="AR1420" s="146"/>
      <c r="AS1420" s="146"/>
      <c r="AT1420" s="146"/>
      <c r="AU1420" s="146"/>
      <c r="AV1420" s="146"/>
      <c r="AW1420" s="146"/>
      <c r="AX1420" s="146"/>
      <c r="AY1420" s="146"/>
      <c r="AZ1420" s="146"/>
      <c r="BA1420" s="146"/>
      <c r="BB1420" s="146"/>
      <c r="BC1420" s="146"/>
      <c r="BD1420" s="146"/>
      <c r="BE1420" s="146"/>
      <c r="BF1420" s="146"/>
      <c r="BG1420" s="146"/>
      <c r="BH1420" s="146"/>
    </row>
    <row r="1421" spans="1:60" outlineLevel="1">
      <c r="A1421" s="153"/>
      <c r="B1421" s="154"/>
      <c r="C1421" s="195" t="s">
        <v>1173</v>
      </c>
      <c r="D1421" s="185"/>
      <c r="E1421" s="186">
        <v>4.4645400000000004</v>
      </c>
      <c r="F1421" s="155"/>
      <c r="G1421" s="155"/>
      <c r="H1421" s="155"/>
      <c r="I1421" s="155"/>
      <c r="J1421" s="155"/>
      <c r="K1421" s="155"/>
      <c r="L1421" s="155"/>
      <c r="M1421" s="155"/>
      <c r="N1421" s="155"/>
      <c r="O1421" s="155"/>
      <c r="P1421" s="155"/>
      <c r="Q1421" s="155"/>
      <c r="R1421" s="155"/>
      <c r="S1421" s="155"/>
      <c r="T1421" s="155"/>
      <c r="U1421" s="155"/>
      <c r="V1421" s="155"/>
      <c r="W1421" s="155"/>
      <c r="X1421" s="155"/>
      <c r="Y1421" s="146"/>
      <c r="Z1421" s="146"/>
      <c r="AA1421" s="146"/>
      <c r="AB1421" s="146"/>
      <c r="AC1421" s="146"/>
      <c r="AD1421" s="146"/>
      <c r="AE1421" s="146"/>
      <c r="AF1421" s="146"/>
      <c r="AG1421" s="146" t="s">
        <v>228</v>
      </c>
      <c r="AH1421" s="146">
        <v>0</v>
      </c>
      <c r="AI1421" s="146"/>
      <c r="AJ1421" s="146"/>
      <c r="AK1421" s="146"/>
      <c r="AL1421" s="146"/>
      <c r="AM1421" s="146"/>
      <c r="AN1421" s="146"/>
      <c r="AO1421" s="146"/>
      <c r="AP1421" s="146"/>
      <c r="AQ1421" s="146"/>
      <c r="AR1421" s="146"/>
      <c r="AS1421" s="146"/>
      <c r="AT1421" s="146"/>
      <c r="AU1421" s="146"/>
      <c r="AV1421" s="146"/>
      <c r="AW1421" s="146"/>
      <c r="AX1421" s="146"/>
      <c r="AY1421" s="146"/>
      <c r="AZ1421" s="146"/>
      <c r="BA1421" s="146"/>
      <c r="BB1421" s="146"/>
      <c r="BC1421" s="146"/>
      <c r="BD1421" s="146"/>
      <c r="BE1421" s="146"/>
      <c r="BF1421" s="146"/>
      <c r="BG1421" s="146"/>
      <c r="BH1421" s="146"/>
    </row>
    <row r="1422" spans="1:60">
      <c r="A1422" s="157" t="s">
        <v>166</v>
      </c>
      <c r="B1422" s="158" t="s">
        <v>121</v>
      </c>
      <c r="C1422" s="179" t="s">
        <v>122</v>
      </c>
      <c r="D1422" s="159"/>
      <c r="E1422" s="160"/>
      <c r="F1422" s="161"/>
      <c r="G1422" s="161">
        <f>SUMIF(AG1423:AG1499,"&lt;&gt;NOR",G1423:G1499)</f>
        <v>0</v>
      </c>
      <c r="H1422" s="161"/>
      <c r="I1422" s="161">
        <f>SUM(I1423:I1499)</f>
        <v>35587.420000000006</v>
      </c>
      <c r="J1422" s="161"/>
      <c r="K1422" s="161">
        <f>SUM(K1423:K1499)</f>
        <v>169820.56</v>
      </c>
      <c r="L1422" s="161"/>
      <c r="M1422" s="161">
        <f>SUM(M1423:M1499)</f>
        <v>0</v>
      </c>
      <c r="N1422" s="161"/>
      <c r="O1422" s="161">
        <f>SUM(O1423:O1499)</f>
        <v>0.24</v>
      </c>
      <c r="P1422" s="161"/>
      <c r="Q1422" s="161">
        <f>SUM(Q1423:Q1499)</f>
        <v>0</v>
      </c>
      <c r="R1422" s="161"/>
      <c r="S1422" s="161"/>
      <c r="T1422" s="162"/>
      <c r="U1422" s="156"/>
      <c r="V1422" s="156">
        <f>SUM(V1423:V1499)</f>
        <v>132.38999999999999</v>
      </c>
      <c r="W1422" s="156"/>
      <c r="X1422" s="156"/>
      <c r="AG1422" t="s">
        <v>167</v>
      </c>
    </row>
    <row r="1423" spans="1:60" outlineLevel="1">
      <c r="A1423" s="163">
        <v>201</v>
      </c>
      <c r="B1423" s="164" t="s">
        <v>1174</v>
      </c>
      <c r="C1423" s="180" t="s">
        <v>1175</v>
      </c>
      <c r="D1423" s="165" t="s">
        <v>254</v>
      </c>
      <c r="E1423" s="166">
        <v>517.44000000000005</v>
      </c>
      <c r="F1423" s="167"/>
      <c r="G1423" s="168">
        <f>ROUND(E1423*F1423,2)</f>
        <v>0</v>
      </c>
      <c r="H1423" s="167">
        <v>57.49</v>
      </c>
      <c r="I1423" s="168">
        <f>ROUND(E1423*H1423,2)</f>
        <v>29747.63</v>
      </c>
      <c r="J1423" s="167">
        <v>90.51</v>
      </c>
      <c r="K1423" s="168">
        <f>ROUND(E1423*J1423,2)</f>
        <v>46833.49</v>
      </c>
      <c r="L1423" s="168">
        <v>21</v>
      </c>
      <c r="M1423" s="168">
        <f>G1423*(1+L1423/100)</f>
        <v>0</v>
      </c>
      <c r="N1423" s="168">
        <v>3.6999999999999999E-4</v>
      </c>
      <c r="O1423" s="168">
        <f>ROUND(E1423*N1423,2)</f>
        <v>0.19</v>
      </c>
      <c r="P1423" s="168">
        <v>0</v>
      </c>
      <c r="Q1423" s="168">
        <f>ROUND(E1423*P1423,2)</f>
        <v>0</v>
      </c>
      <c r="R1423" s="168" t="s">
        <v>1176</v>
      </c>
      <c r="S1423" s="168" t="s">
        <v>171</v>
      </c>
      <c r="T1423" s="169" t="s">
        <v>171</v>
      </c>
      <c r="U1423" s="155">
        <v>0.19400000000000001</v>
      </c>
      <c r="V1423" s="155">
        <f>ROUND(E1423*U1423,2)</f>
        <v>100.38</v>
      </c>
      <c r="W1423" s="155"/>
      <c r="X1423" s="155" t="s">
        <v>223</v>
      </c>
      <c r="Y1423" s="146"/>
      <c r="Z1423" s="146"/>
      <c r="AA1423" s="146"/>
      <c r="AB1423" s="146"/>
      <c r="AC1423" s="146"/>
      <c r="AD1423" s="146"/>
      <c r="AE1423" s="146"/>
      <c r="AF1423" s="146"/>
      <c r="AG1423" s="146" t="s">
        <v>224</v>
      </c>
      <c r="AH1423" s="146"/>
      <c r="AI1423" s="146"/>
      <c r="AJ1423" s="146"/>
      <c r="AK1423" s="146"/>
      <c r="AL1423" s="146"/>
      <c r="AM1423" s="146"/>
      <c r="AN1423" s="146"/>
      <c r="AO1423" s="146"/>
      <c r="AP1423" s="146"/>
      <c r="AQ1423" s="146"/>
      <c r="AR1423" s="146"/>
      <c r="AS1423" s="146"/>
      <c r="AT1423" s="146"/>
      <c r="AU1423" s="146"/>
      <c r="AV1423" s="146"/>
      <c r="AW1423" s="146"/>
      <c r="AX1423" s="146"/>
      <c r="AY1423" s="146"/>
      <c r="AZ1423" s="146"/>
      <c r="BA1423" s="146"/>
      <c r="BB1423" s="146"/>
      <c r="BC1423" s="146"/>
      <c r="BD1423" s="146"/>
      <c r="BE1423" s="146"/>
      <c r="BF1423" s="146"/>
      <c r="BG1423" s="146"/>
      <c r="BH1423" s="146"/>
    </row>
    <row r="1424" spans="1:60" outlineLevel="1">
      <c r="A1424" s="153"/>
      <c r="B1424" s="154"/>
      <c r="C1424" s="801" t="s">
        <v>1177</v>
      </c>
      <c r="D1424" s="802"/>
      <c r="E1424" s="802"/>
      <c r="F1424" s="802"/>
      <c r="G1424" s="802"/>
      <c r="H1424" s="155"/>
      <c r="I1424" s="155"/>
      <c r="J1424" s="155"/>
      <c r="K1424" s="155"/>
      <c r="L1424" s="155"/>
      <c r="M1424" s="155"/>
      <c r="N1424" s="155"/>
      <c r="O1424" s="155"/>
      <c r="P1424" s="155"/>
      <c r="Q1424" s="155"/>
      <c r="R1424" s="155"/>
      <c r="S1424" s="155"/>
      <c r="T1424" s="155"/>
      <c r="U1424" s="155"/>
      <c r="V1424" s="155"/>
      <c r="W1424" s="155"/>
      <c r="X1424" s="155"/>
      <c r="Y1424" s="146"/>
      <c r="Z1424" s="146"/>
      <c r="AA1424" s="146"/>
      <c r="AB1424" s="146"/>
      <c r="AC1424" s="146"/>
      <c r="AD1424" s="146"/>
      <c r="AE1424" s="146"/>
      <c r="AF1424" s="146"/>
      <c r="AG1424" s="146" t="s">
        <v>226</v>
      </c>
      <c r="AH1424" s="146"/>
      <c r="AI1424" s="146"/>
      <c r="AJ1424" s="146"/>
      <c r="AK1424" s="146"/>
      <c r="AL1424" s="146"/>
      <c r="AM1424" s="146"/>
      <c r="AN1424" s="146"/>
      <c r="AO1424" s="146"/>
      <c r="AP1424" s="146"/>
      <c r="AQ1424" s="146"/>
      <c r="AR1424" s="146"/>
      <c r="AS1424" s="146"/>
      <c r="AT1424" s="146"/>
      <c r="AU1424" s="146"/>
      <c r="AV1424" s="146"/>
      <c r="AW1424" s="146"/>
      <c r="AX1424" s="146"/>
      <c r="AY1424" s="146"/>
      <c r="AZ1424" s="146"/>
      <c r="BA1424" s="146"/>
      <c r="BB1424" s="146"/>
      <c r="BC1424" s="146"/>
      <c r="BD1424" s="146"/>
      <c r="BE1424" s="146"/>
      <c r="BF1424" s="146"/>
      <c r="BG1424" s="146"/>
      <c r="BH1424" s="146"/>
    </row>
    <row r="1425" spans="1:60" outlineLevel="1">
      <c r="A1425" s="153"/>
      <c r="B1425" s="154"/>
      <c r="C1425" s="195" t="s">
        <v>361</v>
      </c>
      <c r="D1425" s="185"/>
      <c r="E1425" s="186"/>
      <c r="F1425" s="155"/>
      <c r="G1425" s="155"/>
      <c r="H1425" s="155"/>
      <c r="I1425" s="155"/>
      <c r="J1425" s="155"/>
      <c r="K1425" s="155"/>
      <c r="L1425" s="155"/>
      <c r="M1425" s="155"/>
      <c r="N1425" s="155"/>
      <c r="O1425" s="155"/>
      <c r="P1425" s="155"/>
      <c r="Q1425" s="155"/>
      <c r="R1425" s="155"/>
      <c r="S1425" s="155"/>
      <c r="T1425" s="155"/>
      <c r="U1425" s="155"/>
      <c r="V1425" s="155"/>
      <c r="W1425" s="155"/>
      <c r="X1425" s="155"/>
      <c r="Y1425" s="146"/>
      <c r="Z1425" s="146"/>
      <c r="AA1425" s="146"/>
      <c r="AB1425" s="146"/>
      <c r="AC1425" s="146"/>
      <c r="AD1425" s="146"/>
      <c r="AE1425" s="146"/>
      <c r="AF1425" s="146"/>
      <c r="AG1425" s="146" t="s">
        <v>228</v>
      </c>
      <c r="AH1425" s="146">
        <v>0</v>
      </c>
      <c r="AI1425" s="146"/>
      <c r="AJ1425" s="146"/>
      <c r="AK1425" s="146"/>
      <c r="AL1425" s="146"/>
      <c r="AM1425" s="146"/>
      <c r="AN1425" s="146"/>
      <c r="AO1425" s="146"/>
      <c r="AP1425" s="146"/>
      <c r="AQ1425" s="146"/>
      <c r="AR1425" s="146"/>
      <c r="AS1425" s="146"/>
      <c r="AT1425" s="146"/>
      <c r="AU1425" s="146"/>
      <c r="AV1425" s="146"/>
      <c r="AW1425" s="146"/>
      <c r="AX1425" s="146"/>
      <c r="AY1425" s="146"/>
      <c r="AZ1425" s="146"/>
      <c r="BA1425" s="146"/>
      <c r="BB1425" s="146"/>
      <c r="BC1425" s="146"/>
      <c r="BD1425" s="146"/>
      <c r="BE1425" s="146"/>
      <c r="BF1425" s="146"/>
      <c r="BG1425" s="146"/>
      <c r="BH1425" s="146"/>
    </row>
    <row r="1426" spans="1:60" outlineLevel="1">
      <c r="A1426" s="153"/>
      <c r="B1426" s="154"/>
      <c r="C1426" s="195" t="s">
        <v>1178</v>
      </c>
      <c r="D1426" s="185"/>
      <c r="E1426" s="186">
        <v>83</v>
      </c>
      <c r="F1426" s="155"/>
      <c r="G1426" s="155"/>
      <c r="H1426" s="155"/>
      <c r="I1426" s="155"/>
      <c r="J1426" s="155"/>
      <c r="K1426" s="155"/>
      <c r="L1426" s="155"/>
      <c r="M1426" s="155"/>
      <c r="N1426" s="155"/>
      <c r="O1426" s="155"/>
      <c r="P1426" s="155"/>
      <c r="Q1426" s="155"/>
      <c r="R1426" s="155"/>
      <c r="S1426" s="155"/>
      <c r="T1426" s="155"/>
      <c r="U1426" s="155"/>
      <c r="V1426" s="155"/>
      <c r="W1426" s="155"/>
      <c r="X1426" s="155"/>
      <c r="Y1426" s="146"/>
      <c r="Z1426" s="146"/>
      <c r="AA1426" s="146"/>
      <c r="AB1426" s="146"/>
      <c r="AC1426" s="146"/>
      <c r="AD1426" s="146"/>
      <c r="AE1426" s="146"/>
      <c r="AF1426" s="146"/>
      <c r="AG1426" s="146" t="s">
        <v>228</v>
      </c>
      <c r="AH1426" s="146">
        <v>0</v>
      </c>
      <c r="AI1426" s="146"/>
      <c r="AJ1426" s="146"/>
      <c r="AK1426" s="146"/>
      <c r="AL1426" s="146"/>
      <c r="AM1426" s="146"/>
      <c r="AN1426" s="146"/>
      <c r="AO1426" s="146"/>
      <c r="AP1426" s="146"/>
      <c r="AQ1426" s="146"/>
      <c r="AR1426" s="146"/>
      <c r="AS1426" s="146"/>
      <c r="AT1426" s="146"/>
      <c r="AU1426" s="146"/>
      <c r="AV1426" s="146"/>
      <c r="AW1426" s="146"/>
      <c r="AX1426" s="146"/>
      <c r="AY1426" s="146"/>
      <c r="AZ1426" s="146"/>
      <c r="BA1426" s="146"/>
      <c r="BB1426" s="146"/>
      <c r="BC1426" s="146"/>
      <c r="BD1426" s="146"/>
      <c r="BE1426" s="146"/>
      <c r="BF1426" s="146"/>
      <c r="BG1426" s="146"/>
      <c r="BH1426" s="146"/>
    </row>
    <row r="1427" spans="1:60" outlineLevel="1">
      <c r="A1427" s="153"/>
      <c r="B1427" s="154"/>
      <c r="C1427" s="195" t="s">
        <v>1179</v>
      </c>
      <c r="D1427" s="185"/>
      <c r="E1427" s="186">
        <v>492.56</v>
      </c>
      <c r="F1427" s="155"/>
      <c r="G1427" s="155"/>
      <c r="H1427" s="155"/>
      <c r="I1427" s="155"/>
      <c r="J1427" s="155"/>
      <c r="K1427" s="155"/>
      <c r="L1427" s="155"/>
      <c r="M1427" s="155"/>
      <c r="N1427" s="155"/>
      <c r="O1427" s="155"/>
      <c r="P1427" s="155"/>
      <c r="Q1427" s="155"/>
      <c r="R1427" s="155"/>
      <c r="S1427" s="155"/>
      <c r="T1427" s="155"/>
      <c r="U1427" s="155"/>
      <c r="V1427" s="155"/>
      <c r="W1427" s="155"/>
      <c r="X1427" s="155"/>
      <c r="Y1427" s="146"/>
      <c r="Z1427" s="146"/>
      <c r="AA1427" s="146"/>
      <c r="AB1427" s="146"/>
      <c r="AC1427" s="146"/>
      <c r="AD1427" s="146"/>
      <c r="AE1427" s="146"/>
      <c r="AF1427" s="146"/>
      <c r="AG1427" s="146" t="s">
        <v>228</v>
      </c>
      <c r="AH1427" s="146">
        <v>0</v>
      </c>
      <c r="AI1427" s="146"/>
      <c r="AJ1427" s="146"/>
      <c r="AK1427" s="146"/>
      <c r="AL1427" s="146"/>
      <c r="AM1427" s="146"/>
      <c r="AN1427" s="146"/>
      <c r="AO1427" s="146"/>
      <c r="AP1427" s="146"/>
      <c r="AQ1427" s="146"/>
      <c r="AR1427" s="146"/>
      <c r="AS1427" s="146"/>
      <c r="AT1427" s="146"/>
      <c r="AU1427" s="146"/>
      <c r="AV1427" s="146"/>
      <c r="AW1427" s="146"/>
      <c r="AX1427" s="146"/>
      <c r="AY1427" s="146"/>
      <c r="AZ1427" s="146"/>
      <c r="BA1427" s="146"/>
      <c r="BB1427" s="146"/>
      <c r="BC1427" s="146"/>
      <c r="BD1427" s="146"/>
      <c r="BE1427" s="146"/>
      <c r="BF1427" s="146"/>
      <c r="BG1427" s="146"/>
      <c r="BH1427" s="146"/>
    </row>
    <row r="1428" spans="1:60" outlineLevel="1">
      <c r="A1428" s="153"/>
      <c r="B1428" s="154"/>
      <c r="C1428" s="195" t="s">
        <v>1180</v>
      </c>
      <c r="D1428" s="185"/>
      <c r="E1428" s="186">
        <v>-131.12</v>
      </c>
      <c r="F1428" s="155"/>
      <c r="G1428" s="155"/>
      <c r="H1428" s="155"/>
      <c r="I1428" s="155"/>
      <c r="J1428" s="155"/>
      <c r="K1428" s="155"/>
      <c r="L1428" s="155"/>
      <c r="M1428" s="155"/>
      <c r="N1428" s="155"/>
      <c r="O1428" s="155"/>
      <c r="P1428" s="155"/>
      <c r="Q1428" s="155"/>
      <c r="R1428" s="155"/>
      <c r="S1428" s="155"/>
      <c r="T1428" s="155"/>
      <c r="U1428" s="155"/>
      <c r="V1428" s="155"/>
      <c r="W1428" s="155"/>
      <c r="X1428" s="155"/>
      <c r="Y1428" s="146"/>
      <c r="Z1428" s="146"/>
      <c r="AA1428" s="146"/>
      <c r="AB1428" s="146"/>
      <c r="AC1428" s="146"/>
      <c r="AD1428" s="146"/>
      <c r="AE1428" s="146"/>
      <c r="AF1428" s="146"/>
      <c r="AG1428" s="146" t="s">
        <v>228</v>
      </c>
      <c r="AH1428" s="146">
        <v>0</v>
      </c>
      <c r="AI1428" s="146"/>
      <c r="AJ1428" s="146"/>
      <c r="AK1428" s="146"/>
      <c r="AL1428" s="146"/>
      <c r="AM1428" s="146"/>
      <c r="AN1428" s="146"/>
      <c r="AO1428" s="146"/>
      <c r="AP1428" s="146"/>
      <c r="AQ1428" s="146"/>
      <c r="AR1428" s="146"/>
      <c r="AS1428" s="146"/>
      <c r="AT1428" s="146"/>
      <c r="AU1428" s="146"/>
      <c r="AV1428" s="146"/>
      <c r="AW1428" s="146"/>
      <c r="AX1428" s="146"/>
      <c r="AY1428" s="146"/>
      <c r="AZ1428" s="146"/>
      <c r="BA1428" s="146"/>
      <c r="BB1428" s="146"/>
      <c r="BC1428" s="146"/>
      <c r="BD1428" s="146"/>
      <c r="BE1428" s="146"/>
      <c r="BF1428" s="146"/>
      <c r="BG1428" s="146"/>
      <c r="BH1428" s="146"/>
    </row>
    <row r="1429" spans="1:60" outlineLevel="1">
      <c r="A1429" s="153"/>
      <c r="B1429" s="154"/>
      <c r="C1429" s="195" t="s">
        <v>1181</v>
      </c>
      <c r="D1429" s="185"/>
      <c r="E1429" s="186">
        <v>73</v>
      </c>
      <c r="F1429" s="155"/>
      <c r="G1429" s="155"/>
      <c r="H1429" s="155"/>
      <c r="I1429" s="155"/>
      <c r="J1429" s="155"/>
      <c r="K1429" s="155"/>
      <c r="L1429" s="155"/>
      <c r="M1429" s="155"/>
      <c r="N1429" s="155"/>
      <c r="O1429" s="155"/>
      <c r="P1429" s="155"/>
      <c r="Q1429" s="155"/>
      <c r="R1429" s="155"/>
      <c r="S1429" s="155"/>
      <c r="T1429" s="155"/>
      <c r="U1429" s="155"/>
      <c r="V1429" s="155"/>
      <c r="W1429" s="155"/>
      <c r="X1429" s="155"/>
      <c r="Y1429" s="146"/>
      <c r="Z1429" s="146"/>
      <c r="AA1429" s="146"/>
      <c r="AB1429" s="146"/>
      <c r="AC1429" s="146"/>
      <c r="AD1429" s="146"/>
      <c r="AE1429" s="146"/>
      <c r="AF1429" s="146"/>
      <c r="AG1429" s="146" t="s">
        <v>228</v>
      </c>
      <c r="AH1429" s="146">
        <v>0</v>
      </c>
      <c r="AI1429" s="146"/>
      <c r="AJ1429" s="146"/>
      <c r="AK1429" s="146"/>
      <c r="AL1429" s="146"/>
      <c r="AM1429" s="146"/>
      <c r="AN1429" s="146"/>
      <c r="AO1429" s="146"/>
      <c r="AP1429" s="146"/>
      <c r="AQ1429" s="146"/>
      <c r="AR1429" s="146"/>
      <c r="AS1429" s="146"/>
      <c r="AT1429" s="146"/>
      <c r="AU1429" s="146"/>
      <c r="AV1429" s="146"/>
      <c r="AW1429" s="146"/>
      <c r="AX1429" s="146"/>
      <c r="AY1429" s="146"/>
      <c r="AZ1429" s="146"/>
      <c r="BA1429" s="146"/>
      <c r="BB1429" s="146"/>
      <c r="BC1429" s="146"/>
      <c r="BD1429" s="146"/>
      <c r="BE1429" s="146"/>
      <c r="BF1429" s="146"/>
      <c r="BG1429" s="146"/>
      <c r="BH1429" s="146"/>
    </row>
    <row r="1430" spans="1:60" outlineLevel="1">
      <c r="A1430" s="163">
        <v>202</v>
      </c>
      <c r="B1430" s="164" t="s">
        <v>1182</v>
      </c>
      <c r="C1430" s="180" t="s">
        <v>1183</v>
      </c>
      <c r="D1430" s="165" t="s">
        <v>254</v>
      </c>
      <c r="E1430" s="166">
        <v>244.59100000000001</v>
      </c>
      <c r="F1430" s="167"/>
      <c r="G1430" s="168">
        <f>ROUND(E1430*F1430,2)</f>
        <v>0</v>
      </c>
      <c r="H1430" s="167">
        <v>22.84</v>
      </c>
      <c r="I1430" s="168">
        <f>ROUND(E1430*H1430,2)</f>
        <v>5586.46</v>
      </c>
      <c r="J1430" s="167">
        <v>39.159999999999997</v>
      </c>
      <c r="K1430" s="168">
        <f>ROUND(E1430*J1430,2)</f>
        <v>9578.18</v>
      </c>
      <c r="L1430" s="168">
        <v>21</v>
      </c>
      <c r="M1430" s="168">
        <f>G1430*(1+L1430/100)</f>
        <v>0</v>
      </c>
      <c r="N1430" s="168">
        <v>2.1000000000000001E-4</v>
      </c>
      <c r="O1430" s="168">
        <f>ROUND(E1430*N1430,2)</f>
        <v>0.05</v>
      </c>
      <c r="P1430" s="168">
        <v>0</v>
      </c>
      <c r="Q1430" s="168">
        <f>ROUND(E1430*P1430,2)</f>
        <v>0</v>
      </c>
      <c r="R1430" s="168" t="s">
        <v>1176</v>
      </c>
      <c r="S1430" s="168" t="s">
        <v>171</v>
      </c>
      <c r="T1430" s="169" t="s">
        <v>171</v>
      </c>
      <c r="U1430" s="155">
        <v>0.09</v>
      </c>
      <c r="V1430" s="155">
        <f>ROUND(E1430*U1430,2)</f>
        <v>22.01</v>
      </c>
      <c r="W1430" s="155"/>
      <c r="X1430" s="155" t="s">
        <v>223</v>
      </c>
      <c r="Y1430" s="146"/>
      <c r="Z1430" s="146"/>
      <c r="AA1430" s="146"/>
      <c r="AB1430" s="146"/>
      <c r="AC1430" s="146"/>
      <c r="AD1430" s="146"/>
      <c r="AE1430" s="146"/>
      <c r="AF1430" s="146"/>
      <c r="AG1430" s="146" t="s">
        <v>224</v>
      </c>
      <c r="AH1430" s="146"/>
      <c r="AI1430" s="146"/>
      <c r="AJ1430" s="146"/>
      <c r="AK1430" s="146"/>
      <c r="AL1430" s="146"/>
      <c r="AM1430" s="146"/>
      <c r="AN1430" s="146"/>
      <c r="AO1430" s="146"/>
      <c r="AP1430" s="146"/>
      <c r="AQ1430" s="146"/>
      <c r="AR1430" s="146"/>
      <c r="AS1430" s="146"/>
      <c r="AT1430" s="146"/>
      <c r="AU1430" s="146"/>
      <c r="AV1430" s="146"/>
      <c r="AW1430" s="146"/>
      <c r="AX1430" s="146"/>
      <c r="AY1430" s="146"/>
      <c r="AZ1430" s="146"/>
      <c r="BA1430" s="146"/>
      <c r="BB1430" s="146"/>
      <c r="BC1430" s="146"/>
      <c r="BD1430" s="146"/>
      <c r="BE1430" s="146"/>
      <c r="BF1430" s="146"/>
      <c r="BG1430" s="146"/>
      <c r="BH1430" s="146"/>
    </row>
    <row r="1431" spans="1:60" outlineLevel="1">
      <c r="A1431" s="153"/>
      <c r="B1431" s="154"/>
      <c r="C1431" s="195" t="s">
        <v>354</v>
      </c>
      <c r="D1431" s="185"/>
      <c r="E1431" s="186"/>
      <c r="F1431" s="155"/>
      <c r="G1431" s="155"/>
      <c r="H1431" s="155"/>
      <c r="I1431" s="155"/>
      <c r="J1431" s="155"/>
      <c r="K1431" s="155"/>
      <c r="L1431" s="155"/>
      <c r="M1431" s="155"/>
      <c r="N1431" s="155"/>
      <c r="O1431" s="155"/>
      <c r="P1431" s="155"/>
      <c r="Q1431" s="155"/>
      <c r="R1431" s="155"/>
      <c r="S1431" s="155"/>
      <c r="T1431" s="155"/>
      <c r="U1431" s="155"/>
      <c r="V1431" s="155"/>
      <c r="W1431" s="155"/>
      <c r="X1431" s="155"/>
      <c r="Y1431" s="146"/>
      <c r="Z1431" s="146"/>
      <c r="AA1431" s="146"/>
      <c r="AB1431" s="146"/>
      <c r="AC1431" s="146"/>
      <c r="AD1431" s="146"/>
      <c r="AE1431" s="146"/>
      <c r="AF1431" s="146"/>
      <c r="AG1431" s="146" t="s">
        <v>228</v>
      </c>
      <c r="AH1431" s="146">
        <v>0</v>
      </c>
      <c r="AI1431" s="146"/>
      <c r="AJ1431" s="146"/>
      <c r="AK1431" s="146"/>
      <c r="AL1431" s="146"/>
      <c r="AM1431" s="146"/>
      <c r="AN1431" s="146"/>
      <c r="AO1431" s="146"/>
      <c r="AP1431" s="146"/>
      <c r="AQ1431" s="146"/>
      <c r="AR1431" s="146"/>
      <c r="AS1431" s="146"/>
      <c r="AT1431" s="146"/>
      <c r="AU1431" s="146"/>
      <c r="AV1431" s="146"/>
      <c r="AW1431" s="146"/>
      <c r="AX1431" s="146"/>
      <c r="AY1431" s="146"/>
      <c r="AZ1431" s="146"/>
      <c r="BA1431" s="146"/>
      <c r="BB1431" s="146"/>
      <c r="BC1431" s="146"/>
      <c r="BD1431" s="146"/>
      <c r="BE1431" s="146"/>
      <c r="BF1431" s="146"/>
      <c r="BG1431" s="146"/>
      <c r="BH1431" s="146"/>
    </row>
    <row r="1432" spans="1:60" outlineLevel="1">
      <c r="A1432" s="153"/>
      <c r="B1432" s="154"/>
      <c r="C1432" s="195" t="s">
        <v>595</v>
      </c>
      <c r="D1432" s="185"/>
      <c r="E1432" s="186">
        <v>201.89699999999999</v>
      </c>
      <c r="F1432" s="155"/>
      <c r="G1432" s="155"/>
      <c r="H1432" s="155"/>
      <c r="I1432" s="155"/>
      <c r="J1432" s="155"/>
      <c r="K1432" s="155"/>
      <c r="L1432" s="155"/>
      <c r="M1432" s="155"/>
      <c r="N1432" s="155"/>
      <c r="O1432" s="155"/>
      <c r="P1432" s="155"/>
      <c r="Q1432" s="155"/>
      <c r="R1432" s="155"/>
      <c r="S1432" s="155"/>
      <c r="T1432" s="155"/>
      <c r="U1432" s="155"/>
      <c r="V1432" s="155"/>
      <c r="W1432" s="155"/>
      <c r="X1432" s="155"/>
      <c r="Y1432" s="146"/>
      <c r="Z1432" s="146"/>
      <c r="AA1432" s="146"/>
      <c r="AB1432" s="146"/>
      <c r="AC1432" s="146"/>
      <c r="AD1432" s="146"/>
      <c r="AE1432" s="146"/>
      <c r="AF1432" s="146"/>
      <c r="AG1432" s="146" t="s">
        <v>228</v>
      </c>
      <c r="AH1432" s="146">
        <v>0</v>
      </c>
      <c r="AI1432" s="146"/>
      <c r="AJ1432" s="146"/>
      <c r="AK1432" s="146"/>
      <c r="AL1432" s="146"/>
      <c r="AM1432" s="146"/>
      <c r="AN1432" s="146"/>
      <c r="AO1432" s="146"/>
      <c r="AP1432" s="146"/>
      <c r="AQ1432" s="146"/>
      <c r="AR1432" s="146"/>
      <c r="AS1432" s="146"/>
      <c r="AT1432" s="146"/>
      <c r="AU1432" s="146"/>
      <c r="AV1432" s="146"/>
      <c r="AW1432" s="146"/>
      <c r="AX1432" s="146"/>
      <c r="AY1432" s="146"/>
      <c r="AZ1432" s="146"/>
      <c r="BA1432" s="146"/>
      <c r="BB1432" s="146"/>
      <c r="BC1432" s="146"/>
      <c r="BD1432" s="146"/>
      <c r="BE1432" s="146"/>
      <c r="BF1432" s="146"/>
      <c r="BG1432" s="146"/>
      <c r="BH1432" s="146"/>
    </row>
    <row r="1433" spans="1:60" outlineLevel="1">
      <c r="A1433" s="153"/>
      <c r="B1433" s="154"/>
      <c r="C1433" s="195" t="s">
        <v>596</v>
      </c>
      <c r="D1433" s="185"/>
      <c r="E1433" s="186">
        <v>-17.196000000000002</v>
      </c>
      <c r="F1433" s="155"/>
      <c r="G1433" s="155"/>
      <c r="H1433" s="155"/>
      <c r="I1433" s="155"/>
      <c r="J1433" s="155"/>
      <c r="K1433" s="155"/>
      <c r="L1433" s="155"/>
      <c r="M1433" s="155"/>
      <c r="N1433" s="155"/>
      <c r="O1433" s="155"/>
      <c r="P1433" s="155"/>
      <c r="Q1433" s="155"/>
      <c r="R1433" s="155"/>
      <c r="S1433" s="155"/>
      <c r="T1433" s="155"/>
      <c r="U1433" s="155"/>
      <c r="V1433" s="155"/>
      <c r="W1433" s="155"/>
      <c r="X1433" s="155"/>
      <c r="Y1433" s="146"/>
      <c r="Z1433" s="146"/>
      <c r="AA1433" s="146"/>
      <c r="AB1433" s="146"/>
      <c r="AC1433" s="146"/>
      <c r="AD1433" s="146"/>
      <c r="AE1433" s="146"/>
      <c r="AF1433" s="146"/>
      <c r="AG1433" s="146" t="s">
        <v>228</v>
      </c>
      <c r="AH1433" s="146">
        <v>0</v>
      </c>
      <c r="AI1433" s="146"/>
      <c r="AJ1433" s="146"/>
      <c r="AK1433" s="146"/>
      <c r="AL1433" s="146"/>
      <c r="AM1433" s="146"/>
      <c r="AN1433" s="146"/>
      <c r="AO1433" s="146"/>
      <c r="AP1433" s="146"/>
      <c r="AQ1433" s="146"/>
      <c r="AR1433" s="146"/>
      <c r="AS1433" s="146"/>
      <c r="AT1433" s="146"/>
      <c r="AU1433" s="146"/>
      <c r="AV1433" s="146"/>
      <c r="AW1433" s="146"/>
      <c r="AX1433" s="146"/>
      <c r="AY1433" s="146"/>
      <c r="AZ1433" s="146"/>
      <c r="BA1433" s="146"/>
      <c r="BB1433" s="146"/>
      <c r="BC1433" s="146"/>
      <c r="BD1433" s="146"/>
      <c r="BE1433" s="146"/>
      <c r="BF1433" s="146"/>
      <c r="BG1433" s="146"/>
      <c r="BH1433" s="146"/>
    </row>
    <row r="1434" spans="1:60" outlineLevel="1">
      <c r="A1434" s="153"/>
      <c r="B1434" s="154"/>
      <c r="C1434" s="195" t="s">
        <v>597</v>
      </c>
      <c r="D1434" s="185"/>
      <c r="E1434" s="186">
        <v>4.93</v>
      </c>
      <c r="F1434" s="155"/>
      <c r="G1434" s="155"/>
      <c r="H1434" s="155"/>
      <c r="I1434" s="155"/>
      <c r="J1434" s="155"/>
      <c r="K1434" s="155"/>
      <c r="L1434" s="155"/>
      <c r="M1434" s="155"/>
      <c r="N1434" s="155"/>
      <c r="O1434" s="155"/>
      <c r="P1434" s="155"/>
      <c r="Q1434" s="155"/>
      <c r="R1434" s="155"/>
      <c r="S1434" s="155"/>
      <c r="T1434" s="155"/>
      <c r="U1434" s="155"/>
      <c r="V1434" s="155"/>
      <c r="W1434" s="155"/>
      <c r="X1434" s="155"/>
      <c r="Y1434" s="146"/>
      <c r="Z1434" s="146"/>
      <c r="AA1434" s="146"/>
      <c r="AB1434" s="146"/>
      <c r="AC1434" s="146"/>
      <c r="AD1434" s="146"/>
      <c r="AE1434" s="146"/>
      <c r="AF1434" s="146"/>
      <c r="AG1434" s="146" t="s">
        <v>228</v>
      </c>
      <c r="AH1434" s="146">
        <v>0</v>
      </c>
      <c r="AI1434" s="146"/>
      <c r="AJ1434" s="146"/>
      <c r="AK1434" s="146"/>
      <c r="AL1434" s="146"/>
      <c r="AM1434" s="146"/>
      <c r="AN1434" s="146"/>
      <c r="AO1434" s="146"/>
      <c r="AP1434" s="146"/>
      <c r="AQ1434" s="146"/>
      <c r="AR1434" s="146"/>
      <c r="AS1434" s="146"/>
      <c r="AT1434" s="146"/>
      <c r="AU1434" s="146"/>
      <c r="AV1434" s="146"/>
      <c r="AW1434" s="146"/>
      <c r="AX1434" s="146"/>
      <c r="AY1434" s="146"/>
      <c r="AZ1434" s="146"/>
      <c r="BA1434" s="146"/>
      <c r="BB1434" s="146"/>
      <c r="BC1434" s="146"/>
      <c r="BD1434" s="146"/>
      <c r="BE1434" s="146"/>
      <c r="BF1434" s="146"/>
      <c r="BG1434" s="146"/>
      <c r="BH1434" s="146"/>
    </row>
    <row r="1435" spans="1:60" outlineLevel="1">
      <c r="A1435" s="153"/>
      <c r="B1435" s="154"/>
      <c r="C1435" s="195" t="s">
        <v>598</v>
      </c>
      <c r="D1435" s="185"/>
      <c r="E1435" s="186">
        <v>9.9499999999999993</v>
      </c>
      <c r="F1435" s="155"/>
      <c r="G1435" s="155"/>
      <c r="H1435" s="155"/>
      <c r="I1435" s="155"/>
      <c r="J1435" s="155"/>
      <c r="K1435" s="155"/>
      <c r="L1435" s="155"/>
      <c r="M1435" s="155"/>
      <c r="N1435" s="155"/>
      <c r="O1435" s="155"/>
      <c r="P1435" s="155"/>
      <c r="Q1435" s="155"/>
      <c r="R1435" s="155"/>
      <c r="S1435" s="155"/>
      <c r="T1435" s="155"/>
      <c r="U1435" s="155"/>
      <c r="V1435" s="155"/>
      <c r="W1435" s="155"/>
      <c r="X1435" s="155"/>
      <c r="Y1435" s="146"/>
      <c r="Z1435" s="146"/>
      <c r="AA1435" s="146"/>
      <c r="AB1435" s="146"/>
      <c r="AC1435" s="146"/>
      <c r="AD1435" s="146"/>
      <c r="AE1435" s="146"/>
      <c r="AF1435" s="146"/>
      <c r="AG1435" s="146" t="s">
        <v>228</v>
      </c>
      <c r="AH1435" s="146">
        <v>0</v>
      </c>
      <c r="AI1435" s="146"/>
      <c r="AJ1435" s="146"/>
      <c r="AK1435" s="146"/>
      <c r="AL1435" s="146"/>
      <c r="AM1435" s="146"/>
      <c r="AN1435" s="146"/>
      <c r="AO1435" s="146"/>
      <c r="AP1435" s="146"/>
      <c r="AQ1435" s="146"/>
      <c r="AR1435" s="146"/>
      <c r="AS1435" s="146"/>
      <c r="AT1435" s="146"/>
      <c r="AU1435" s="146"/>
      <c r="AV1435" s="146"/>
      <c r="AW1435" s="146"/>
      <c r="AX1435" s="146"/>
      <c r="AY1435" s="146"/>
      <c r="AZ1435" s="146"/>
      <c r="BA1435" s="146"/>
      <c r="BB1435" s="146"/>
      <c r="BC1435" s="146"/>
      <c r="BD1435" s="146"/>
      <c r="BE1435" s="146"/>
      <c r="BF1435" s="146"/>
      <c r="BG1435" s="146"/>
      <c r="BH1435" s="146"/>
    </row>
    <row r="1436" spans="1:60" outlineLevel="1">
      <c r="A1436" s="153"/>
      <c r="B1436" s="154"/>
      <c r="C1436" s="195" t="s">
        <v>599</v>
      </c>
      <c r="D1436" s="185"/>
      <c r="E1436" s="186">
        <v>2.8</v>
      </c>
      <c r="F1436" s="155"/>
      <c r="G1436" s="155"/>
      <c r="H1436" s="155"/>
      <c r="I1436" s="155"/>
      <c r="J1436" s="155"/>
      <c r="K1436" s="155"/>
      <c r="L1436" s="155"/>
      <c r="M1436" s="155"/>
      <c r="N1436" s="155"/>
      <c r="O1436" s="155"/>
      <c r="P1436" s="155"/>
      <c r="Q1436" s="155"/>
      <c r="R1436" s="155"/>
      <c r="S1436" s="155"/>
      <c r="T1436" s="155"/>
      <c r="U1436" s="155"/>
      <c r="V1436" s="155"/>
      <c r="W1436" s="155"/>
      <c r="X1436" s="155"/>
      <c r="Y1436" s="146"/>
      <c r="Z1436" s="146"/>
      <c r="AA1436" s="146"/>
      <c r="AB1436" s="146"/>
      <c r="AC1436" s="146"/>
      <c r="AD1436" s="146"/>
      <c r="AE1436" s="146"/>
      <c r="AF1436" s="146"/>
      <c r="AG1436" s="146" t="s">
        <v>228</v>
      </c>
      <c r="AH1436" s="146">
        <v>0</v>
      </c>
      <c r="AI1436" s="146"/>
      <c r="AJ1436" s="146"/>
      <c r="AK1436" s="146"/>
      <c r="AL1436" s="146"/>
      <c r="AM1436" s="146"/>
      <c r="AN1436" s="146"/>
      <c r="AO1436" s="146"/>
      <c r="AP1436" s="146"/>
      <c r="AQ1436" s="146"/>
      <c r="AR1436" s="146"/>
      <c r="AS1436" s="146"/>
      <c r="AT1436" s="146"/>
      <c r="AU1436" s="146"/>
      <c r="AV1436" s="146"/>
      <c r="AW1436" s="146"/>
      <c r="AX1436" s="146"/>
      <c r="AY1436" s="146"/>
      <c r="AZ1436" s="146"/>
      <c r="BA1436" s="146"/>
      <c r="BB1436" s="146"/>
      <c r="BC1436" s="146"/>
      <c r="BD1436" s="146"/>
      <c r="BE1436" s="146"/>
      <c r="BF1436" s="146"/>
      <c r="BG1436" s="146"/>
      <c r="BH1436" s="146"/>
    </row>
    <row r="1437" spans="1:60" outlineLevel="1">
      <c r="A1437" s="153"/>
      <c r="B1437" s="154"/>
      <c r="C1437" s="195" t="s">
        <v>600</v>
      </c>
      <c r="D1437" s="185"/>
      <c r="E1437" s="186">
        <v>5</v>
      </c>
      <c r="F1437" s="155"/>
      <c r="G1437" s="155"/>
      <c r="H1437" s="155"/>
      <c r="I1437" s="155"/>
      <c r="J1437" s="155"/>
      <c r="K1437" s="155"/>
      <c r="L1437" s="155"/>
      <c r="M1437" s="155"/>
      <c r="N1437" s="155"/>
      <c r="O1437" s="155"/>
      <c r="P1437" s="155"/>
      <c r="Q1437" s="155"/>
      <c r="R1437" s="155"/>
      <c r="S1437" s="155"/>
      <c r="T1437" s="155"/>
      <c r="U1437" s="155"/>
      <c r="V1437" s="155"/>
      <c r="W1437" s="155"/>
      <c r="X1437" s="155"/>
      <c r="Y1437" s="146"/>
      <c r="Z1437" s="146"/>
      <c r="AA1437" s="146"/>
      <c r="AB1437" s="146"/>
      <c r="AC1437" s="146"/>
      <c r="AD1437" s="146"/>
      <c r="AE1437" s="146"/>
      <c r="AF1437" s="146"/>
      <c r="AG1437" s="146" t="s">
        <v>228</v>
      </c>
      <c r="AH1437" s="146">
        <v>0</v>
      </c>
      <c r="AI1437" s="146"/>
      <c r="AJ1437" s="146"/>
      <c r="AK1437" s="146"/>
      <c r="AL1437" s="146"/>
      <c r="AM1437" s="146"/>
      <c r="AN1437" s="146"/>
      <c r="AO1437" s="146"/>
      <c r="AP1437" s="146"/>
      <c r="AQ1437" s="146"/>
      <c r="AR1437" s="146"/>
      <c r="AS1437" s="146"/>
      <c r="AT1437" s="146"/>
      <c r="AU1437" s="146"/>
      <c r="AV1437" s="146"/>
      <c r="AW1437" s="146"/>
      <c r="AX1437" s="146"/>
      <c r="AY1437" s="146"/>
      <c r="AZ1437" s="146"/>
      <c r="BA1437" s="146"/>
      <c r="BB1437" s="146"/>
      <c r="BC1437" s="146"/>
      <c r="BD1437" s="146"/>
      <c r="BE1437" s="146"/>
      <c r="BF1437" s="146"/>
      <c r="BG1437" s="146"/>
      <c r="BH1437" s="146"/>
    </row>
    <row r="1438" spans="1:60" outlineLevel="1">
      <c r="A1438" s="153"/>
      <c r="B1438" s="154"/>
      <c r="C1438" s="195" t="s">
        <v>601</v>
      </c>
      <c r="D1438" s="185"/>
      <c r="E1438" s="186">
        <v>37.21</v>
      </c>
      <c r="F1438" s="155"/>
      <c r="G1438" s="155"/>
      <c r="H1438" s="155"/>
      <c r="I1438" s="155"/>
      <c r="J1438" s="155"/>
      <c r="K1438" s="155"/>
      <c r="L1438" s="155"/>
      <c r="M1438" s="155"/>
      <c r="N1438" s="155"/>
      <c r="O1438" s="155"/>
      <c r="P1438" s="155"/>
      <c r="Q1438" s="155"/>
      <c r="R1438" s="155"/>
      <c r="S1438" s="155"/>
      <c r="T1438" s="155"/>
      <c r="U1438" s="155"/>
      <c r="V1438" s="155"/>
      <c r="W1438" s="155"/>
      <c r="X1438" s="155"/>
      <c r="Y1438" s="146"/>
      <c r="Z1438" s="146"/>
      <c r="AA1438" s="146"/>
      <c r="AB1438" s="146"/>
      <c r="AC1438" s="146"/>
      <c r="AD1438" s="146"/>
      <c r="AE1438" s="146"/>
      <c r="AF1438" s="146"/>
      <c r="AG1438" s="146" t="s">
        <v>228</v>
      </c>
      <c r="AH1438" s="146">
        <v>0</v>
      </c>
      <c r="AI1438" s="146"/>
      <c r="AJ1438" s="146"/>
      <c r="AK1438" s="146"/>
      <c r="AL1438" s="146"/>
      <c r="AM1438" s="146"/>
      <c r="AN1438" s="146"/>
      <c r="AO1438" s="146"/>
      <c r="AP1438" s="146"/>
      <c r="AQ1438" s="146"/>
      <c r="AR1438" s="146"/>
      <c r="AS1438" s="146"/>
      <c r="AT1438" s="146"/>
      <c r="AU1438" s="146"/>
      <c r="AV1438" s="146"/>
      <c r="AW1438" s="146"/>
      <c r="AX1438" s="146"/>
      <c r="AY1438" s="146"/>
      <c r="AZ1438" s="146"/>
      <c r="BA1438" s="146"/>
      <c r="BB1438" s="146"/>
      <c r="BC1438" s="146"/>
      <c r="BD1438" s="146"/>
      <c r="BE1438" s="146"/>
      <c r="BF1438" s="146"/>
      <c r="BG1438" s="146"/>
      <c r="BH1438" s="146"/>
    </row>
    <row r="1439" spans="1:60" outlineLevel="1">
      <c r="A1439" s="163">
        <v>203</v>
      </c>
      <c r="B1439" s="164" t="s">
        <v>1184</v>
      </c>
      <c r="C1439" s="180" t="s">
        <v>1185</v>
      </c>
      <c r="D1439" s="165" t="s">
        <v>254</v>
      </c>
      <c r="E1439" s="166">
        <v>222.22</v>
      </c>
      <c r="F1439" s="167"/>
      <c r="G1439" s="168">
        <f>ROUND(E1439*F1439,2)</f>
        <v>0</v>
      </c>
      <c r="H1439" s="167">
        <v>1.1399999999999999</v>
      </c>
      <c r="I1439" s="168">
        <f>ROUND(E1439*H1439,2)</f>
        <v>253.33</v>
      </c>
      <c r="J1439" s="167">
        <v>16.86</v>
      </c>
      <c r="K1439" s="168">
        <f>ROUND(E1439*J1439,2)</f>
        <v>3746.63</v>
      </c>
      <c r="L1439" s="168">
        <v>21</v>
      </c>
      <c r="M1439" s="168">
        <f>G1439*(1+L1439/100)</f>
        <v>0</v>
      </c>
      <c r="N1439" s="168">
        <v>1.0000000000000001E-5</v>
      </c>
      <c r="O1439" s="168">
        <f>ROUND(E1439*N1439,2)</f>
        <v>0</v>
      </c>
      <c r="P1439" s="168">
        <v>0</v>
      </c>
      <c r="Q1439" s="168">
        <f>ROUND(E1439*P1439,2)</f>
        <v>0</v>
      </c>
      <c r="R1439" s="168" t="s">
        <v>1176</v>
      </c>
      <c r="S1439" s="168" t="s">
        <v>171</v>
      </c>
      <c r="T1439" s="169" t="s">
        <v>171</v>
      </c>
      <c r="U1439" s="155">
        <v>4.4999999999999998E-2</v>
      </c>
      <c r="V1439" s="155">
        <f>ROUND(E1439*U1439,2)</f>
        <v>10</v>
      </c>
      <c r="W1439" s="155"/>
      <c r="X1439" s="155" t="s">
        <v>223</v>
      </c>
      <c r="Y1439" s="146"/>
      <c r="Z1439" s="146"/>
      <c r="AA1439" s="146"/>
      <c r="AB1439" s="146"/>
      <c r="AC1439" s="146"/>
      <c r="AD1439" s="146"/>
      <c r="AE1439" s="146"/>
      <c r="AF1439" s="146"/>
      <c r="AG1439" s="146" t="s">
        <v>224</v>
      </c>
      <c r="AH1439" s="146"/>
      <c r="AI1439" s="146"/>
      <c r="AJ1439" s="146"/>
      <c r="AK1439" s="146"/>
      <c r="AL1439" s="146"/>
      <c r="AM1439" s="146"/>
      <c r="AN1439" s="146"/>
      <c r="AO1439" s="146"/>
      <c r="AP1439" s="146"/>
      <c r="AQ1439" s="146"/>
      <c r="AR1439" s="146"/>
      <c r="AS1439" s="146"/>
      <c r="AT1439" s="146"/>
      <c r="AU1439" s="146"/>
      <c r="AV1439" s="146"/>
      <c r="AW1439" s="146"/>
      <c r="AX1439" s="146"/>
      <c r="AY1439" s="146"/>
      <c r="AZ1439" s="146"/>
      <c r="BA1439" s="146"/>
      <c r="BB1439" s="146"/>
      <c r="BC1439" s="146"/>
      <c r="BD1439" s="146"/>
      <c r="BE1439" s="146"/>
      <c r="BF1439" s="146"/>
      <c r="BG1439" s="146"/>
      <c r="BH1439" s="146"/>
    </row>
    <row r="1440" spans="1:60" outlineLevel="1">
      <c r="A1440" s="153"/>
      <c r="B1440" s="154"/>
      <c r="C1440" s="195" t="s">
        <v>361</v>
      </c>
      <c r="D1440" s="185"/>
      <c r="E1440" s="186"/>
      <c r="F1440" s="155"/>
      <c r="G1440" s="155"/>
      <c r="H1440" s="155"/>
      <c r="I1440" s="155"/>
      <c r="J1440" s="155"/>
      <c r="K1440" s="155"/>
      <c r="L1440" s="155"/>
      <c r="M1440" s="155"/>
      <c r="N1440" s="155"/>
      <c r="O1440" s="155"/>
      <c r="P1440" s="155"/>
      <c r="Q1440" s="155"/>
      <c r="R1440" s="155"/>
      <c r="S1440" s="155"/>
      <c r="T1440" s="155"/>
      <c r="U1440" s="155"/>
      <c r="V1440" s="155"/>
      <c r="W1440" s="155"/>
      <c r="X1440" s="155"/>
      <c r="Y1440" s="146"/>
      <c r="Z1440" s="146"/>
      <c r="AA1440" s="146"/>
      <c r="AB1440" s="146"/>
      <c r="AC1440" s="146"/>
      <c r="AD1440" s="146"/>
      <c r="AE1440" s="146"/>
      <c r="AF1440" s="146"/>
      <c r="AG1440" s="146" t="s">
        <v>228</v>
      </c>
      <c r="AH1440" s="146">
        <v>0</v>
      </c>
      <c r="AI1440" s="146"/>
      <c r="AJ1440" s="146"/>
      <c r="AK1440" s="146"/>
      <c r="AL1440" s="146"/>
      <c r="AM1440" s="146"/>
      <c r="AN1440" s="146"/>
      <c r="AO1440" s="146"/>
      <c r="AP1440" s="146"/>
      <c r="AQ1440" s="146"/>
      <c r="AR1440" s="146"/>
      <c r="AS1440" s="146"/>
      <c r="AT1440" s="146"/>
      <c r="AU1440" s="146"/>
      <c r="AV1440" s="146"/>
      <c r="AW1440" s="146"/>
      <c r="AX1440" s="146"/>
      <c r="AY1440" s="146"/>
      <c r="AZ1440" s="146"/>
      <c r="BA1440" s="146"/>
      <c r="BB1440" s="146"/>
      <c r="BC1440" s="146"/>
      <c r="BD1440" s="146"/>
      <c r="BE1440" s="146"/>
      <c r="BF1440" s="146"/>
      <c r="BG1440" s="146"/>
      <c r="BH1440" s="146"/>
    </row>
    <row r="1441" spans="1:60" outlineLevel="1">
      <c r="A1441" s="153"/>
      <c r="B1441" s="154"/>
      <c r="C1441" s="195" t="s">
        <v>1186</v>
      </c>
      <c r="D1441" s="185"/>
      <c r="E1441" s="186">
        <v>41.5</v>
      </c>
      <c r="F1441" s="155"/>
      <c r="G1441" s="155"/>
      <c r="H1441" s="155"/>
      <c r="I1441" s="155"/>
      <c r="J1441" s="155"/>
      <c r="K1441" s="155"/>
      <c r="L1441" s="155"/>
      <c r="M1441" s="155"/>
      <c r="N1441" s="155"/>
      <c r="O1441" s="155"/>
      <c r="P1441" s="155"/>
      <c r="Q1441" s="155"/>
      <c r="R1441" s="155"/>
      <c r="S1441" s="155"/>
      <c r="T1441" s="155"/>
      <c r="U1441" s="155"/>
      <c r="V1441" s="155"/>
      <c r="W1441" s="155"/>
      <c r="X1441" s="155"/>
      <c r="Y1441" s="146"/>
      <c r="Z1441" s="146"/>
      <c r="AA1441" s="146"/>
      <c r="AB1441" s="146"/>
      <c r="AC1441" s="146"/>
      <c r="AD1441" s="146"/>
      <c r="AE1441" s="146"/>
      <c r="AF1441" s="146"/>
      <c r="AG1441" s="146" t="s">
        <v>228</v>
      </c>
      <c r="AH1441" s="146">
        <v>0</v>
      </c>
      <c r="AI1441" s="146"/>
      <c r="AJ1441" s="146"/>
      <c r="AK1441" s="146"/>
      <c r="AL1441" s="146"/>
      <c r="AM1441" s="146"/>
      <c r="AN1441" s="146"/>
      <c r="AO1441" s="146"/>
      <c r="AP1441" s="146"/>
      <c r="AQ1441" s="146"/>
      <c r="AR1441" s="146"/>
      <c r="AS1441" s="146"/>
      <c r="AT1441" s="146"/>
      <c r="AU1441" s="146"/>
      <c r="AV1441" s="146"/>
      <c r="AW1441" s="146"/>
      <c r="AX1441" s="146"/>
      <c r="AY1441" s="146"/>
      <c r="AZ1441" s="146"/>
      <c r="BA1441" s="146"/>
      <c r="BB1441" s="146"/>
      <c r="BC1441" s="146"/>
      <c r="BD1441" s="146"/>
      <c r="BE1441" s="146"/>
      <c r="BF1441" s="146"/>
      <c r="BG1441" s="146"/>
      <c r="BH1441" s="146"/>
    </row>
    <row r="1442" spans="1:60" outlineLevel="1">
      <c r="A1442" s="153"/>
      <c r="B1442" s="154"/>
      <c r="C1442" s="195" t="s">
        <v>1187</v>
      </c>
      <c r="D1442" s="185"/>
      <c r="E1442" s="186">
        <v>246.28</v>
      </c>
      <c r="F1442" s="155"/>
      <c r="G1442" s="155"/>
      <c r="H1442" s="155"/>
      <c r="I1442" s="155"/>
      <c r="J1442" s="155"/>
      <c r="K1442" s="155"/>
      <c r="L1442" s="155"/>
      <c r="M1442" s="155"/>
      <c r="N1442" s="155"/>
      <c r="O1442" s="155"/>
      <c r="P1442" s="155"/>
      <c r="Q1442" s="155"/>
      <c r="R1442" s="155"/>
      <c r="S1442" s="155"/>
      <c r="T1442" s="155"/>
      <c r="U1442" s="155"/>
      <c r="V1442" s="155"/>
      <c r="W1442" s="155"/>
      <c r="X1442" s="155"/>
      <c r="Y1442" s="146"/>
      <c r="Z1442" s="146"/>
      <c r="AA1442" s="146"/>
      <c r="AB1442" s="146"/>
      <c r="AC1442" s="146"/>
      <c r="AD1442" s="146"/>
      <c r="AE1442" s="146"/>
      <c r="AF1442" s="146"/>
      <c r="AG1442" s="146" t="s">
        <v>228</v>
      </c>
      <c r="AH1442" s="146">
        <v>0</v>
      </c>
      <c r="AI1442" s="146"/>
      <c r="AJ1442" s="146"/>
      <c r="AK1442" s="146"/>
      <c r="AL1442" s="146"/>
      <c r="AM1442" s="146"/>
      <c r="AN1442" s="146"/>
      <c r="AO1442" s="146"/>
      <c r="AP1442" s="146"/>
      <c r="AQ1442" s="146"/>
      <c r="AR1442" s="146"/>
      <c r="AS1442" s="146"/>
      <c r="AT1442" s="146"/>
      <c r="AU1442" s="146"/>
      <c r="AV1442" s="146"/>
      <c r="AW1442" s="146"/>
      <c r="AX1442" s="146"/>
      <c r="AY1442" s="146"/>
      <c r="AZ1442" s="146"/>
      <c r="BA1442" s="146"/>
      <c r="BB1442" s="146"/>
      <c r="BC1442" s="146"/>
      <c r="BD1442" s="146"/>
      <c r="BE1442" s="146"/>
      <c r="BF1442" s="146"/>
      <c r="BG1442" s="146"/>
      <c r="BH1442" s="146"/>
    </row>
    <row r="1443" spans="1:60" outlineLevel="1">
      <c r="A1443" s="153"/>
      <c r="B1443" s="154"/>
      <c r="C1443" s="195" t="s">
        <v>1188</v>
      </c>
      <c r="D1443" s="185"/>
      <c r="E1443" s="186">
        <v>-65.56</v>
      </c>
      <c r="F1443" s="155"/>
      <c r="G1443" s="155"/>
      <c r="H1443" s="155"/>
      <c r="I1443" s="155"/>
      <c r="J1443" s="155"/>
      <c r="K1443" s="155"/>
      <c r="L1443" s="155"/>
      <c r="M1443" s="155"/>
      <c r="N1443" s="155"/>
      <c r="O1443" s="155"/>
      <c r="P1443" s="155"/>
      <c r="Q1443" s="155"/>
      <c r="R1443" s="155"/>
      <c r="S1443" s="155"/>
      <c r="T1443" s="155"/>
      <c r="U1443" s="155"/>
      <c r="V1443" s="155"/>
      <c r="W1443" s="155"/>
      <c r="X1443" s="155"/>
      <c r="Y1443" s="146"/>
      <c r="Z1443" s="146"/>
      <c r="AA1443" s="146"/>
      <c r="AB1443" s="146"/>
      <c r="AC1443" s="146"/>
      <c r="AD1443" s="146"/>
      <c r="AE1443" s="146"/>
      <c r="AF1443" s="146"/>
      <c r="AG1443" s="146" t="s">
        <v>228</v>
      </c>
      <c r="AH1443" s="146">
        <v>0</v>
      </c>
      <c r="AI1443" s="146"/>
      <c r="AJ1443" s="146"/>
      <c r="AK1443" s="146"/>
      <c r="AL1443" s="146"/>
      <c r="AM1443" s="146"/>
      <c r="AN1443" s="146"/>
      <c r="AO1443" s="146"/>
      <c r="AP1443" s="146"/>
      <c r="AQ1443" s="146"/>
      <c r="AR1443" s="146"/>
      <c r="AS1443" s="146"/>
      <c r="AT1443" s="146"/>
      <c r="AU1443" s="146"/>
      <c r="AV1443" s="146"/>
      <c r="AW1443" s="146"/>
      <c r="AX1443" s="146"/>
      <c r="AY1443" s="146"/>
      <c r="AZ1443" s="146"/>
      <c r="BA1443" s="146"/>
      <c r="BB1443" s="146"/>
      <c r="BC1443" s="146"/>
      <c r="BD1443" s="146"/>
      <c r="BE1443" s="146"/>
      <c r="BF1443" s="146"/>
      <c r="BG1443" s="146"/>
      <c r="BH1443" s="146"/>
    </row>
    <row r="1444" spans="1:60" outlineLevel="1">
      <c r="A1444" s="163">
        <v>204</v>
      </c>
      <c r="B1444" s="164" t="s">
        <v>1189</v>
      </c>
      <c r="C1444" s="180" t="s">
        <v>1190</v>
      </c>
      <c r="D1444" s="165" t="s">
        <v>254</v>
      </c>
      <c r="E1444" s="166">
        <v>510.05700000000002</v>
      </c>
      <c r="F1444" s="167"/>
      <c r="G1444" s="168">
        <f>ROUND(E1444*F1444,2)</f>
        <v>0</v>
      </c>
      <c r="H1444" s="167">
        <v>0</v>
      </c>
      <c r="I1444" s="168">
        <f>ROUND(E1444*H1444,2)</f>
        <v>0</v>
      </c>
      <c r="J1444" s="167">
        <v>215</v>
      </c>
      <c r="K1444" s="168">
        <f>ROUND(E1444*J1444,2)</f>
        <v>109662.26</v>
      </c>
      <c r="L1444" s="168">
        <v>21</v>
      </c>
      <c r="M1444" s="168">
        <f>G1444*(1+L1444/100)</f>
        <v>0</v>
      </c>
      <c r="N1444" s="168">
        <v>0</v>
      </c>
      <c r="O1444" s="168">
        <f>ROUND(E1444*N1444,2)</f>
        <v>0</v>
      </c>
      <c r="P1444" s="168">
        <v>0</v>
      </c>
      <c r="Q1444" s="168">
        <f>ROUND(E1444*P1444,2)</f>
        <v>0</v>
      </c>
      <c r="R1444" s="168"/>
      <c r="S1444" s="168" t="s">
        <v>386</v>
      </c>
      <c r="T1444" s="169" t="s">
        <v>172</v>
      </c>
      <c r="U1444" s="155">
        <v>0</v>
      </c>
      <c r="V1444" s="155">
        <f>ROUND(E1444*U1444,2)</f>
        <v>0</v>
      </c>
      <c r="W1444" s="155"/>
      <c r="X1444" s="155" t="s">
        <v>223</v>
      </c>
      <c r="Y1444" s="146"/>
      <c r="Z1444" s="146"/>
      <c r="AA1444" s="146"/>
      <c r="AB1444" s="146"/>
      <c r="AC1444" s="146"/>
      <c r="AD1444" s="146"/>
      <c r="AE1444" s="146"/>
      <c r="AF1444" s="146"/>
      <c r="AG1444" s="146" t="s">
        <v>224</v>
      </c>
      <c r="AH1444" s="146"/>
      <c r="AI1444" s="146"/>
      <c r="AJ1444" s="146"/>
      <c r="AK1444" s="146"/>
      <c r="AL1444" s="146"/>
      <c r="AM1444" s="146"/>
      <c r="AN1444" s="146"/>
      <c r="AO1444" s="146"/>
      <c r="AP1444" s="146"/>
      <c r="AQ1444" s="146"/>
      <c r="AR1444" s="146"/>
      <c r="AS1444" s="146"/>
      <c r="AT1444" s="146"/>
      <c r="AU1444" s="146"/>
      <c r="AV1444" s="146"/>
      <c r="AW1444" s="146"/>
      <c r="AX1444" s="146"/>
      <c r="AY1444" s="146"/>
      <c r="AZ1444" s="146"/>
      <c r="BA1444" s="146"/>
      <c r="BB1444" s="146"/>
      <c r="BC1444" s="146"/>
      <c r="BD1444" s="146"/>
      <c r="BE1444" s="146"/>
      <c r="BF1444" s="146"/>
      <c r="BG1444" s="146"/>
      <c r="BH1444" s="146"/>
    </row>
    <row r="1445" spans="1:60" outlineLevel="1">
      <c r="A1445" s="153"/>
      <c r="B1445" s="154"/>
      <c r="C1445" s="195" t="s">
        <v>1191</v>
      </c>
      <c r="D1445" s="185"/>
      <c r="E1445" s="186"/>
      <c r="F1445" s="155"/>
      <c r="G1445" s="155"/>
      <c r="H1445" s="155"/>
      <c r="I1445" s="155"/>
      <c r="J1445" s="155"/>
      <c r="K1445" s="155"/>
      <c r="L1445" s="155"/>
      <c r="M1445" s="155"/>
      <c r="N1445" s="155"/>
      <c r="O1445" s="155"/>
      <c r="P1445" s="155"/>
      <c r="Q1445" s="155"/>
      <c r="R1445" s="155"/>
      <c r="S1445" s="155"/>
      <c r="T1445" s="155"/>
      <c r="U1445" s="155"/>
      <c r="V1445" s="155"/>
      <c r="W1445" s="155"/>
      <c r="X1445" s="155"/>
      <c r="Y1445" s="146"/>
      <c r="Z1445" s="146"/>
      <c r="AA1445" s="146"/>
      <c r="AB1445" s="146"/>
      <c r="AC1445" s="146"/>
      <c r="AD1445" s="146"/>
      <c r="AE1445" s="146"/>
      <c r="AF1445" s="146"/>
      <c r="AG1445" s="146" t="s">
        <v>228</v>
      </c>
      <c r="AH1445" s="146">
        <v>0</v>
      </c>
      <c r="AI1445" s="146"/>
      <c r="AJ1445" s="146"/>
      <c r="AK1445" s="146"/>
      <c r="AL1445" s="146"/>
      <c r="AM1445" s="146"/>
      <c r="AN1445" s="146"/>
      <c r="AO1445" s="146"/>
      <c r="AP1445" s="146"/>
      <c r="AQ1445" s="146"/>
      <c r="AR1445" s="146"/>
      <c r="AS1445" s="146"/>
      <c r="AT1445" s="146"/>
      <c r="AU1445" s="146"/>
      <c r="AV1445" s="146"/>
      <c r="AW1445" s="146"/>
      <c r="AX1445" s="146"/>
      <c r="AY1445" s="146"/>
      <c r="AZ1445" s="146"/>
      <c r="BA1445" s="146"/>
      <c r="BB1445" s="146"/>
      <c r="BC1445" s="146"/>
      <c r="BD1445" s="146"/>
      <c r="BE1445" s="146"/>
      <c r="BF1445" s="146"/>
      <c r="BG1445" s="146"/>
      <c r="BH1445" s="146"/>
    </row>
    <row r="1446" spans="1:60" outlineLevel="1">
      <c r="A1446" s="153"/>
      <c r="B1446" s="154"/>
      <c r="C1446" s="195" t="s">
        <v>354</v>
      </c>
      <c r="D1446" s="185"/>
      <c r="E1446" s="186"/>
      <c r="F1446" s="155"/>
      <c r="G1446" s="155"/>
      <c r="H1446" s="155"/>
      <c r="I1446" s="155"/>
      <c r="J1446" s="155"/>
      <c r="K1446" s="155"/>
      <c r="L1446" s="155"/>
      <c r="M1446" s="155"/>
      <c r="N1446" s="155"/>
      <c r="O1446" s="155"/>
      <c r="P1446" s="155"/>
      <c r="Q1446" s="155"/>
      <c r="R1446" s="155"/>
      <c r="S1446" s="155"/>
      <c r="T1446" s="155"/>
      <c r="U1446" s="155"/>
      <c r="V1446" s="155"/>
      <c r="W1446" s="155"/>
      <c r="X1446" s="155"/>
      <c r="Y1446" s="146"/>
      <c r="Z1446" s="146"/>
      <c r="AA1446" s="146"/>
      <c r="AB1446" s="146"/>
      <c r="AC1446" s="146"/>
      <c r="AD1446" s="146"/>
      <c r="AE1446" s="146"/>
      <c r="AF1446" s="146"/>
      <c r="AG1446" s="146" t="s">
        <v>228</v>
      </c>
      <c r="AH1446" s="146">
        <v>0</v>
      </c>
      <c r="AI1446" s="146"/>
      <c r="AJ1446" s="146"/>
      <c r="AK1446" s="146"/>
      <c r="AL1446" s="146"/>
      <c r="AM1446" s="146"/>
      <c r="AN1446" s="146"/>
      <c r="AO1446" s="146"/>
      <c r="AP1446" s="146"/>
      <c r="AQ1446" s="146"/>
      <c r="AR1446" s="146"/>
      <c r="AS1446" s="146"/>
      <c r="AT1446" s="146"/>
      <c r="AU1446" s="146"/>
      <c r="AV1446" s="146"/>
      <c r="AW1446" s="146"/>
      <c r="AX1446" s="146"/>
      <c r="AY1446" s="146"/>
      <c r="AZ1446" s="146"/>
      <c r="BA1446" s="146"/>
      <c r="BB1446" s="146"/>
      <c r="BC1446" s="146"/>
      <c r="BD1446" s="146"/>
      <c r="BE1446" s="146"/>
      <c r="BF1446" s="146"/>
      <c r="BG1446" s="146"/>
      <c r="BH1446" s="146"/>
    </row>
    <row r="1447" spans="1:60" outlineLevel="1">
      <c r="A1447" s="153"/>
      <c r="B1447" s="154"/>
      <c r="C1447" s="195" t="s">
        <v>598</v>
      </c>
      <c r="D1447" s="185"/>
      <c r="E1447" s="186">
        <v>9.9499999999999993</v>
      </c>
      <c r="F1447" s="155"/>
      <c r="G1447" s="155"/>
      <c r="H1447" s="155"/>
      <c r="I1447" s="155"/>
      <c r="J1447" s="155"/>
      <c r="K1447" s="155"/>
      <c r="L1447" s="155"/>
      <c r="M1447" s="155"/>
      <c r="N1447" s="155"/>
      <c r="O1447" s="155"/>
      <c r="P1447" s="155"/>
      <c r="Q1447" s="155"/>
      <c r="R1447" s="155"/>
      <c r="S1447" s="155"/>
      <c r="T1447" s="155"/>
      <c r="U1447" s="155"/>
      <c r="V1447" s="155"/>
      <c r="W1447" s="155"/>
      <c r="X1447" s="155"/>
      <c r="Y1447" s="146"/>
      <c r="Z1447" s="146"/>
      <c r="AA1447" s="146"/>
      <c r="AB1447" s="146"/>
      <c r="AC1447" s="146"/>
      <c r="AD1447" s="146"/>
      <c r="AE1447" s="146"/>
      <c r="AF1447" s="146"/>
      <c r="AG1447" s="146" t="s">
        <v>228</v>
      </c>
      <c r="AH1447" s="146">
        <v>0</v>
      </c>
      <c r="AI1447" s="146"/>
      <c r="AJ1447" s="146"/>
      <c r="AK1447" s="146"/>
      <c r="AL1447" s="146"/>
      <c r="AM1447" s="146"/>
      <c r="AN1447" s="146"/>
      <c r="AO1447" s="146"/>
      <c r="AP1447" s="146"/>
      <c r="AQ1447" s="146"/>
      <c r="AR1447" s="146"/>
      <c r="AS1447" s="146"/>
      <c r="AT1447" s="146"/>
      <c r="AU1447" s="146"/>
      <c r="AV1447" s="146"/>
      <c r="AW1447" s="146"/>
      <c r="AX1447" s="146"/>
      <c r="AY1447" s="146"/>
      <c r="AZ1447" s="146"/>
      <c r="BA1447" s="146"/>
      <c r="BB1447" s="146"/>
      <c r="BC1447" s="146"/>
      <c r="BD1447" s="146"/>
      <c r="BE1447" s="146"/>
      <c r="BF1447" s="146"/>
      <c r="BG1447" s="146"/>
      <c r="BH1447" s="146"/>
    </row>
    <row r="1448" spans="1:60" outlineLevel="1">
      <c r="A1448" s="153"/>
      <c r="B1448" s="154"/>
      <c r="C1448" s="195" t="s">
        <v>628</v>
      </c>
      <c r="D1448" s="185"/>
      <c r="E1448" s="186">
        <v>2.8</v>
      </c>
      <c r="F1448" s="155"/>
      <c r="G1448" s="155"/>
      <c r="H1448" s="155"/>
      <c r="I1448" s="155"/>
      <c r="J1448" s="155"/>
      <c r="K1448" s="155"/>
      <c r="L1448" s="155"/>
      <c r="M1448" s="155"/>
      <c r="N1448" s="155"/>
      <c r="O1448" s="155"/>
      <c r="P1448" s="155"/>
      <c r="Q1448" s="155"/>
      <c r="R1448" s="155"/>
      <c r="S1448" s="155"/>
      <c r="T1448" s="155"/>
      <c r="U1448" s="155"/>
      <c r="V1448" s="155"/>
      <c r="W1448" s="155"/>
      <c r="X1448" s="155"/>
      <c r="Y1448" s="146"/>
      <c r="Z1448" s="146"/>
      <c r="AA1448" s="146"/>
      <c r="AB1448" s="146"/>
      <c r="AC1448" s="146"/>
      <c r="AD1448" s="146"/>
      <c r="AE1448" s="146"/>
      <c r="AF1448" s="146"/>
      <c r="AG1448" s="146" t="s">
        <v>228</v>
      </c>
      <c r="AH1448" s="146">
        <v>0</v>
      </c>
      <c r="AI1448" s="146"/>
      <c r="AJ1448" s="146"/>
      <c r="AK1448" s="146"/>
      <c r="AL1448" s="146"/>
      <c r="AM1448" s="146"/>
      <c r="AN1448" s="146"/>
      <c r="AO1448" s="146"/>
      <c r="AP1448" s="146"/>
      <c r="AQ1448" s="146"/>
      <c r="AR1448" s="146"/>
      <c r="AS1448" s="146"/>
      <c r="AT1448" s="146"/>
      <c r="AU1448" s="146"/>
      <c r="AV1448" s="146"/>
      <c r="AW1448" s="146"/>
      <c r="AX1448" s="146"/>
      <c r="AY1448" s="146"/>
      <c r="AZ1448" s="146"/>
      <c r="BA1448" s="146"/>
      <c r="BB1448" s="146"/>
      <c r="BC1448" s="146"/>
      <c r="BD1448" s="146"/>
      <c r="BE1448" s="146"/>
      <c r="BF1448" s="146"/>
      <c r="BG1448" s="146"/>
      <c r="BH1448" s="146"/>
    </row>
    <row r="1449" spans="1:60" outlineLevel="1">
      <c r="A1449" s="153"/>
      <c r="B1449" s="154"/>
      <c r="C1449" s="195" t="s">
        <v>600</v>
      </c>
      <c r="D1449" s="185"/>
      <c r="E1449" s="186">
        <v>5</v>
      </c>
      <c r="F1449" s="155"/>
      <c r="G1449" s="155"/>
      <c r="H1449" s="155"/>
      <c r="I1449" s="155"/>
      <c r="J1449" s="155"/>
      <c r="K1449" s="155"/>
      <c r="L1449" s="155"/>
      <c r="M1449" s="155"/>
      <c r="N1449" s="155"/>
      <c r="O1449" s="155"/>
      <c r="P1449" s="155"/>
      <c r="Q1449" s="155"/>
      <c r="R1449" s="155"/>
      <c r="S1449" s="155"/>
      <c r="T1449" s="155"/>
      <c r="U1449" s="155"/>
      <c r="V1449" s="155"/>
      <c r="W1449" s="155"/>
      <c r="X1449" s="155"/>
      <c r="Y1449" s="146"/>
      <c r="Z1449" s="146"/>
      <c r="AA1449" s="146"/>
      <c r="AB1449" s="146"/>
      <c r="AC1449" s="146"/>
      <c r="AD1449" s="146"/>
      <c r="AE1449" s="146"/>
      <c r="AF1449" s="146"/>
      <c r="AG1449" s="146" t="s">
        <v>228</v>
      </c>
      <c r="AH1449" s="146">
        <v>0</v>
      </c>
      <c r="AI1449" s="146"/>
      <c r="AJ1449" s="146"/>
      <c r="AK1449" s="146"/>
      <c r="AL1449" s="146"/>
      <c r="AM1449" s="146"/>
      <c r="AN1449" s="146"/>
      <c r="AO1449" s="146"/>
      <c r="AP1449" s="146"/>
      <c r="AQ1449" s="146"/>
      <c r="AR1449" s="146"/>
      <c r="AS1449" s="146"/>
      <c r="AT1449" s="146"/>
      <c r="AU1449" s="146"/>
      <c r="AV1449" s="146"/>
      <c r="AW1449" s="146"/>
      <c r="AX1449" s="146"/>
      <c r="AY1449" s="146"/>
      <c r="AZ1449" s="146"/>
      <c r="BA1449" s="146"/>
      <c r="BB1449" s="146"/>
      <c r="BC1449" s="146"/>
      <c r="BD1449" s="146"/>
      <c r="BE1449" s="146"/>
      <c r="BF1449" s="146"/>
      <c r="BG1449" s="146"/>
      <c r="BH1449" s="146"/>
    </row>
    <row r="1450" spans="1:60" outlineLevel="1">
      <c r="A1450" s="153"/>
      <c r="B1450" s="154"/>
      <c r="C1450" s="195" t="s">
        <v>601</v>
      </c>
      <c r="D1450" s="185"/>
      <c r="E1450" s="186">
        <v>37.21</v>
      </c>
      <c r="F1450" s="155"/>
      <c r="G1450" s="155"/>
      <c r="H1450" s="155"/>
      <c r="I1450" s="155"/>
      <c r="J1450" s="155"/>
      <c r="K1450" s="155"/>
      <c r="L1450" s="155"/>
      <c r="M1450" s="155"/>
      <c r="N1450" s="155"/>
      <c r="O1450" s="155"/>
      <c r="P1450" s="155"/>
      <c r="Q1450" s="155"/>
      <c r="R1450" s="155"/>
      <c r="S1450" s="155"/>
      <c r="T1450" s="155"/>
      <c r="U1450" s="155"/>
      <c r="V1450" s="155"/>
      <c r="W1450" s="155"/>
      <c r="X1450" s="155"/>
      <c r="Y1450" s="146"/>
      <c r="Z1450" s="146"/>
      <c r="AA1450" s="146"/>
      <c r="AB1450" s="146"/>
      <c r="AC1450" s="146"/>
      <c r="AD1450" s="146"/>
      <c r="AE1450" s="146"/>
      <c r="AF1450" s="146"/>
      <c r="AG1450" s="146" t="s">
        <v>228</v>
      </c>
      <c r="AH1450" s="146">
        <v>0</v>
      </c>
      <c r="AI1450" s="146"/>
      <c r="AJ1450" s="146"/>
      <c r="AK1450" s="146"/>
      <c r="AL1450" s="146"/>
      <c r="AM1450" s="146"/>
      <c r="AN1450" s="146"/>
      <c r="AO1450" s="146"/>
      <c r="AP1450" s="146"/>
      <c r="AQ1450" s="146"/>
      <c r="AR1450" s="146"/>
      <c r="AS1450" s="146"/>
      <c r="AT1450" s="146"/>
      <c r="AU1450" s="146"/>
      <c r="AV1450" s="146"/>
      <c r="AW1450" s="146"/>
      <c r="AX1450" s="146"/>
      <c r="AY1450" s="146"/>
      <c r="AZ1450" s="146"/>
      <c r="BA1450" s="146"/>
      <c r="BB1450" s="146"/>
      <c r="BC1450" s="146"/>
      <c r="BD1450" s="146"/>
      <c r="BE1450" s="146"/>
      <c r="BF1450" s="146"/>
      <c r="BG1450" s="146"/>
      <c r="BH1450" s="146"/>
    </row>
    <row r="1451" spans="1:60" outlineLevel="1">
      <c r="A1451" s="153"/>
      <c r="B1451" s="154"/>
      <c r="C1451" s="195" t="s">
        <v>396</v>
      </c>
      <c r="D1451" s="185"/>
      <c r="E1451" s="186"/>
      <c r="F1451" s="155"/>
      <c r="G1451" s="155"/>
      <c r="H1451" s="155"/>
      <c r="I1451" s="155"/>
      <c r="J1451" s="155"/>
      <c r="K1451" s="155"/>
      <c r="L1451" s="155"/>
      <c r="M1451" s="155"/>
      <c r="N1451" s="155"/>
      <c r="O1451" s="155"/>
      <c r="P1451" s="155"/>
      <c r="Q1451" s="155"/>
      <c r="R1451" s="155"/>
      <c r="S1451" s="155"/>
      <c r="T1451" s="155"/>
      <c r="U1451" s="155"/>
      <c r="V1451" s="155"/>
      <c r="W1451" s="155"/>
      <c r="X1451" s="155"/>
      <c r="Y1451" s="146"/>
      <c r="Z1451" s="146"/>
      <c r="AA1451" s="146"/>
      <c r="AB1451" s="146"/>
      <c r="AC1451" s="146"/>
      <c r="AD1451" s="146"/>
      <c r="AE1451" s="146"/>
      <c r="AF1451" s="146"/>
      <c r="AG1451" s="146" t="s">
        <v>228</v>
      </c>
      <c r="AH1451" s="146">
        <v>0</v>
      </c>
      <c r="AI1451" s="146"/>
      <c r="AJ1451" s="146"/>
      <c r="AK1451" s="146"/>
      <c r="AL1451" s="146"/>
      <c r="AM1451" s="146"/>
      <c r="AN1451" s="146"/>
      <c r="AO1451" s="146"/>
      <c r="AP1451" s="146"/>
      <c r="AQ1451" s="146"/>
      <c r="AR1451" s="146"/>
      <c r="AS1451" s="146"/>
      <c r="AT1451" s="146"/>
      <c r="AU1451" s="146"/>
      <c r="AV1451" s="146"/>
      <c r="AW1451" s="146"/>
      <c r="AX1451" s="146"/>
      <c r="AY1451" s="146"/>
      <c r="AZ1451" s="146"/>
      <c r="BA1451" s="146"/>
      <c r="BB1451" s="146"/>
      <c r="BC1451" s="146"/>
      <c r="BD1451" s="146"/>
      <c r="BE1451" s="146"/>
      <c r="BF1451" s="146"/>
      <c r="BG1451" s="146"/>
      <c r="BH1451" s="146"/>
    </row>
    <row r="1452" spans="1:60" outlineLevel="1">
      <c r="A1452" s="153"/>
      <c r="B1452" s="154"/>
      <c r="C1452" s="195" t="s">
        <v>625</v>
      </c>
      <c r="D1452" s="185"/>
      <c r="E1452" s="186">
        <v>8.0500000000000007</v>
      </c>
      <c r="F1452" s="155"/>
      <c r="G1452" s="155"/>
      <c r="H1452" s="155"/>
      <c r="I1452" s="155"/>
      <c r="J1452" s="155"/>
      <c r="K1452" s="155"/>
      <c r="L1452" s="155"/>
      <c r="M1452" s="155"/>
      <c r="N1452" s="155"/>
      <c r="O1452" s="155"/>
      <c r="P1452" s="155"/>
      <c r="Q1452" s="155"/>
      <c r="R1452" s="155"/>
      <c r="S1452" s="155"/>
      <c r="T1452" s="155"/>
      <c r="U1452" s="155"/>
      <c r="V1452" s="155"/>
      <c r="W1452" s="155"/>
      <c r="X1452" s="155"/>
      <c r="Y1452" s="146"/>
      <c r="Z1452" s="146"/>
      <c r="AA1452" s="146"/>
      <c r="AB1452" s="146"/>
      <c r="AC1452" s="146"/>
      <c r="AD1452" s="146"/>
      <c r="AE1452" s="146"/>
      <c r="AF1452" s="146"/>
      <c r="AG1452" s="146" t="s">
        <v>228</v>
      </c>
      <c r="AH1452" s="146">
        <v>0</v>
      </c>
      <c r="AI1452" s="146"/>
      <c r="AJ1452" s="146"/>
      <c r="AK1452" s="146"/>
      <c r="AL1452" s="146"/>
      <c r="AM1452" s="146"/>
      <c r="AN1452" s="146"/>
      <c r="AO1452" s="146"/>
      <c r="AP1452" s="146"/>
      <c r="AQ1452" s="146"/>
      <c r="AR1452" s="146"/>
      <c r="AS1452" s="146"/>
      <c r="AT1452" s="146"/>
      <c r="AU1452" s="146"/>
      <c r="AV1452" s="146"/>
      <c r="AW1452" s="146"/>
      <c r="AX1452" s="146"/>
      <c r="AY1452" s="146"/>
      <c r="AZ1452" s="146"/>
      <c r="BA1452" s="146"/>
      <c r="BB1452" s="146"/>
      <c r="BC1452" s="146"/>
      <c r="BD1452" s="146"/>
      <c r="BE1452" s="146"/>
      <c r="BF1452" s="146"/>
      <c r="BG1452" s="146"/>
      <c r="BH1452" s="146"/>
    </row>
    <row r="1453" spans="1:60" outlineLevel="1">
      <c r="A1453" s="153"/>
      <c r="B1453" s="154"/>
      <c r="C1453" s="195" t="s">
        <v>575</v>
      </c>
      <c r="D1453" s="185"/>
      <c r="E1453" s="186">
        <v>6.3</v>
      </c>
      <c r="F1453" s="155"/>
      <c r="G1453" s="155"/>
      <c r="H1453" s="155"/>
      <c r="I1453" s="155"/>
      <c r="J1453" s="155"/>
      <c r="K1453" s="155"/>
      <c r="L1453" s="155"/>
      <c r="M1453" s="155"/>
      <c r="N1453" s="155"/>
      <c r="O1453" s="155"/>
      <c r="P1453" s="155"/>
      <c r="Q1453" s="155"/>
      <c r="R1453" s="155"/>
      <c r="S1453" s="155"/>
      <c r="T1453" s="155"/>
      <c r="U1453" s="155"/>
      <c r="V1453" s="155"/>
      <c r="W1453" s="155"/>
      <c r="X1453" s="155"/>
      <c r="Y1453" s="146"/>
      <c r="Z1453" s="146"/>
      <c r="AA1453" s="146"/>
      <c r="AB1453" s="146"/>
      <c r="AC1453" s="146"/>
      <c r="AD1453" s="146"/>
      <c r="AE1453" s="146"/>
      <c r="AF1453" s="146"/>
      <c r="AG1453" s="146" t="s">
        <v>228</v>
      </c>
      <c r="AH1453" s="146">
        <v>0</v>
      </c>
      <c r="AI1453" s="146"/>
      <c r="AJ1453" s="146"/>
      <c r="AK1453" s="146"/>
      <c r="AL1453" s="146"/>
      <c r="AM1453" s="146"/>
      <c r="AN1453" s="146"/>
      <c r="AO1453" s="146"/>
      <c r="AP1453" s="146"/>
      <c r="AQ1453" s="146"/>
      <c r="AR1453" s="146"/>
      <c r="AS1453" s="146"/>
      <c r="AT1453" s="146"/>
      <c r="AU1453" s="146"/>
      <c r="AV1453" s="146"/>
      <c r="AW1453" s="146"/>
      <c r="AX1453" s="146"/>
      <c r="AY1453" s="146"/>
      <c r="AZ1453" s="146"/>
      <c r="BA1453" s="146"/>
      <c r="BB1453" s="146"/>
      <c r="BC1453" s="146"/>
      <c r="BD1453" s="146"/>
      <c r="BE1453" s="146"/>
      <c r="BF1453" s="146"/>
      <c r="BG1453" s="146"/>
      <c r="BH1453" s="146"/>
    </row>
    <row r="1454" spans="1:60" outlineLevel="1">
      <c r="A1454" s="153"/>
      <c r="B1454" s="154"/>
      <c r="C1454" s="195" t="s">
        <v>576</v>
      </c>
      <c r="D1454" s="185"/>
      <c r="E1454" s="186">
        <v>3.22</v>
      </c>
      <c r="F1454" s="155"/>
      <c r="G1454" s="155"/>
      <c r="H1454" s="155"/>
      <c r="I1454" s="155"/>
      <c r="J1454" s="155"/>
      <c r="K1454" s="155"/>
      <c r="L1454" s="155"/>
      <c r="M1454" s="155"/>
      <c r="N1454" s="155"/>
      <c r="O1454" s="155"/>
      <c r="P1454" s="155"/>
      <c r="Q1454" s="155"/>
      <c r="R1454" s="155"/>
      <c r="S1454" s="155"/>
      <c r="T1454" s="155"/>
      <c r="U1454" s="155"/>
      <c r="V1454" s="155"/>
      <c r="W1454" s="155"/>
      <c r="X1454" s="155"/>
      <c r="Y1454" s="146"/>
      <c r="Z1454" s="146"/>
      <c r="AA1454" s="146"/>
      <c r="AB1454" s="146"/>
      <c r="AC1454" s="146"/>
      <c r="AD1454" s="146"/>
      <c r="AE1454" s="146"/>
      <c r="AF1454" s="146"/>
      <c r="AG1454" s="146" t="s">
        <v>228</v>
      </c>
      <c r="AH1454" s="146">
        <v>0</v>
      </c>
      <c r="AI1454" s="146"/>
      <c r="AJ1454" s="146"/>
      <c r="AK1454" s="146"/>
      <c r="AL1454" s="146"/>
      <c r="AM1454" s="146"/>
      <c r="AN1454" s="146"/>
      <c r="AO1454" s="146"/>
      <c r="AP1454" s="146"/>
      <c r="AQ1454" s="146"/>
      <c r="AR1454" s="146"/>
      <c r="AS1454" s="146"/>
      <c r="AT1454" s="146"/>
      <c r="AU1454" s="146"/>
      <c r="AV1454" s="146"/>
      <c r="AW1454" s="146"/>
      <c r="AX1454" s="146"/>
      <c r="AY1454" s="146"/>
      <c r="AZ1454" s="146"/>
      <c r="BA1454" s="146"/>
      <c r="BB1454" s="146"/>
      <c r="BC1454" s="146"/>
      <c r="BD1454" s="146"/>
      <c r="BE1454" s="146"/>
      <c r="BF1454" s="146"/>
      <c r="BG1454" s="146"/>
      <c r="BH1454" s="146"/>
    </row>
    <row r="1455" spans="1:60" outlineLevel="1">
      <c r="A1455" s="153"/>
      <c r="B1455" s="154"/>
      <c r="C1455" s="195" t="s">
        <v>577</v>
      </c>
      <c r="D1455" s="185"/>
      <c r="E1455" s="186">
        <v>4.18</v>
      </c>
      <c r="F1455" s="155"/>
      <c r="G1455" s="155"/>
      <c r="H1455" s="155"/>
      <c r="I1455" s="155"/>
      <c r="J1455" s="155"/>
      <c r="K1455" s="155"/>
      <c r="L1455" s="155"/>
      <c r="M1455" s="155"/>
      <c r="N1455" s="155"/>
      <c r="O1455" s="155"/>
      <c r="P1455" s="155"/>
      <c r="Q1455" s="155"/>
      <c r="R1455" s="155"/>
      <c r="S1455" s="155"/>
      <c r="T1455" s="155"/>
      <c r="U1455" s="155"/>
      <c r="V1455" s="155"/>
      <c r="W1455" s="155"/>
      <c r="X1455" s="155"/>
      <c r="Y1455" s="146"/>
      <c r="Z1455" s="146"/>
      <c r="AA1455" s="146"/>
      <c r="AB1455" s="146"/>
      <c r="AC1455" s="146"/>
      <c r="AD1455" s="146"/>
      <c r="AE1455" s="146"/>
      <c r="AF1455" s="146"/>
      <c r="AG1455" s="146" t="s">
        <v>228</v>
      </c>
      <c r="AH1455" s="146">
        <v>0</v>
      </c>
      <c r="AI1455" s="146"/>
      <c r="AJ1455" s="146"/>
      <c r="AK1455" s="146"/>
      <c r="AL1455" s="146"/>
      <c r="AM1455" s="146"/>
      <c r="AN1455" s="146"/>
      <c r="AO1455" s="146"/>
      <c r="AP1455" s="146"/>
      <c r="AQ1455" s="146"/>
      <c r="AR1455" s="146"/>
      <c r="AS1455" s="146"/>
      <c r="AT1455" s="146"/>
      <c r="AU1455" s="146"/>
      <c r="AV1455" s="146"/>
      <c r="AW1455" s="146"/>
      <c r="AX1455" s="146"/>
      <c r="AY1455" s="146"/>
      <c r="AZ1455" s="146"/>
      <c r="BA1455" s="146"/>
      <c r="BB1455" s="146"/>
      <c r="BC1455" s="146"/>
      <c r="BD1455" s="146"/>
      <c r="BE1455" s="146"/>
      <c r="BF1455" s="146"/>
      <c r="BG1455" s="146"/>
      <c r="BH1455" s="146"/>
    </row>
    <row r="1456" spans="1:60" outlineLevel="1">
      <c r="A1456" s="153"/>
      <c r="B1456" s="154"/>
      <c r="C1456" s="195" t="s">
        <v>578</v>
      </c>
      <c r="D1456" s="185"/>
      <c r="E1456" s="186">
        <v>4.7300000000000004</v>
      </c>
      <c r="F1456" s="155"/>
      <c r="G1456" s="155"/>
      <c r="H1456" s="155"/>
      <c r="I1456" s="155"/>
      <c r="J1456" s="155"/>
      <c r="K1456" s="155"/>
      <c r="L1456" s="155"/>
      <c r="M1456" s="155"/>
      <c r="N1456" s="155"/>
      <c r="O1456" s="155"/>
      <c r="P1456" s="155"/>
      <c r="Q1456" s="155"/>
      <c r="R1456" s="155"/>
      <c r="S1456" s="155"/>
      <c r="T1456" s="155"/>
      <c r="U1456" s="155"/>
      <c r="V1456" s="155"/>
      <c r="W1456" s="155"/>
      <c r="X1456" s="155"/>
      <c r="Y1456" s="146"/>
      <c r="Z1456" s="146"/>
      <c r="AA1456" s="146"/>
      <c r="AB1456" s="146"/>
      <c r="AC1456" s="146"/>
      <c r="AD1456" s="146"/>
      <c r="AE1456" s="146"/>
      <c r="AF1456" s="146"/>
      <c r="AG1456" s="146" t="s">
        <v>228</v>
      </c>
      <c r="AH1456" s="146">
        <v>0</v>
      </c>
      <c r="AI1456" s="146"/>
      <c r="AJ1456" s="146"/>
      <c r="AK1456" s="146"/>
      <c r="AL1456" s="146"/>
      <c r="AM1456" s="146"/>
      <c r="AN1456" s="146"/>
      <c r="AO1456" s="146"/>
      <c r="AP1456" s="146"/>
      <c r="AQ1456" s="146"/>
      <c r="AR1456" s="146"/>
      <c r="AS1456" s="146"/>
      <c r="AT1456" s="146"/>
      <c r="AU1456" s="146"/>
      <c r="AV1456" s="146"/>
      <c r="AW1456" s="146"/>
      <c r="AX1456" s="146"/>
      <c r="AY1456" s="146"/>
      <c r="AZ1456" s="146"/>
      <c r="BA1456" s="146"/>
      <c r="BB1456" s="146"/>
      <c r="BC1456" s="146"/>
      <c r="BD1456" s="146"/>
      <c r="BE1456" s="146"/>
      <c r="BF1456" s="146"/>
      <c r="BG1456" s="146"/>
      <c r="BH1456" s="146"/>
    </row>
    <row r="1457" spans="1:60" outlineLevel="1">
      <c r="A1457" s="153"/>
      <c r="B1457" s="154"/>
      <c r="C1457" s="195" t="s">
        <v>579</v>
      </c>
      <c r="D1457" s="185"/>
      <c r="E1457" s="186">
        <v>2.69</v>
      </c>
      <c r="F1457" s="155"/>
      <c r="G1457" s="155"/>
      <c r="H1457" s="155"/>
      <c r="I1457" s="155"/>
      <c r="J1457" s="155"/>
      <c r="K1457" s="155"/>
      <c r="L1457" s="155"/>
      <c r="M1457" s="155"/>
      <c r="N1457" s="155"/>
      <c r="O1457" s="155"/>
      <c r="P1457" s="155"/>
      <c r="Q1457" s="155"/>
      <c r="R1457" s="155"/>
      <c r="S1457" s="155"/>
      <c r="T1457" s="155"/>
      <c r="U1457" s="155"/>
      <c r="V1457" s="155"/>
      <c r="W1457" s="155"/>
      <c r="X1457" s="155"/>
      <c r="Y1457" s="146"/>
      <c r="Z1457" s="146"/>
      <c r="AA1457" s="146"/>
      <c r="AB1457" s="146"/>
      <c r="AC1457" s="146"/>
      <c r="AD1457" s="146"/>
      <c r="AE1457" s="146"/>
      <c r="AF1457" s="146"/>
      <c r="AG1457" s="146" t="s">
        <v>228</v>
      </c>
      <c r="AH1457" s="146">
        <v>0</v>
      </c>
      <c r="AI1457" s="146"/>
      <c r="AJ1457" s="146"/>
      <c r="AK1457" s="146"/>
      <c r="AL1457" s="146"/>
      <c r="AM1457" s="146"/>
      <c r="AN1457" s="146"/>
      <c r="AO1457" s="146"/>
      <c r="AP1457" s="146"/>
      <c r="AQ1457" s="146"/>
      <c r="AR1457" s="146"/>
      <c r="AS1457" s="146"/>
      <c r="AT1457" s="146"/>
      <c r="AU1457" s="146"/>
      <c r="AV1457" s="146"/>
      <c r="AW1457" s="146"/>
      <c r="AX1457" s="146"/>
      <c r="AY1457" s="146"/>
      <c r="AZ1457" s="146"/>
      <c r="BA1457" s="146"/>
      <c r="BB1457" s="146"/>
      <c r="BC1457" s="146"/>
      <c r="BD1457" s="146"/>
      <c r="BE1457" s="146"/>
      <c r="BF1457" s="146"/>
      <c r="BG1457" s="146"/>
      <c r="BH1457" s="146"/>
    </row>
    <row r="1458" spans="1:60" outlineLevel="1">
      <c r="A1458" s="153"/>
      <c r="B1458" s="154"/>
      <c r="C1458" s="195" t="s">
        <v>580</v>
      </c>
      <c r="D1458" s="185"/>
      <c r="E1458" s="186">
        <v>2.1</v>
      </c>
      <c r="F1458" s="155"/>
      <c r="G1458" s="155"/>
      <c r="H1458" s="155"/>
      <c r="I1458" s="155"/>
      <c r="J1458" s="155"/>
      <c r="K1458" s="155"/>
      <c r="L1458" s="155"/>
      <c r="M1458" s="155"/>
      <c r="N1458" s="155"/>
      <c r="O1458" s="155"/>
      <c r="P1458" s="155"/>
      <c r="Q1458" s="155"/>
      <c r="R1458" s="155"/>
      <c r="S1458" s="155"/>
      <c r="T1458" s="155"/>
      <c r="U1458" s="155"/>
      <c r="V1458" s="155"/>
      <c r="W1458" s="155"/>
      <c r="X1458" s="155"/>
      <c r="Y1458" s="146"/>
      <c r="Z1458" s="146"/>
      <c r="AA1458" s="146"/>
      <c r="AB1458" s="146"/>
      <c r="AC1458" s="146"/>
      <c r="AD1458" s="146"/>
      <c r="AE1458" s="146"/>
      <c r="AF1458" s="146"/>
      <c r="AG1458" s="146" t="s">
        <v>228</v>
      </c>
      <c r="AH1458" s="146">
        <v>0</v>
      </c>
      <c r="AI1458" s="146"/>
      <c r="AJ1458" s="146"/>
      <c r="AK1458" s="146"/>
      <c r="AL1458" s="146"/>
      <c r="AM1458" s="146"/>
      <c r="AN1458" s="146"/>
      <c r="AO1458" s="146"/>
      <c r="AP1458" s="146"/>
      <c r="AQ1458" s="146"/>
      <c r="AR1458" s="146"/>
      <c r="AS1458" s="146"/>
      <c r="AT1458" s="146"/>
      <c r="AU1458" s="146"/>
      <c r="AV1458" s="146"/>
      <c r="AW1458" s="146"/>
      <c r="AX1458" s="146"/>
      <c r="AY1458" s="146"/>
      <c r="AZ1458" s="146"/>
      <c r="BA1458" s="146"/>
      <c r="BB1458" s="146"/>
      <c r="BC1458" s="146"/>
      <c r="BD1458" s="146"/>
      <c r="BE1458" s="146"/>
      <c r="BF1458" s="146"/>
      <c r="BG1458" s="146"/>
      <c r="BH1458" s="146"/>
    </row>
    <row r="1459" spans="1:60" outlineLevel="1">
      <c r="A1459" s="153"/>
      <c r="B1459" s="154"/>
      <c r="C1459" s="195" t="s">
        <v>581</v>
      </c>
      <c r="D1459" s="185"/>
      <c r="E1459" s="186">
        <v>6.62</v>
      </c>
      <c r="F1459" s="155"/>
      <c r="G1459" s="155"/>
      <c r="H1459" s="155"/>
      <c r="I1459" s="155"/>
      <c r="J1459" s="155"/>
      <c r="K1459" s="155"/>
      <c r="L1459" s="155"/>
      <c r="M1459" s="155"/>
      <c r="N1459" s="155"/>
      <c r="O1459" s="155"/>
      <c r="P1459" s="155"/>
      <c r="Q1459" s="155"/>
      <c r="R1459" s="155"/>
      <c r="S1459" s="155"/>
      <c r="T1459" s="155"/>
      <c r="U1459" s="155"/>
      <c r="V1459" s="155"/>
      <c r="W1459" s="155"/>
      <c r="X1459" s="155"/>
      <c r="Y1459" s="146"/>
      <c r="Z1459" s="146"/>
      <c r="AA1459" s="146"/>
      <c r="AB1459" s="146"/>
      <c r="AC1459" s="146"/>
      <c r="AD1459" s="146"/>
      <c r="AE1459" s="146"/>
      <c r="AF1459" s="146"/>
      <c r="AG1459" s="146" t="s">
        <v>228</v>
      </c>
      <c r="AH1459" s="146">
        <v>0</v>
      </c>
      <c r="AI1459" s="146"/>
      <c r="AJ1459" s="146"/>
      <c r="AK1459" s="146"/>
      <c r="AL1459" s="146"/>
      <c r="AM1459" s="146"/>
      <c r="AN1459" s="146"/>
      <c r="AO1459" s="146"/>
      <c r="AP1459" s="146"/>
      <c r="AQ1459" s="146"/>
      <c r="AR1459" s="146"/>
      <c r="AS1459" s="146"/>
      <c r="AT1459" s="146"/>
      <c r="AU1459" s="146"/>
      <c r="AV1459" s="146"/>
      <c r="AW1459" s="146"/>
      <c r="AX1459" s="146"/>
      <c r="AY1459" s="146"/>
      <c r="AZ1459" s="146"/>
      <c r="BA1459" s="146"/>
      <c r="BB1459" s="146"/>
      <c r="BC1459" s="146"/>
      <c r="BD1459" s="146"/>
      <c r="BE1459" s="146"/>
      <c r="BF1459" s="146"/>
      <c r="BG1459" s="146"/>
      <c r="BH1459" s="146"/>
    </row>
    <row r="1460" spans="1:60" outlineLevel="1">
      <c r="A1460" s="153"/>
      <c r="B1460" s="154"/>
      <c r="C1460" s="195" t="s">
        <v>582</v>
      </c>
      <c r="D1460" s="185"/>
      <c r="E1460" s="186">
        <v>2.74</v>
      </c>
      <c r="F1460" s="155"/>
      <c r="G1460" s="155"/>
      <c r="H1460" s="155"/>
      <c r="I1460" s="155"/>
      <c r="J1460" s="155"/>
      <c r="K1460" s="155"/>
      <c r="L1460" s="155"/>
      <c r="M1460" s="155"/>
      <c r="N1460" s="155"/>
      <c r="O1460" s="155"/>
      <c r="P1460" s="155"/>
      <c r="Q1460" s="155"/>
      <c r="R1460" s="155"/>
      <c r="S1460" s="155"/>
      <c r="T1460" s="155"/>
      <c r="U1460" s="155"/>
      <c r="V1460" s="155"/>
      <c r="W1460" s="155"/>
      <c r="X1460" s="155"/>
      <c r="Y1460" s="146"/>
      <c r="Z1460" s="146"/>
      <c r="AA1460" s="146"/>
      <c r="AB1460" s="146"/>
      <c r="AC1460" s="146"/>
      <c r="AD1460" s="146"/>
      <c r="AE1460" s="146"/>
      <c r="AF1460" s="146"/>
      <c r="AG1460" s="146" t="s">
        <v>228</v>
      </c>
      <c r="AH1460" s="146">
        <v>0</v>
      </c>
      <c r="AI1460" s="146"/>
      <c r="AJ1460" s="146"/>
      <c r="AK1460" s="146"/>
      <c r="AL1460" s="146"/>
      <c r="AM1460" s="146"/>
      <c r="AN1460" s="146"/>
      <c r="AO1460" s="146"/>
      <c r="AP1460" s="146"/>
      <c r="AQ1460" s="146"/>
      <c r="AR1460" s="146"/>
      <c r="AS1460" s="146"/>
      <c r="AT1460" s="146"/>
      <c r="AU1460" s="146"/>
      <c r="AV1460" s="146"/>
      <c r="AW1460" s="146"/>
      <c r="AX1460" s="146"/>
      <c r="AY1460" s="146"/>
      <c r="AZ1460" s="146"/>
      <c r="BA1460" s="146"/>
      <c r="BB1460" s="146"/>
      <c r="BC1460" s="146"/>
      <c r="BD1460" s="146"/>
      <c r="BE1460" s="146"/>
      <c r="BF1460" s="146"/>
      <c r="BG1460" s="146"/>
      <c r="BH1460" s="146"/>
    </row>
    <row r="1461" spans="1:60" outlineLevel="1">
      <c r="A1461" s="153"/>
      <c r="B1461" s="154"/>
      <c r="C1461" s="200" t="s">
        <v>494</v>
      </c>
      <c r="D1461" s="193"/>
      <c r="E1461" s="194">
        <v>95.59</v>
      </c>
      <c r="F1461" s="155"/>
      <c r="G1461" s="155"/>
      <c r="H1461" s="155"/>
      <c r="I1461" s="155"/>
      <c r="J1461" s="155"/>
      <c r="K1461" s="155"/>
      <c r="L1461" s="155"/>
      <c r="M1461" s="155"/>
      <c r="N1461" s="155"/>
      <c r="O1461" s="155"/>
      <c r="P1461" s="155"/>
      <c r="Q1461" s="155"/>
      <c r="R1461" s="155"/>
      <c r="S1461" s="155"/>
      <c r="T1461" s="155"/>
      <c r="U1461" s="155"/>
      <c r="V1461" s="155"/>
      <c r="W1461" s="155"/>
      <c r="X1461" s="155"/>
      <c r="Y1461" s="146"/>
      <c r="Z1461" s="146"/>
      <c r="AA1461" s="146"/>
      <c r="AB1461" s="146"/>
      <c r="AC1461" s="146"/>
      <c r="AD1461" s="146"/>
      <c r="AE1461" s="146"/>
      <c r="AF1461" s="146"/>
      <c r="AG1461" s="146" t="s">
        <v>228</v>
      </c>
      <c r="AH1461" s="146">
        <v>1</v>
      </c>
      <c r="AI1461" s="146"/>
      <c r="AJ1461" s="146"/>
      <c r="AK1461" s="146"/>
      <c r="AL1461" s="146"/>
      <c r="AM1461" s="146"/>
      <c r="AN1461" s="146"/>
      <c r="AO1461" s="146"/>
      <c r="AP1461" s="146"/>
      <c r="AQ1461" s="146"/>
      <c r="AR1461" s="146"/>
      <c r="AS1461" s="146"/>
      <c r="AT1461" s="146"/>
      <c r="AU1461" s="146"/>
      <c r="AV1461" s="146"/>
      <c r="AW1461" s="146"/>
      <c r="AX1461" s="146"/>
      <c r="AY1461" s="146"/>
      <c r="AZ1461" s="146"/>
      <c r="BA1461" s="146"/>
      <c r="BB1461" s="146"/>
      <c r="BC1461" s="146"/>
      <c r="BD1461" s="146"/>
      <c r="BE1461" s="146"/>
      <c r="BF1461" s="146"/>
      <c r="BG1461" s="146"/>
      <c r="BH1461" s="146"/>
    </row>
    <row r="1462" spans="1:60" outlineLevel="1">
      <c r="A1462" s="153"/>
      <c r="B1462" s="154"/>
      <c r="C1462" s="195" t="s">
        <v>861</v>
      </c>
      <c r="D1462" s="185"/>
      <c r="E1462" s="186"/>
      <c r="F1462" s="155"/>
      <c r="G1462" s="155"/>
      <c r="H1462" s="155"/>
      <c r="I1462" s="155"/>
      <c r="J1462" s="155"/>
      <c r="K1462" s="155"/>
      <c r="L1462" s="155"/>
      <c r="M1462" s="155"/>
      <c r="N1462" s="155"/>
      <c r="O1462" s="155"/>
      <c r="P1462" s="155"/>
      <c r="Q1462" s="155"/>
      <c r="R1462" s="155"/>
      <c r="S1462" s="155"/>
      <c r="T1462" s="155"/>
      <c r="U1462" s="155"/>
      <c r="V1462" s="155"/>
      <c r="W1462" s="155"/>
      <c r="X1462" s="155"/>
      <c r="Y1462" s="146"/>
      <c r="Z1462" s="146"/>
      <c r="AA1462" s="146"/>
      <c r="AB1462" s="146"/>
      <c r="AC1462" s="146"/>
      <c r="AD1462" s="146"/>
      <c r="AE1462" s="146"/>
      <c r="AF1462" s="146"/>
      <c r="AG1462" s="146" t="s">
        <v>228</v>
      </c>
      <c r="AH1462" s="146">
        <v>0</v>
      </c>
      <c r="AI1462" s="146"/>
      <c r="AJ1462" s="146"/>
      <c r="AK1462" s="146"/>
      <c r="AL1462" s="146"/>
      <c r="AM1462" s="146"/>
      <c r="AN1462" s="146"/>
      <c r="AO1462" s="146"/>
      <c r="AP1462" s="146"/>
      <c r="AQ1462" s="146"/>
      <c r="AR1462" s="146"/>
      <c r="AS1462" s="146"/>
      <c r="AT1462" s="146"/>
      <c r="AU1462" s="146"/>
      <c r="AV1462" s="146"/>
      <c r="AW1462" s="146"/>
      <c r="AX1462" s="146"/>
      <c r="AY1462" s="146"/>
      <c r="AZ1462" s="146"/>
      <c r="BA1462" s="146"/>
      <c r="BB1462" s="146"/>
      <c r="BC1462" s="146"/>
      <c r="BD1462" s="146"/>
      <c r="BE1462" s="146"/>
      <c r="BF1462" s="146"/>
      <c r="BG1462" s="146"/>
      <c r="BH1462" s="146"/>
    </row>
    <row r="1463" spans="1:60" outlineLevel="1">
      <c r="A1463" s="153"/>
      <c r="B1463" s="154"/>
      <c r="C1463" s="195" t="s">
        <v>354</v>
      </c>
      <c r="D1463" s="185"/>
      <c r="E1463" s="186"/>
      <c r="F1463" s="155"/>
      <c r="G1463" s="155"/>
      <c r="H1463" s="155"/>
      <c r="I1463" s="155"/>
      <c r="J1463" s="155"/>
      <c r="K1463" s="155"/>
      <c r="L1463" s="155"/>
      <c r="M1463" s="155"/>
      <c r="N1463" s="155"/>
      <c r="O1463" s="155"/>
      <c r="P1463" s="155"/>
      <c r="Q1463" s="155"/>
      <c r="R1463" s="155"/>
      <c r="S1463" s="155"/>
      <c r="T1463" s="155"/>
      <c r="U1463" s="155"/>
      <c r="V1463" s="155"/>
      <c r="W1463" s="155"/>
      <c r="X1463" s="155"/>
      <c r="Y1463" s="146"/>
      <c r="Z1463" s="146"/>
      <c r="AA1463" s="146"/>
      <c r="AB1463" s="146"/>
      <c r="AC1463" s="146"/>
      <c r="AD1463" s="146"/>
      <c r="AE1463" s="146"/>
      <c r="AF1463" s="146"/>
      <c r="AG1463" s="146" t="s">
        <v>228</v>
      </c>
      <c r="AH1463" s="146">
        <v>0</v>
      </c>
      <c r="AI1463" s="146"/>
      <c r="AJ1463" s="146"/>
      <c r="AK1463" s="146"/>
      <c r="AL1463" s="146"/>
      <c r="AM1463" s="146"/>
      <c r="AN1463" s="146"/>
      <c r="AO1463" s="146"/>
      <c r="AP1463" s="146"/>
      <c r="AQ1463" s="146"/>
      <c r="AR1463" s="146"/>
      <c r="AS1463" s="146"/>
      <c r="AT1463" s="146"/>
      <c r="AU1463" s="146"/>
      <c r="AV1463" s="146"/>
      <c r="AW1463" s="146"/>
      <c r="AX1463" s="146"/>
      <c r="AY1463" s="146"/>
      <c r="AZ1463" s="146"/>
      <c r="BA1463" s="146"/>
      <c r="BB1463" s="146"/>
      <c r="BC1463" s="146"/>
      <c r="BD1463" s="146"/>
      <c r="BE1463" s="146"/>
      <c r="BF1463" s="146"/>
      <c r="BG1463" s="146"/>
      <c r="BH1463" s="146"/>
    </row>
    <row r="1464" spans="1:60" outlineLevel="1">
      <c r="A1464" s="153"/>
      <c r="B1464" s="154"/>
      <c r="C1464" s="195" t="s">
        <v>1192</v>
      </c>
      <c r="D1464" s="185"/>
      <c r="E1464" s="186">
        <v>131.91999999999999</v>
      </c>
      <c r="F1464" s="155"/>
      <c r="G1464" s="155"/>
      <c r="H1464" s="155"/>
      <c r="I1464" s="155"/>
      <c r="J1464" s="155"/>
      <c r="K1464" s="155"/>
      <c r="L1464" s="155"/>
      <c r="M1464" s="155"/>
      <c r="N1464" s="155"/>
      <c r="O1464" s="155"/>
      <c r="P1464" s="155"/>
      <c r="Q1464" s="155"/>
      <c r="R1464" s="155"/>
      <c r="S1464" s="155"/>
      <c r="T1464" s="155"/>
      <c r="U1464" s="155"/>
      <c r="V1464" s="155"/>
      <c r="W1464" s="155"/>
      <c r="X1464" s="155"/>
      <c r="Y1464" s="146"/>
      <c r="Z1464" s="146"/>
      <c r="AA1464" s="146"/>
      <c r="AB1464" s="146"/>
      <c r="AC1464" s="146"/>
      <c r="AD1464" s="146"/>
      <c r="AE1464" s="146"/>
      <c r="AF1464" s="146"/>
      <c r="AG1464" s="146" t="s">
        <v>228</v>
      </c>
      <c r="AH1464" s="146">
        <v>0</v>
      </c>
      <c r="AI1464" s="146"/>
      <c r="AJ1464" s="146"/>
      <c r="AK1464" s="146"/>
      <c r="AL1464" s="146"/>
      <c r="AM1464" s="146"/>
      <c r="AN1464" s="146"/>
      <c r="AO1464" s="146"/>
      <c r="AP1464" s="146"/>
      <c r="AQ1464" s="146"/>
      <c r="AR1464" s="146"/>
      <c r="AS1464" s="146"/>
      <c r="AT1464" s="146"/>
      <c r="AU1464" s="146"/>
      <c r="AV1464" s="146"/>
      <c r="AW1464" s="146"/>
      <c r="AX1464" s="146"/>
      <c r="AY1464" s="146"/>
      <c r="AZ1464" s="146"/>
      <c r="BA1464" s="146"/>
      <c r="BB1464" s="146"/>
      <c r="BC1464" s="146"/>
      <c r="BD1464" s="146"/>
      <c r="BE1464" s="146"/>
      <c r="BF1464" s="146"/>
      <c r="BG1464" s="146"/>
      <c r="BH1464" s="146"/>
    </row>
    <row r="1465" spans="1:60" outlineLevel="1">
      <c r="A1465" s="153"/>
      <c r="B1465" s="154"/>
      <c r="C1465" s="195" t="s">
        <v>1193</v>
      </c>
      <c r="D1465" s="185"/>
      <c r="E1465" s="186">
        <v>-7.29</v>
      </c>
      <c r="F1465" s="155"/>
      <c r="G1465" s="155"/>
      <c r="H1465" s="155"/>
      <c r="I1465" s="155"/>
      <c r="J1465" s="155"/>
      <c r="K1465" s="155"/>
      <c r="L1465" s="155"/>
      <c r="M1465" s="155"/>
      <c r="N1465" s="155"/>
      <c r="O1465" s="155"/>
      <c r="P1465" s="155"/>
      <c r="Q1465" s="155"/>
      <c r="R1465" s="155"/>
      <c r="S1465" s="155"/>
      <c r="T1465" s="155"/>
      <c r="U1465" s="155"/>
      <c r="V1465" s="155"/>
      <c r="W1465" s="155"/>
      <c r="X1465" s="155"/>
      <c r="Y1465" s="146"/>
      <c r="Z1465" s="146"/>
      <c r="AA1465" s="146"/>
      <c r="AB1465" s="146"/>
      <c r="AC1465" s="146"/>
      <c r="AD1465" s="146"/>
      <c r="AE1465" s="146"/>
      <c r="AF1465" s="146"/>
      <c r="AG1465" s="146" t="s">
        <v>228</v>
      </c>
      <c r="AH1465" s="146">
        <v>0</v>
      </c>
      <c r="AI1465" s="146"/>
      <c r="AJ1465" s="146"/>
      <c r="AK1465" s="146"/>
      <c r="AL1465" s="146"/>
      <c r="AM1465" s="146"/>
      <c r="AN1465" s="146"/>
      <c r="AO1465" s="146"/>
      <c r="AP1465" s="146"/>
      <c r="AQ1465" s="146"/>
      <c r="AR1465" s="146"/>
      <c r="AS1465" s="146"/>
      <c r="AT1465" s="146"/>
      <c r="AU1465" s="146"/>
      <c r="AV1465" s="146"/>
      <c r="AW1465" s="146"/>
      <c r="AX1465" s="146"/>
      <c r="AY1465" s="146"/>
      <c r="AZ1465" s="146"/>
      <c r="BA1465" s="146"/>
      <c r="BB1465" s="146"/>
      <c r="BC1465" s="146"/>
      <c r="BD1465" s="146"/>
      <c r="BE1465" s="146"/>
      <c r="BF1465" s="146"/>
      <c r="BG1465" s="146"/>
      <c r="BH1465" s="146"/>
    </row>
    <row r="1466" spans="1:60" outlineLevel="1">
      <c r="A1466" s="153"/>
      <c r="B1466" s="154"/>
      <c r="C1466" s="195" t="s">
        <v>1194</v>
      </c>
      <c r="D1466" s="185"/>
      <c r="E1466" s="186">
        <v>-0.9</v>
      </c>
      <c r="F1466" s="155"/>
      <c r="G1466" s="155"/>
      <c r="H1466" s="155"/>
      <c r="I1466" s="155"/>
      <c r="J1466" s="155"/>
      <c r="K1466" s="155"/>
      <c r="L1466" s="155"/>
      <c r="M1466" s="155"/>
      <c r="N1466" s="155"/>
      <c r="O1466" s="155"/>
      <c r="P1466" s="155"/>
      <c r="Q1466" s="155"/>
      <c r="R1466" s="155"/>
      <c r="S1466" s="155"/>
      <c r="T1466" s="155"/>
      <c r="U1466" s="155"/>
      <c r="V1466" s="155"/>
      <c r="W1466" s="155"/>
      <c r="X1466" s="155"/>
      <c r="Y1466" s="146"/>
      <c r="Z1466" s="146"/>
      <c r="AA1466" s="146"/>
      <c r="AB1466" s="146"/>
      <c r="AC1466" s="146"/>
      <c r="AD1466" s="146"/>
      <c r="AE1466" s="146"/>
      <c r="AF1466" s="146"/>
      <c r="AG1466" s="146" t="s">
        <v>228</v>
      </c>
      <c r="AH1466" s="146">
        <v>0</v>
      </c>
      <c r="AI1466" s="146"/>
      <c r="AJ1466" s="146"/>
      <c r="AK1466" s="146"/>
      <c r="AL1466" s="146"/>
      <c r="AM1466" s="146"/>
      <c r="AN1466" s="146"/>
      <c r="AO1466" s="146"/>
      <c r="AP1466" s="146"/>
      <c r="AQ1466" s="146"/>
      <c r="AR1466" s="146"/>
      <c r="AS1466" s="146"/>
      <c r="AT1466" s="146"/>
      <c r="AU1466" s="146"/>
      <c r="AV1466" s="146"/>
      <c r="AW1466" s="146"/>
      <c r="AX1466" s="146"/>
      <c r="AY1466" s="146"/>
      <c r="AZ1466" s="146"/>
      <c r="BA1466" s="146"/>
      <c r="BB1466" s="146"/>
      <c r="BC1466" s="146"/>
      <c r="BD1466" s="146"/>
      <c r="BE1466" s="146"/>
      <c r="BF1466" s="146"/>
      <c r="BG1466" s="146"/>
      <c r="BH1466" s="146"/>
    </row>
    <row r="1467" spans="1:60" outlineLevel="1">
      <c r="A1467" s="153"/>
      <c r="B1467" s="154"/>
      <c r="C1467" s="195" t="s">
        <v>1195</v>
      </c>
      <c r="D1467" s="185"/>
      <c r="E1467" s="186">
        <v>-2.13</v>
      </c>
      <c r="F1467" s="155"/>
      <c r="G1467" s="155"/>
      <c r="H1467" s="155"/>
      <c r="I1467" s="155"/>
      <c r="J1467" s="155"/>
      <c r="K1467" s="155"/>
      <c r="L1467" s="155"/>
      <c r="M1467" s="155"/>
      <c r="N1467" s="155"/>
      <c r="O1467" s="155"/>
      <c r="P1467" s="155"/>
      <c r="Q1467" s="155"/>
      <c r="R1467" s="155"/>
      <c r="S1467" s="155"/>
      <c r="T1467" s="155"/>
      <c r="U1467" s="155"/>
      <c r="V1467" s="155"/>
      <c r="W1467" s="155"/>
      <c r="X1467" s="155"/>
      <c r="Y1467" s="146"/>
      <c r="Z1467" s="146"/>
      <c r="AA1467" s="146"/>
      <c r="AB1467" s="146"/>
      <c r="AC1467" s="146"/>
      <c r="AD1467" s="146"/>
      <c r="AE1467" s="146"/>
      <c r="AF1467" s="146"/>
      <c r="AG1467" s="146" t="s">
        <v>228</v>
      </c>
      <c r="AH1467" s="146">
        <v>0</v>
      </c>
      <c r="AI1467" s="146"/>
      <c r="AJ1467" s="146"/>
      <c r="AK1467" s="146"/>
      <c r="AL1467" s="146"/>
      <c r="AM1467" s="146"/>
      <c r="AN1467" s="146"/>
      <c r="AO1467" s="146"/>
      <c r="AP1467" s="146"/>
      <c r="AQ1467" s="146"/>
      <c r="AR1467" s="146"/>
      <c r="AS1467" s="146"/>
      <c r="AT1467" s="146"/>
      <c r="AU1467" s="146"/>
      <c r="AV1467" s="146"/>
      <c r="AW1467" s="146"/>
      <c r="AX1467" s="146"/>
      <c r="AY1467" s="146"/>
      <c r="AZ1467" s="146"/>
      <c r="BA1467" s="146"/>
      <c r="BB1467" s="146"/>
      <c r="BC1467" s="146"/>
      <c r="BD1467" s="146"/>
      <c r="BE1467" s="146"/>
      <c r="BF1467" s="146"/>
      <c r="BG1467" s="146"/>
      <c r="BH1467" s="146"/>
    </row>
    <row r="1468" spans="1:60" outlineLevel="1">
      <c r="A1468" s="153"/>
      <c r="B1468" s="154"/>
      <c r="C1468" s="195" t="s">
        <v>414</v>
      </c>
      <c r="D1468" s="185"/>
      <c r="E1468" s="186">
        <v>-1.5760000000000001</v>
      </c>
      <c r="F1468" s="155"/>
      <c r="G1468" s="155"/>
      <c r="H1468" s="155"/>
      <c r="I1468" s="155"/>
      <c r="J1468" s="155"/>
      <c r="K1468" s="155"/>
      <c r="L1468" s="155"/>
      <c r="M1468" s="155"/>
      <c r="N1468" s="155"/>
      <c r="O1468" s="155"/>
      <c r="P1468" s="155"/>
      <c r="Q1468" s="155"/>
      <c r="R1468" s="155"/>
      <c r="S1468" s="155"/>
      <c r="T1468" s="155"/>
      <c r="U1468" s="155"/>
      <c r="V1468" s="155"/>
      <c r="W1468" s="155"/>
      <c r="X1468" s="155"/>
      <c r="Y1468" s="146"/>
      <c r="Z1468" s="146"/>
      <c r="AA1468" s="146"/>
      <c r="AB1468" s="146"/>
      <c r="AC1468" s="146"/>
      <c r="AD1468" s="146"/>
      <c r="AE1468" s="146"/>
      <c r="AF1468" s="146"/>
      <c r="AG1468" s="146" t="s">
        <v>228</v>
      </c>
      <c r="AH1468" s="146">
        <v>0</v>
      </c>
      <c r="AI1468" s="146"/>
      <c r="AJ1468" s="146"/>
      <c r="AK1468" s="146"/>
      <c r="AL1468" s="146"/>
      <c r="AM1468" s="146"/>
      <c r="AN1468" s="146"/>
      <c r="AO1468" s="146"/>
      <c r="AP1468" s="146"/>
      <c r="AQ1468" s="146"/>
      <c r="AR1468" s="146"/>
      <c r="AS1468" s="146"/>
      <c r="AT1468" s="146"/>
      <c r="AU1468" s="146"/>
      <c r="AV1468" s="146"/>
      <c r="AW1468" s="146"/>
      <c r="AX1468" s="146"/>
      <c r="AY1468" s="146"/>
      <c r="AZ1468" s="146"/>
      <c r="BA1468" s="146"/>
      <c r="BB1468" s="146"/>
      <c r="BC1468" s="146"/>
      <c r="BD1468" s="146"/>
      <c r="BE1468" s="146"/>
      <c r="BF1468" s="146"/>
      <c r="BG1468" s="146"/>
      <c r="BH1468" s="146"/>
    </row>
    <row r="1469" spans="1:60" outlineLevel="1">
      <c r="A1469" s="153"/>
      <c r="B1469" s="154"/>
      <c r="C1469" s="195" t="s">
        <v>1196</v>
      </c>
      <c r="D1469" s="185"/>
      <c r="E1469" s="186">
        <v>-3.5459999999999998</v>
      </c>
      <c r="F1469" s="155"/>
      <c r="G1469" s="155"/>
      <c r="H1469" s="155"/>
      <c r="I1469" s="155"/>
      <c r="J1469" s="155"/>
      <c r="K1469" s="155"/>
      <c r="L1469" s="155"/>
      <c r="M1469" s="155"/>
      <c r="N1469" s="155"/>
      <c r="O1469" s="155"/>
      <c r="P1469" s="155"/>
      <c r="Q1469" s="155"/>
      <c r="R1469" s="155"/>
      <c r="S1469" s="155"/>
      <c r="T1469" s="155"/>
      <c r="U1469" s="155"/>
      <c r="V1469" s="155"/>
      <c r="W1469" s="155"/>
      <c r="X1469" s="155"/>
      <c r="Y1469" s="146"/>
      <c r="Z1469" s="146"/>
      <c r="AA1469" s="146"/>
      <c r="AB1469" s="146"/>
      <c r="AC1469" s="146"/>
      <c r="AD1469" s="146"/>
      <c r="AE1469" s="146"/>
      <c r="AF1469" s="146"/>
      <c r="AG1469" s="146" t="s">
        <v>228</v>
      </c>
      <c r="AH1469" s="146">
        <v>0</v>
      </c>
      <c r="AI1469" s="146"/>
      <c r="AJ1469" s="146"/>
      <c r="AK1469" s="146"/>
      <c r="AL1469" s="146"/>
      <c r="AM1469" s="146"/>
      <c r="AN1469" s="146"/>
      <c r="AO1469" s="146"/>
      <c r="AP1469" s="146"/>
      <c r="AQ1469" s="146"/>
      <c r="AR1469" s="146"/>
      <c r="AS1469" s="146"/>
      <c r="AT1469" s="146"/>
      <c r="AU1469" s="146"/>
      <c r="AV1469" s="146"/>
      <c r="AW1469" s="146"/>
      <c r="AX1469" s="146"/>
      <c r="AY1469" s="146"/>
      <c r="AZ1469" s="146"/>
      <c r="BA1469" s="146"/>
      <c r="BB1469" s="146"/>
      <c r="BC1469" s="146"/>
      <c r="BD1469" s="146"/>
      <c r="BE1469" s="146"/>
      <c r="BF1469" s="146"/>
      <c r="BG1469" s="146"/>
      <c r="BH1469" s="146"/>
    </row>
    <row r="1470" spans="1:60" outlineLevel="1">
      <c r="A1470" s="153"/>
      <c r="B1470" s="154"/>
      <c r="C1470" s="195" t="s">
        <v>1197</v>
      </c>
      <c r="D1470" s="185"/>
      <c r="E1470" s="186">
        <v>53.302599999999998</v>
      </c>
      <c r="F1470" s="155"/>
      <c r="G1470" s="155"/>
      <c r="H1470" s="155"/>
      <c r="I1470" s="155"/>
      <c r="J1470" s="155"/>
      <c r="K1470" s="155"/>
      <c r="L1470" s="155"/>
      <c r="M1470" s="155"/>
      <c r="N1470" s="155"/>
      <c r="O1470" s="155"/>
      <c r="P1470" s="155"/>
      <c r="Q1470" s="155"/>
      <c r="R1470" s="155"/>
      <c r="S1470" s="155"/>
      <c r="T1470" s="155"/>
      <c r="U1470" s="155"/>
      <c r="V1470" s="155"/>
      <c r="W1470" s="155"/>
      <c r="X1470" s="155"/>
      <c r="Y1470" s="146"/>
      <c r="Z1470" s="146"/>
      <c r="AA1470" s="146"/>
      <c r="AB1470" s="146"/>
      <c r="AC1470" s="146"/>
      <c r="AD1470" s="146"/>
      <c r="AE1470" s="146"/>
      <c r="AF1470" s="146"/>
      <c r="AG1470" s="146" t="s">
        <v>228</v>
      </c>
      <c r="AH1470" s="146">
        <v>0</v>
      </c>
      <c r="AI1470" s="146"/>
      <c r="AJ1470" s="146"/>
      <c r="AK1470" s="146"/>
      <c r="AL1470" s="146"/>
      <c r="AM1470" s="146"/>
      <c r="AN1470" s="146"/>
      <c r="AO1470" s="146"/>
      <c r="AP1470" s="146"/>
      <c r="AQ1470" s="146"/>
      <c r="AR1470" s="146"/>
      <c r="AS1470" s="146"/>
      <c r="AT1470" s="146"/>
      <c r="AU1470" s="146"/>
      <c r="AV1470" s="146"/>
      <c r="AW1470" s="146"/>
      <c r="AX1470" s="146"/>
      <c r="AY1470" s="146"/>
      <c r="AZ1470" s="146"/>
      <c r="BA1470" s="146"/>
      <c r="BB1470" s="146"/>
      <c r="BC1470" s="146"/>
      <c r="BD1470" s="146"/>
      <c r="BE1470" s="146"/>
      <c r="BF1470" s="146"/>
      <c r="BG1470" s="146"/>
      <c r="BH1470" s="146"/>
    </row>
    <row r="1471" spans="1:60" outlineLevel="1">
      <c r="A1471" s="153"/>
      <c r="B1471" s="154"/>
      <c r="C1471" s="195" t="s">
        <v>395</v>
      </c>
      <c r="D1471" s="185"/>
      <c r="E1471" s="186">
        <v>-1.379</v>
      </c>
      <c r="F1471" s="155"/>
      <c r="G1471" s="155"/>
      <c r="H1471" s="155"/>
      <c r="I1471" s="155"/>
      <c r="J1471" s="155"/>
      <c r="K1471" s="155"/>
      <c r="L1471" s="155"/>
      <c r="M1471" s="155"/>
      <c r="N1471" s="155"/>
      <c r="O1471" s="155"/>
      <c r="P1471" s="155"/>
      <c r="Q1471" s="155"/>
      <c r="R1471" s="155"/>
      <c r="S1471" s="155"/>
      <c r="T1471" s="155"/>
      <c r="U1471" s="155"/>
      <c r="V1471" s="155"/>
      <c r="W1471" s="155"/>
      <c r="X1471" s="155"/>
      <c r="Y1471" s="146"/>
      <c r="Z1471" s="146"/>
      <c r="AA1471" s="146"/>
      <c r="AB1471" s="146"/>
      <c r="AC1471" s="146"/>
      <c r="AD1471" s="146"/>
      <c r="AE1471" s="146"/>
      <c r="AF1471" s="146"/>
      <c r="AG1471" s="146" t="s">
        <v>228</v>
      </c>
      <c r="AH1471" s="146">
        <v>0</v>
      </c>
      <c r="AI1471" s="146"/>
      <c r="AJ1471" s="146"/>
      <c r="AK1471" s="146"/>
      <c r="AL1471" s="146"/>
      <c r="AM1471" s="146"/>
      <c r="AN1471" s="146"/>
      <c r="AO1471" s="146"/>
      <c r="AP1471" s="146"/>
      <c r="AQ1471" s="146"/>
      <c r="AR1471" s="146"/>
      <c r="AS1471" s="146"/>
      <c r="AT1471" s="146"/>
      <c r="AU1471" s="146"/>
      <c r="AV1471" s="146"/>
      <c r="AW1471" s="146"/>
      <c r="AX1471" s="146"/>
      <c r="AY1471" s="146"/>
      <c r="AZ1471" s="146"/>
      <c r="BA1471" s="146"/>
      <c r="BB1471" s="146"/>
      <c r="BC1471" s="146"/>
      <c r="BD1471" s="146"/>
      <c r="BE1471" s="146"/>
      <c r="BF1471" s="146"/>
      <c r="BG1471" s="146"/>
      <c r="BH1471" s="146"/>
    </row>
    <row r="1472" spans="1:60" outlineLevel="1">
      <c r="A1472" s="153"/>
      <c r="B1472" s="154"/>
      <c r="C1472" s="195" t="s">
        <v>414</v>
      </c>
      <c r="D1472" s="185"/>
      <c r="E1472" s="186">
        <v>-1.5760000000000001</v>
      </c>
      <c r="F1472" s="155"/>
      <c r="G1472" s="155"/>
      <c r="H1472" s="155"/>
      <c r="I1472" s="155"/>
      <c r="J1472" s="155"/>
      <c r="K1472" s="155"/>
      <c r="L1472" s="155"/>
      <c r="M1472" s="155"/>
      <c r="N1472" s="155"/>
      <c r="O1472" s="155"/>
      <c r="P1472" s="155"/>
      <c r="Q1472" s="155"/>
      <c r="R1472" s="155"/>
      <c r="S1472" s="155"/>
      <c r="T1472" s="155"/>
      <c r="U1472" s="155"/>
      <c r="V1472" s="155"/>
      <c r="W1472" s="155"/>
      <c r="X1472" s="155"/>
      <c r="Y1472" s="146"/>
      <c r="Z1472" s="146"/>
      <c r="AA1472" s="146"/>
      <c r="AB1472" s="146"/>
      <c r="AC1472" s="146"/>
      <c r="AD1472" s="146"/>
      <c r="AE1472" s="146"/>
      <c r="AF1472" s="146"/>
      <c r="AG1472" s="146" t="s">
        <v>228</v>
      </c>
      <c r="AH1472" s="146">
        <v>0</v>
      </c>
      <c r="AI1472" s="146"/>
      <c r="AJ1472" s="146"/>
      <c r="AK1472" s="146"/>
      <c r="AL1472" s="146"/>
      <c r="AM1472" s="146"/>
      <c r="AN1472" s="146"/>
      <c r="AO1472" s="146"/>
      <c r="AP1472" s="146"/>
      <c r="AQ1472" s="146"/>
      <c r="AR1472" s="146"/>
      <c r="AS1472" s="146"/>
      <c r="AT1472" s="146"/>
      <c r="AU1472" s="146"/>
      <c r="AV1472" s="146"/>
      <c r="AW1472" s="146"/>
      <c r="AX1472" s="146"/>
      <c r="AY1472" s="146"/>
      <c r="AZ1472" s="146"/>
      <c r="BA1472" s="146"/>
      <c r="BB1472" s="146"/>
      <c r="BC1472" s="146"/>
      <c r="BD1472" s="146"/>
      <c r="BE1472" s="146"/>
      <c r="BF1472" s="146"/>
      <c r="BG1472" s="146"/>
      <c r="BH1472" s="146"/>
    </row>
    <row r="1473" spans="1:60" outlineLevel="1">
      <c r="A1473" s="153"/>
      <c r="B1473" s="154"/>
      <c r="C1473" s="195" t="s">
        <v>418</v>
      </c>
      <c r="D1473" s="185"/>
      <c r="E1473" s="186">
        <v>-1.35</v>
      </c>
      <c r="F1473" s="155"/>
      <c r="G1473" s="155"/>
      <c r="H1473" s="155"/>
      <c r="I1473" s="155"/>
      <c r="J1473" s="155"/>
      <c r="K1473" s="155"/>
      <c r="L1473" s="155"/>
      <c r="M1473" s="155"/>
      <c r="N1473" s="155"/>
      <c r="O1473" s="155"/>
      <c r="P1473" s="155"/>
      <c r="Q1473" s="155"/>
      <c r="R1473" s="155"/>
      <c r="S1473" s="155"/>
      <c r="T1473" s="155"/>
      <c r="U1473" s="155"/>
      <c r="V1473" s="155"/>
      <c r="W1473" s="155"/>
      <c r="X1473" s="155"/>
      <c r="Y1473" s="146"/>
      <c r="Z1473" s="146"/>
      <c r="AA1473" s="146"/>
      <c r="AB1473" s="146"/>
      <c r="AC1473" s="146"/>
      <c r="AD1473" s="146"/>
      <c r="AE1473" s="146"/>
      <c r="AF1473" s="146"/>
      <c r="AG1473" s="146" t="s">
        <v>228</v>
      </c>
      <c r="AH1473" s="146">
        <v>0</v>
      </c>
      <c r="AI1473" s="146"/>
      <c r="AJ1473" s="146"/>
      <c r="AK1473" s="146"/>
      <c r="AL1473" s="146"/>
      <c r="AM1473" s="146"/>
      <c r="AN1473" s="146"/>
      <c r="AO1473" s="146"/>
      <c r="AP1473" s="146"/>
      <c r="AQ1473" s="146"/>
      <c r="AR1473" s="146"/>
      <c r="AS1473" s="146"/>
      <c r="AT1473" s="146"/>
      <c r="AU1473" s="146"/>
      <c r="AV1473" s="146"/>
      <c r="AW1473" s="146"/>
      <c r="AX1473" s="146"/>
      <c r="AY1473" s="146"/>
      <c r="AZ1473" s="146"/>
      <c r="BA1473" s="146"/>
      <c r="BB1473" s="146"/>
      <c r="BC1473" s="146"/>
      <c r="BD1473" s="146"/>
      <c r="BE1473" s="146"/>
      <c r="BF1473" s="146"/>
      <c r="BG1473" s="146"/>
      <c r="BH1473" s="146"/>
    </row>
    <row r="1474" spans="1:60" outlineLevel="1">
      <c r="A1474" s="153"/>
      <c r="B1474" s="154"/>
      <c r="C1474" s="195" t="s">
        <v>1198</v>
      </c>
      <c r="D1474" s="185"/>
      <c r="E1474" s="186">
        <v>-3.1949999999999998</v>
      </c>
      <c r="F1474" s="155"/>
      <c r="G1474" s="155"/>
      <c r="H1474" s="155"/>
      <c r="I1474" s="155"/>
      <c r="J1474" s="155"/>
      <c r="K1474" s="155"/>
      <c r="L1474" s="155"/>
      <c r="M1474" s="155"/>
      <c r="N1474" s="155"/>
      <c r="O1474" s="155"/>
      <c r="P1474" s="155"/>
      <c r="Q1474" s="155"/>
      <c r="R1474" s="155"/>
      <c r="S1474" s="155"/>
      <c r="T1474" s="155"/>
      <c r="U1474" s="155"/>
      <c r="V1474" s="155"/>
      <c r="W1474" s="155"/>
      <c r="X1474" s="155"/>
      <c r="Y1474" s="146"/>
      <c r="Z1474" s="146"/>
      <c r="AA1474" s="146"/>
      <c r="AB1474" s="146"/>
      <c r="AC1474" s="146"/>
      <c r="AD1474" s="146"/>
      <c r="AE1474" s="146"/>
      <c r="AF1474" s="146"/>
      <c r="AG1474" s="146" t="s">
        <v>228</v>
      </c>
      <c r="AH1474" s="146">
        <v>0</v>
      </c>
      <c r="AI1474" s="146"/>
      <c r="AJ1474" s="146"/>
      <c r="AK1474" s="146"/>
      <c r="AL1474" s="146"/>
      <c r="AM1474" s="146"/>
      <c r="AN1474" s="146"/>
      <c r="AO1474" s="146"/>
      <c r="AP1474" s="146"/>
      <c r="AQ1474" s="146"/>
      <c r="AR1474" s="146"/>
      <c r="AS1474" s="146"/>
      <c r="AT1474" s="146"/>
      <c r="AU1474" s="146"/>
      <c r="AV1474" s="146"/>
      <c r="AW1474" s="146"/>
      <c r="AX1474" s="146"/>
      <c r="AY1474" s="146"/>
      <c r="AZ1474" s="146"/>
      <c r="BA1474" s="146"/>
      <c r="BB1474" s="146"/>
      <c r="BC1474" s="146"/>
      <c r="BD1474" s="146"/>
      <c r="BE1474" s="146"/>
      <c r="BF1474" s="146"/>
      <c r="BG1474" s="146"/>
      <c r="BH1474" s="146"/>
    </row>
    <row r="1475" spans="1:60" outlineLevel="1">
      <c r="A1475" s="153"/>
      <c r="B1475" s="154"/>
      <c r="C1475" s="195" t="s">
        <v>1199</v>
      </c>
      <c r="D1475" s="185"/>
      <c r="E1475" s="186">
        <v>24.775400000000001</v>
      </c>
      <c r="F1475" s="155"/>
      <c r="G1475" s="155"/>
      <c r="H1475" s="155"/>
      <c r="I1475" s="155"/>
      <c r="J1475" s="155"/>
      <c r="K1475" s="155"/>
      <c r="L1475" s="155"/>
      <c r="M1475" s="155"/>
      <c r="N1475" s="155"/>
      <c r="O1475" s="155"/>
      <c r="P1475" s="155"/>
      <c r="Q1475" s="155"/>
      <c r="R1475" s="155"/>
      <c r="S1475" s="155"/>
      <c r="T1475" s="155"/>
      <c r="U1475" s="155"/>
      <c r="V1475" s="155"/>
      <c r="W1475" s="155"/>
      <c r="X1475" s="155"/>
      <c r="Y1475" s="146"/>
      <c r="Z1475" s="146"/>
      <c r="AA1475" s="146"/>
      <c r="AB1475" s="146"/>
      <c r="AC1475" s="146"/>
      <c r="AD1475" s="146"/>
      <c r="AE1475" s="146"/>
      <c r="AF1475" s="146"/>
      <c r="AG1475" s="146" t="s">
        <v>228</v>
      </c>
      <c r="AH1475" s="146">
        <v>0</v>
      </c>
      <c r="AI1475" s="146"/>
      <c r="AJ1475" s="146"/>
      <c r="AK1475" s="146"/>
      <c r="AL1475" s="146"/>
      <c r="AM1475" s="146"/>
      <c r="AN1475" s="146"/>
      <c r="AO1475" s="146"/>
      <c r="AP1475" s="146"/>
      <c r="AQ1475" s="146"/>
      <c r="AR1475" s="146"/>
      <c r="AS1475" s="146"/>
      <c r="AT1475" s="146"/>
      <c r="AU1475" s="146"/>
      <c r="AV1475" s="146"/>
      <c r="AW1475" s="146"/>
      <c r="AX1475" s="146"/>
      <c r="AY1475" s="146"/>
      <c r="AZ1475" s="146"/>
      <c r="BA1475" s="146"/>
      <c r="BB1475" s="146"/>
      <c r="BC1475" s="146"/>
      <c r="BD1475" s="146"/>
      <c r="BE1475" s="146"/>
      <c r="BF1475" s="146"/>
      <c r="BG1475" s="146"/>
      <c r="BH1475" s="146"/>
    </row>
    <row r="1476" spans="1:60" outlineLevel="1">
      <c r="A1476" s="153"/>
      <c r="B1476" s="154"/>
      <c r="C1476" s="195" t="s">
        <v>395</v>
      </c>
      <c r="D1476" s="185"/>
      <c r="E1476" s="186">
        <v>-1.379</v>
      </c>
      <c r="F1476" s="155"/>
      <c r="G1476" s="155"/>
      <c r="H1476" s="155"/>
      <c r="I1476" s="155"/>
      <c r="J1476" s="155"/>
      <c r="K1476" s="155"/>
      <c r="L1476" s="155"/>
      <c r="M1476" s="155"/>
      <c r="N1476" s="155"/>
      <c r="O1476" s="155"/>
      <c r="P1476" s="155"/>
      <c r="Q1476" s="155"/>
      <c r="R1476" s="155"/>
      <c r="S1476" s="155"/>
      <c r="T1476" s="155"/>
      <c r="U1476" s="155"/>
      <c r="V1476" s="155"/>
      <c r="W1476" s="155"/>
      <c r="X1476" s="155"/>
      <c r="Y1476" s="146"/>
      <c r="Z1476" s="146"/>
      <c r="AA1476" s="146"/>
      <c r="AB1476" s="146"/>
      <c r="AC1476" s="146"/>
      <c r="AD1476" s="146"/>
      <c r="AE1476" s="146"/>
      <c r="AF1476" s="146"/>
      <c r="AG1476" s="146" t="s">
        <v>228</v>
      </c>
      <c r="AH1476" s="146">
        <v>0</v>
      </c>
      <c r="AI1476" s="146"/>
      <c r="AJ1476" s="146"/>
      <c r="AK1476" s="146"/>
      <c r="AL1476" s="146"/>
      <c r="AM1476" s="146"/>
      <c r="AN1476" s="146"/>
      <c r="AO1476" s="146"/>
      <c r="AP1476" s="146"/>
      <c r="AQ1476" s="146"/>
      <c r="AR1476" s="146"/>
      <c r="AS1476" s="146"/>
      <c r="AT1476" s="146"/>
      <c r="AU1476" s="146"/>
      <c r="AV1476" s="146"/>
      <c r="AW1476" s="146"/>
      <c r="AX1476" s="146"/>
      <c r="AY1476" s="146"/>
      <c r="AZ1476" s="146"/>
      <c r="BA1476" s="146"/>
      <c r="BB1476" s="146"/>
      <c r="BC1476" s="146"/>
      <c r="BD1476" s="146"/>
      <c r="BE1476" s="146"/>
      <c r="BF1476" s="146"/>
      <c r="BG1476" s="146"/>
      <c r="BH1476" s="146"/>
    </row>
    <row r="1477" spans="1:60" outlineLevel="1">
      <c r="A1477" s="153"/>
      <c r="B1477" s="154"/>
      <c r="C1477" s="195" t="s">
        <v>1200</v>
      </c>
      <c r="D1477" s="185"/>
      <c r="E1477" s="186">
        <v>30.42</v>
      </c>
      <c r="F1477" s="155"/>
      <c r="G1477" s="155"/>
      <c r="H1477" s="155"/>
      <c r="I1477" s="155"/>
      <c r="J1477" s="155"/>
      <c r="K1477" s="155"/>
      <c r="L1477" s="155"/>
      <c r="M1477" s="155"/>
      <c r="N1477" s="155"/>
      <c r="O1477" s="155"/>
      <c r="P1477" s="155"/>
      <c r="Q1477" s="155"/>
      <c r="R1477" s="155"/>
      <c r="S1477" s="155"/>
      <c r="T1477" s="155"/>
      <c r="U1477" s="155"/>
      <c r="V1477" s="155"/>
      <c r="W1477" s="155"/>
      <c r="X1477" s="155"/>
      <c r="Y1477" s="146"/>
      <c r="Z1477" s="146"/>
      <c r="AA1477" s="146"/>
      <c r="AB1477" s="146"/>
      <c r="AC1477" s="146"/>
      <c r="AD1477" s="146"/>
      <c r="AE1477" s="146"/>
      <c r="AF1477" s="146"/>
      <c r="AG1477" s="146" t="s">
        <v>228</v>
      </c>
      <c r="AH1477" s="146">
        <v>0</v>
      </c>
      <c r="AI1477" s="146"/>
      <c r="AJ1477" s="146"/>
      <c r="AK1477" s="146"/>
      <c r="AL1477" s="146"/>
      <c r="AM1477" s="146"/>
      <c r="AN1477" s="146"/>
      <c r="AO1477" s="146"/>
      <c r="AP1477" s="146"/>
      <c r="AQ1477" s="146"/>
      <c r="AR1477" s="146"/>
      <c r="AS1477" s="146"/>
      <c r="AT1477" s="146"/>
      <c r="AU1477" s="146"/>
      <c r="AV1477" s="146"/>
      <c r="AW1477" s="146"/>
      <c r="AX1477" s="146"/>
      <c r="AY1477" s="146"/>
      <c r="AZ1477" s="146"/>
      <c r="BA1477" s="146"/>
      <c r="BB1477" s="146"/>
      <c r="BC1477" s="146"/>
      <c r="BD1477" s="146"/>
      <c r="BE1477" s="146"/>
      <c r="BF1477" s="146"/>
      <c r="BG1477" s="146"/>
      <c r="BH1477" s="146"/>
    </row>
    <row r="1478" spans="1:60" outlineLevel="1">
      <c r="A1478" s="153"/>
      <c r="B1478" s="154"/>
      <c r="C1478" s="195" t="s">
        <v>408</v>
      </c>
      <c r="D1478" s="185"/>
      <c r="E1478" s="186">
        <v>-1.7729999999999999</v>
      </c>
      <c r="F1478" s="155"/>
      <c r="G1478" s="155"/>
      <c r="H1478" s="155"/>
      <c r="I1478" s="155"/>
      <c r="J1478" s="155"/>
      <c r="K1478" s="155"/>
      <c r="L1478" s="155"/>
      <c r="M1478" s="155"/>
      <c r="N1478" s="155"/>
      <c r="O1478" s="155"/>
      <c r="P1478" s="155"/>
      <c r="Q1478" s="155"/>
      <c r="R1478" s="155"/>
      <c r="S1478" s="155"/>
      <c r="T1478" s="155"/>
      <c r="U1478" s="155"/>
      <c r="V1478" s="155"/>
      <c r="W1478" s="155"/>
      <c r="X1478" s="155"/>
      <c r="Y1478" s="146"/>
      <c r="Z1478" s="146"/>
      <c r="AA1478" s="146"/>
      <c r="AB1478" s="146"/>
      <c r="AC1478" s="146"/>
      <c r="AD1478" s="146"/>
      <c r="AE1478" s="146"/>
      <c r="AF1478" s="146"/>
      <c r="AG1478" s="146" t="s">
        <v>228</v>
      </c>
      <c r="AH1478" s="146">
        <v>0</v>
      </c>
      <c r="AI1478" s="146"/>
      <c r="AJ1478" s="146"/>
      <c r="AK1478" s="146"/>
      <c r="AL1478" s="146"/>
      <c r="AM1478" s="146"/>
      <c r="AN1478" s="146"/>
      <c r="AO1478" s="146"/>
      <c r="AP1478" s="146"/>
      <c r="AQ1478" s="146"/>
      <c r="AR1478" s="146"/>
      <c r="AS1478" s="146"/>
      <c r="AT1478" s="146"/>
      <c r="AU1478" s="146"/>
      <c r="AV1478" s="146"/>
      <c r="AW1478" s="146"/>
      <c r="AX1478" s="146"/>
      <c r="AY1478" s="146"/>
      <c r="AZ1478" s="146"/>
      <c r="BA1478" s="146"/>
      <c r="BB1478" s="146"/>
      <c r="BC1478" s="146"/>
      <c r="BD1478" s="146"/>
      <c r="BE1478" s="146"/>
      <c r="BF1478" s="146"/>
      <c r="BG1478" s="146"/>
      <c r="BH1478" s="146"/>
    </row>
    <row r="1479" spans="1:60" outlineLevel="1">
      <c r="A1479" s="153"/>
      <c r="B1479" s="154"/>
      <c r="C1479" s="195" t="s">
        <v>1201</v>
      </c>
      <c r="D1479" s="185"/>
      <c r="E1479" s="186">
        <v>50.28</v>
      </c>
      <c r="F1479" s="155"/>
      <c r="G1479" s="155"/>
      <c r="H1479" s="155"/>
      <c r="I1479" s="155"/>
      <c r="J1479" s="155"/>
      <c r="K1479" s="155"/>
      <c r="L1479" s="155"/>
      <c r="M1479" s="155"/>
      <c r="N1479" s="155"/>
      <c r="O1479" s="155"/>
      <c r="P1479" s="155"/>
      <c r="Q1479" s="155"/>
      <c r="R1479" s="155"/>
      <c r="S1479" s="155"/>
      <c r="T1479" s="155"/>
      <c r="U1479" s="155"/>
      <c r="V1479" s="155"/>
      <c r="W1479" s="155"/>
      <c r="X1479" s="155"/>
      <c r="Y1479" s="146"/>
      <c r="Z1479" s="146"/>
      <c r="AA1479" s="146"/>
      <c r="AB1479" s="146"/>
      <c r="AC1479" s="146"/>
      <c r="AD1479" s="146"/>
      <c r="AE1479" s="146"/>
      <c r="AF1479" s="146"/>
      <c r="AG1479" s="146" t="s">
        <v>228</v>
      </c>
      <c r="AH1479" s="146">
        <v>0</v>
      </c>
      <c r="AI1479" s="146"/>
      <c r="AJ1479" s="146"/>
      <c r="AK1479" s="146"/>
      <c r="AL1479" s="146"/>
      <c r="AM1479" s="146"/>
      <c r="AN1479" s="146"/>
      <c r="AO1479" s="146"/>
      <c r="AP1479" s="146"/>
      <c r="AQ1479" s="146"/>
      <c r="AR1479" s="146"/>
      <c r="AS1479" s="146"/>
      <c r="AT1479" s="146"/>
      <c r="AU1479" s="146"/>
      <c r="AV1479" s="146"/>
      <c r="AW1479" s="146"/>
      <c r="AX1479" s="146"/>
      <c r="AY1479" s="146"/>
      <c r="AZ1479" s="146"/>
      <c r="BA1479" s="146"/>
      <c r="BB1479" s="146"/>
      <c r="BC1479" s="146"/>
      <c r="BD1479" s="146"/>
      <c r="BE1479" s="146"/>
      <c r="BF1479" s="146"/>
      <c r="BG1479" s="146"/>
      <c r="BH1479" s="146"/>
    </row>
    <row r="1480" spans="1:60" outlineLevel="1">
      <c r="A1480" s="153"/>
      <c r="B1480" s="154"/>
      <c r="C1480" s="195" t="s">
        <v>1202</v>
      </c>
      <c r="D1480" s="185"/>
      <c r="E1480" s="186">
        <v>-5</v>
      </c>
      <c r="F1480" s="155"/>
      <c r="G1480" s="155"/>
      <c r="H1480" s="155"/>
      <c r="I1480" s="155"/>
      <c r="J1480" s="155"/>
      <c r="K1480" s="155"/>
      <c r="L1480" s="155"/>
      <c r="M1480" s="155"/>
      <c r="N1480" s="155"/>
      <c r="O1480" s="155"/>
      <c r="P1480" s="155"/>
      <c r="Q1480" s="155"/>
      <c r="R1480" s="155"/>
      <c r="S1480" s="155"/>
      <c r="T1480" s="155"/>
      <c r="U1480" s="155"/>
      <c r="V1480" s="155"/>
      <c r="W1480" s="155"/>
      <c r="X1480" s="155"/>
      <c r="Y1480" s="146"/>
      <c r="Z1480" s="146"/>
      <c r="AA1480" s="146"/>
      <c r="AB1480" s="146"/>
      <c r="AC1480" s="146"/>
      <c r="AD1480" s="146"/>
      <c r="AE1480" s="146"/>
      <c r="AF1480" s="146"/>
      <c r="AG1480" s="146" t="s">
        <v>228</v>
      </c>
      <c r="AH1480" s="146">
        <v>0</v>
      </c>
      <c r="AI1480" s="146"/>
      <c r="AJ1480" s="146"/>
      <c r="AK1480" s="146"/>
      <c r="AL1480" s="146"/>
      <c r="AM1480" s="146"/>
      <c r="AN1480" s="146"/>
      <c r="AO1480" s="146"/>
      <c r="AP1480" s="146"/>
      <c r="AQ1480" s="146"/>
      <c r="AR1480" s="146"/>
      <c r="AS1480" s="146"/>
      <c r="AT1480" s="146"/>
      <c r="AU1480" s="146"/>
      <c r="AV1480" s="146"/>
      <c r="AW1480" s="146"/>
      <c r="AX1480" s="146"/>
      <c r="AY1480" s="146"/>
      <c r="AZ1480" s="146"/>
      <c r="BA1480" s="146"/>
      <c r="BB1480" s="146"/>
      <c r="BC1480" s="146"/>
      <c r="BD1480" s="146"/>
      <c r="BE1480" s="146"/>
      <c r="BF1480" s="146"/>
      <c r="BG1480" s="146"/>
      <c r="BH1480" s="146"/>
    </row>
    <row r="1481" spans="1:60" outlineLevel="1">
      <c r="A1481" s="153"/>
      <c r="B1481" s="154"/>
      <c r="C1481" s="195" t="s">
        <v>396</v>
      </c>
      <c r="D1481" s="185"/>
      <c r="E1481" s="186"/>
      <c r="F1481" s="155"/>
      <c r="G1481" s="155"/>
      <c r="H1481" s="155"/>
      <c r="I1481" s="155"/>
      <c r="J1481" s="155"/>
      <c r="K1481" s="155"/>
      <c r="L1481" s="155"/>
      <c r="M1481" s="155"/>
      <c r="N1481" s="155"/>
      <c r="O1481" s="155"/>
      <c r="P1481" s="155"/>
      <c r="Q1481" s="155"/>
      <c r="R1481" s="155"/>
      <c r="S1481" s="155"/>
      <c r="T1481" s="155"/>
      <c r="U1481" s="155"/>
      <c r="V1481" s="155"/>
      <c r="W1481" s="155"/>
      <c r="X1481" s="155"/>
      <c r="Y1481" s="146"/>
      <c r="Z1481" s="146"/>
      <c r="AA1481" s="146"/>
      <c r="AB1481" s="146"/>
      <c r="AC1481" s="146"/>
      <c r="AD1481" s="146"/>
      <c r="AE1481" s="146"/>
      <c r="AF1481" s="146"/>
      <c r="AG1481" s="146" t="s">
        <v>228</v>
      </c>
      <c r="AH1481" s="146">
        <v>0</v>
      </c>
      <c r="AI1481" s="146"/>
      <c r="AJ1481" s="146"/>
      <c r="AK1481" s="146"/>
      <c r="AL1481" s="146"/>
      <c r="AM1481" s="146"/>
      <c r="AN1481" s="146"/>
      <c r="AO1481" s="146"/>
      <c r="AP1481" s="146"/>
      <c r="AQ1481" s="146"/>
      <c r="AR1481" s="146"/>
      <c r="AS1481" s="146"/>
      <c r="AT1481" s="146"/>
      <c r="AU1481" s="146"/>
      <c r="AV1481" s="146"/>
      <c r="AW1481" s="146"/>
      <c r="AX1481" s="146"/>
      <c r="AY1481" s="146"/>
      <c r="AZ1481" s="146"/>
      <c r="BA1481" s="146"/>
      <c r="BB1481" s="146"/>
      <c r="BC1481" s="146"/>
      <c r="BD1481" s="146"/>
      <c r="BE1481" s="146"/>
      <c r="BF1481" s="146"/>
      <c r="BG1481" s="146"/>
      <c r="BH1481" s="146"/>
    </row>
    <row r="1482" spans="1:60" outlineLevel="1">
      <c r="A1482" s="153"/>
      <c r="B1482" s="154"/>
      <c r="C1482" s="195" t="s">
        <v>1203</v>
      </c>
      <c r="D1482" s="185"/>
      <c r="E1482" s="186">
        <v>30.375</v>
      </c>
      <c r="F1482" s="155"/>
      <c r="G1482" s="155"/>
      <c r="H1482" s="155"/>
      <c r="I1482" s="155"/>
      <c r="J1482" s="155"/>
      <c r="K1482" s="155"/>
      <c r="L1482" s="155"/>
      <c r="M1482" s="155"/>
      <c r="N1482" s="155"/>
      <c r="O1482" s="155"/>
      <c r="P1482" s="155"/>
      <c r="Q1482" s="155"/>
      <c r="R1482" s="155"/>
      <c r="S1482" s="155"/>
      <c r="T1482" s="155"/>
      <c r="U1482" s="155"/>
      <c r="V1482" s="155"/>
      <c r="W1482" s="155"/>
      <c r="X1482" s="155"/>
      <c r="Y1482" s="146"/>
      <c r="Z1482" s="146"/>
      <c r="AA1482" s="146"/>
      <c r="AB1482" s="146"/>
      <c r="AC1482" s="146"/>
      <c r="AD1482" s="146"/>
      <c r="AE1482" s="146"/>
      <c r="AF1482" s="146"/>
      <c r="AG1482" s="146" t="s">
        <v>228</v>
      </c>
      <c r="AH1482" s="146">
        <v>0</v>
      </c>
      <c r="AI1482" s="146"/>
      <c r="AJ1482" s="146"/>
      <c r="AK1482" s="146"/>
      <c r="AL1482" s="146"/>
      <c r="AM1482" s="146"/>
      <c r="AN1482" s="146"/>
      <c r="AO1482" s="146"/>
      <c r="AP1482" s="146"/>
      <c r="AQ1482" s="146"/>
      <c r="AR1482" s="146"/>
      <c r="AS1482" s="146"/>
      <c r="AT1482" s="146"/>
      <c r="AU1482" s="146"/>
      <c r="AV1482" s="146"/>
      <c r="AW1482" s="146"/>
      <c r="AX1482" s="146"/>
      <c r="AY1482" s="146"/>
      <c r="AZ1482" s="146"/>
      <c r="BA1482" s="146"/>
      <c r="BB1482" s="146"/>
      <c r="BC1482" s="146"/>
      <c r="BD1482" s="146"/>
      <c r="BE1482" s="146"/>
      <c r="BF1482" s="146"/>
      <c r="BG1482" s="146"/>
      <c r="BH1482" s="146"/>
    </row>
    <row r="1483" spans="1:60" outlineLevel="1">
      <c r="A1483" s="153"/>
      <c r="B1483" s="154"/>
      <c r="C1483" s="195" t="s">
        <v>398</v>
      </c>
      <c r="D1483" s="185"/>
      <c r="E1483" s="186">
        <v>-3.1520000000000001</v>
      </c>
      <c r="F1483" s="155"/>
      <c r="G1483" s="155"/>
      <c r="H1483" s="155"/>
      <c r="I1483" s="155"/>
      <c r="J1483" s="155"/>
      <c r="K1483" s="155"/>
      <c r="L1483" s="155"/>
      <c r="M1483" s="155"/>
      <c r="N1483" s="155"/>
      <c r="O1483" s="155"/>
      <c r="P1483" s="155"/>
      <c r="Q1483" s="155"/>
      <c r="R1483" s="155"/>
      <c r="S1483" s="155"/>
      <c r="T1483" s="155"/>
      <c r="U1483" s="155"/>
      <c r="V1483" s="155"/>
      <c r="W1483" s="155"/>
      <c r="X1483" s="155"/>
      <c r="Y1483" s="146"/>
      <c r="Z1483" s="146"/>
      <c r="AA1483" s="146"/>
      <c r="AB1483" s="146"/>
      <c r="AC1483" s="146"/>
      <c r="AD1483" s="146"/>
      <c r="AE1483" s="146"/>
      <c r="AF1483" s="146"/>
      <c r="AG1483" s="146" t="s">
        <v>228</v>
      </c>
      <c r="AH1483" s="146">
        <v>0</v>
      </c>
      <c r="AI1483" s="146"/>
      <c r="AJ1483" s="146"/>
      <c r="AK1483" s="146"/>
      <c r="AL1483" s="146"/>
      <c r="AM1483" s="146"/>
      <c r="AN1483" s="146"/>
      <c r="AO1483" s="146"/>
      <c r="AP1483" s="146"/>
      <c r="AQ1483" s="146"/>
      <c r="AR1483" s="146"/>
      <c r="AS1483" s="146"/>
      <c r="AT1483" s="146"/>
      <c r="AU1483" s="146"/>
      <c r="AV1483" s="146"/>
      <c r="AW1483" s="146"/>
      <c r="AX1483" s="146"/>
      <c r="AY1483" s="146"/>
      <c r="AZ1483" s="146"/>
      <c r="BA1483" s="146"/>
      <c r="BB1483" s="146"/>
      <c r="BC1483" s="146"/>
      <c r="BD1483" s="146"/>
      <c r="BE1483" s="146"/>
      <c r="BF1483" s="146"/>
      <c r="BG1483" s="146"/>
      <c r="BH1483" s="146"/>
    </row>
    <row r="1484" spans="1:60" outlineLevel="1">
      <c r="A1484" s="153"/>
      <c r="B1484" s="154"/>
      <c r="C1484" s="195" t="s">
        <v>1204</v>
      </c>
      <c r="D1484" s="185"/>
      <c r="E1484" s="186">
        <v>22.41</v>
      </c>
      <c r="F1484" s="155"/>
      <c r="G1484" s="155"/>
      <c r="H1484" s="155"/>
      <c r="I1484" s="155"/>
      <c r="J1484" s="155"/>
      <c r="K1484" s="155"/>
      <c r="L1484" s="155"/>
      <c r="M1484" s="155"/>
      <c r="N1484" s="155"/>
      <c r="O1484" s="155"/>
      <c r="P1484" s="155"/>
      <c r="Q1484" s="155"/>
      <c r="R1484" s="155"/>
      <c r="S1484" s="155"/>
      <c r="T1484" s="155"/>
      <c r="U1484" s="155"/>
      <c r="V1484" s="155"/>
      <c r="W1484" s="155"/>
      <c r="X1484" s="155"/>
      <c r="Y1484" s="146"/>
      <c r="Z1484" s="146"/>
      <c r="AA1484" s="146"/>
      <c r="AB1484" s="146"/>
      <c r="AC1484" s="146"/>
      <c r="AD1484" s="146"/>
      <c r="AE1484" s="146"/>
      <c r="AF1484" s="146"/>
      <c r="AG1484" s="146" t="s">
        <v>228</v>
      </c>
      <c r="AH1484" s="146">
        <v>0</v>
      </c>
      <c r="AI1484" s="146"/>
      <c r="AJ1484" s="146"/>
      <c r="AK1484" s="146"/>
      <c r="AL1484" s="146"/>
      <c r="AM1484" s="146"/>
      <c r="AN1484" s="146"/>
      <c r="AO1484" s="146"/>
      <c r="AP1484" s="146"/>
      <c r="AQ1484" s="146"/>
      <c r="AR1484" s="146"/>
      <c r="AS1484" s="146"/>
      <c r="AT1484" s="146"/>
      <c r="AU1484" s="146"/>
      <c r="AV1484" s="146"/>
      <c r="AW1484" s="146"/>
      <c r="AX1484" s="146"/>
      <c r="AY1484" s="146"/>
      <c r="AZ1484" s="146"/>
      <c r="BA1484" s="146"/>
      <c r="BB1484" s="146"/>
      <c r="BC1484" s="146"/>
      <c r="BD1484" s="146"/>
      <c r="BE1484" s="146"/>
      <c r="BF1484" s="146"/>
      <c r="BG1484" s="146"/>
      <c r="BH1484" s="146"/>
    </row>
    <row r="1485" spans="1:60" outlineLevel="1">
      <c r="A1485" s="153"/>
      <c r="B1485" s="154"/>
      <c r="C1485" s="195" t="s">
        <v>403</v>
      </c>
      <c r="D1485" s="185"/>
      <c r="E1485" s="186">
        <v>-4.7279999999999998</v>
      </c>
      <c r="F1485" s="155"/>
      <c r="G1485" s="155"/>
      <c r="H1485" s="155"/>
      <c r="I1485" s="155"/>
      <c r="J1485" s="155"/>
      <c r="K1485" s="155"/>
      <c r="L1485" s="155"/>
      <c r="M1485" s="155"/>
      <c r="N1485" s="155"/>
      <c r="O1485" s="155"/>
      <c r="P1485" s="155"/>
      <c r="Q1485" s="155"/>
      <c r="R1485" s="155"/>
      <c r="S1485" s="155"/>
      <c r="T1485" s="155"/>
      <c r="U1485" s="155"/>
      <c r="V1485" s="155"/>
      <c r="W1485" s="155"/>
      <c r="X1485" s="155"/>
      <c r="Y1485" s="146"/>
      <c r="Z1485" s="146"/>
      <c r="AA1485" s="146"/>
      <c r="AB1485" s="146"/>
      <c r="AC1485" s="146"/>
      <c r="AD1485" s="146"/>
      <c r="AE1485" s="146"/>
      <c r="AF1485" s="146"/>
      <c r="AG1485" s="146" t="s">
        <v>228</v>
      </c>
      <c r="AH1485" s="146">
        <v>0</v>
      </c>
      <c r="AI1485" s="146"/>
      <c r="AJ1485" s="146"/>
      <c r="AK1485" s="146"/>
      <c r="AL1485" s="146"/>
      <c r="AM1485" s="146"/>
      <c r="AN1485" s="146"/>
      <c r="AO1485" s="146"/>
      <c r="AP1485" s="146"/>
      <c r="AQ1485" s="146"/>
      <c r="AR1485" s="146"/>
      <c r="AS1485" s="146"/>
      <c r="AT1485" s="146"/>
      <c r="AU1485" s="146"/>
      <c r="AV1485" s="146"/>
      <c r="AW1485" s="146"/>
      <c r="AX1485" s="146"/>
      <c r="AY1485" s="146"/>
      <c r="AZ1485" s="146"/>
      <c r="BA1485" s="146"/>
      <c r="BB1485" s="146"/>
      <c r="BC1485" s="146"/>
      <c r="BD1485" s="146"/>
      <c r="BE1485" s="146"/>
      <c r="BF1485" s="146"/>
      <c r="BG1485" s="146"/>
      <c r="BH1485" s="146"/>
    </row>
    <row r="1486" spans="1:60" outlineLevel="1">
      <c r="A1486" s="153"/>
      <c r="B1486" s="154"/>
      <c r="C1486" s="195" t="s">
        <v>1205</v>
      </c>
      <c r="D1486" s="185"/>
      <c r="E1486" s="186">
        <v>23.22</v>
      </c>
      <c r="F1486" s="155"/>
      <c r="G1486" s="155"/>
      <c r="H1486" s="155"/>
      <c r="I1486" s="155"/>
      <c r="J1486" s="155"/>
      <c r="K1486" s="155"/>
      <c r="L1486" s="155"/>
      <c r="M1486" s="155"/>
      <c r="N1486" s="155"/>
      <c r="O1486" s="155"/>
      <c r="P1486" s="155"/>
      <c r="Q1486" s="155"/>
      <c r="R1486" s="155"/>
      <c r="S1486" s="155"/>
      <c r="T1486" s="155"/>
      <c r="U1486" s="155"/>
      <c r="V1486" s="155"/>
      <c r="W1486" s="155"/>
      <c r="X1486" s="155"/>
      <c r="Y1486" s="146"/>
      <c r="Z1486" s="146"/>
      <c r="AA1486" s="146"/>
      <c r="AB1486" s="146"/>
      <c r="AC1486" s="146"/>
      <c r="AD1486" s="146"/>
      <c r="AE1486" s="146"/>
      <c r="AF1486" s="146"/>
      <c r="AG1486" s="146" t="s">
        <v>228</v>
      </c>
      <c r="AH1486" s="146">
        <v>0</v>
      </c>
      <c r="AI1486" s="146"/>
      <c r="AJ1486" s="146"/>
      <c r="AK1486" s="146"/>
      <c r="AL1486" s="146"/>
      <c r="AM1486" s="146"/>
      <c r="AN1486" s="146"/>
      <c r="AO1486" s="146"/>
      <c r="AP1486" s="146"/>
      <c r="AQ1486" s="146"/>
      <c r="AR1486" s="146"/>
      <c r="AS1486" s="146"/>
      <c r="AT1486" s="146"/>
      <c r="AU1486" s="146"/>
      <c r="AV1486" s="146"/>
      <c r="AW1486" s="146"/>
      <c r="AX1486" s="146"/>
      <c r="AY1486" s="146"/>
      <c r="AZ1486" s="146"/>
      <c r="BA1486" s="146"/>
      <c r="BB1486" s="146"/>
      <c r="BC1486" s="146"/>
      <c r="BD1486" s="146"/>
      <c r="BE1486" s="146"/>
      <c r="BF1486" s="146"/>
      <c r="BG1486" s="146"/>
      <c r="BH1486" s="146"/>
    </row>
    <row r="1487" spans="1:60" outlineLevel="1">
      <c r="A1487" s="153"/>
      <c r="B1487" s="154"/>
      <c r="C1487" s="195" t="s">
        <v>414</v>
      </c>
      <c r="D1487" s="185"/>
      <c r="E1487" s="186">
        <v>-1.5760000000000001</v>
      </c>
      <c r="F1487" s="155"/>
      <c r="G1487" s="155"/>
      <c r="H1487" s="155"/>
      <c r="I1487" s="155"/>
      <c r="J1487" s="155"/>
      <c r="K1487" s="155"/>
      <c r="L1487" s="155"/>
      <c r="M1487" s="155"/>
      <c r="N1487" s="155"/>
      <c r="O1487" s="155"/>
      <c r="P1487" s="155"/>
      <c r="Q1487" s="155"/>
      <c r="R1487" s="155"/>
      <c r="S1487" s="155"/>
      <c r="T1487" s="155"/>
      <c r="U1487" s="155"/>
      <c r="V1487" s="155"/>
      <c r="W1487" s="155"/>
      <c r="X1487" s="155"/>
      <c r="Y1487" s="146"/>
      <c r="Z1487" s="146"/>
      <c r="AA1487" s="146"/>
      <c r="AB1487" s="146"/>
      <c r="AC1487" s="146"/>
      <c r="AD1487" s="146"/>
      <c r="AE1487" s="146"/>
      <c r="AF1487" s="146"/>
      <c r="AG1487" s="146" t="s">
        <v>228</v>
      </c>
      <c r="AH1487" s="146">
        <v>0</v>
      </c>
      <c r="AI1487" s="146"/>
      <c r="AJ1487" s="146"/>
      <c r="AK1487" s="146"/>
      <c r="AL1487" s="146"/>
      <c r="AM1487" s="146"/>
      <c r="AN1487" s="146"/>
      <c r="AO1487" s="146"/>
      <c r="AP1487" s="146"/>
      <c r="AQ1487" s="146"/>
      <c r="AR1487" s="146"/>
      <c r="AS1487" s="146"/>
      <c r="AT1487" s="146"/>
      <c r="AU1487" s="146"/>
      <c r="AV1487" s="146"/>
      <c r="AW1487" s="146"/>
      <c r="AX1487" s="146"/>
      <c r="AY1487" s="146"/>
      <c r="AZ1487" s="146"/>
      <c r="BA1487" s="146"/>
      <c r="BB1487" s="146"/>
      <c r="BC1487" s="146"/>
      <c r="BD1487" s="146"/>
      <c r="BE1487" s="146"/>
      <c r="BF1487" s="146"/>
      <c r="BG1487" s="146"/>
      <c r="BH1487" s="146"/>
    </row>
    <row r="1488" spans="1:60" outlineLevel="1">
      <c r="A1488" s="153"/>
      <c r="B1488" s="154"/>
      <c r="C1488" s="195" t="s">
        <v>1206</v>
      </c>
      <c r="D1488" s="185"/>
      <c r="E1488" s="186">
        <v>23.49</v>
      </c>
      <c r="F1488" s="155"/>
      <c r="G1488" s="155"/>
      <c r="H1488" s="155"/>
      <c r="I1488" s="155"/>
      <c r="J1488" s="155"/>
      <c r="K1488" s="155"/>
      <c r="L1488" s="155"/>
      <c r="M1488" s="155"/>
      <c r="N1488" s="155"/>
      <c r="O1488" s="155"/>
      <c r="P1488" s="155"/>
      <c r="Q1488" s="155"/>
      <c r="R1488" s="155"/>
      <c r="S1488" s="155"/>
      <c r="T1488" s="155"/>
      <c r="U1488" s="155"/>
      <c r="V1488" s="155"/>
      <c r="W1488" s="155"/>
      <c r="X1488" s="155"/>
      <c r="Y1488" s="146"/>
      <c r="Z1488" s="146"/>
      <c r="AA1488" s="146"/>
      <c r="AB1488" s="146"/>
      <c r="AC1488" s="146"/>
      <c r="AD1488" s="146"/>
      <c r="AE1488" s="146"/>
      <c r="AF1488" s="146"/>
      <c r="AG1488" s="146" t="s">
        <v>228</v>
      </c>
      <c r="AH1488" s="146">
        <v>0</v>
      </c>
      <c r="AI1488" s="146"/>
      <c r="AJ1488" s="146"/>
      <c r="AK1488" s="146"/>
      <c r="AL1488" s="146"/>
      <c r="AM1488" s="146"/>
      <c r="AN1488" s="146"/>
      <c r="AO1488" s="146"/>
      <c r="AP1488" s="146"/>
      <c r="AQ1488" s="146"/>
      <c r="AR1488" s="146"/>
      <c r="AS1488" s="146"/>
      <c r="AT1488" s="146"/>
      <c r="AU1488" s="146"/>
      <c r="AV1488" s="146"/>
      <c r="AW1488" s="146"/>
      <c r="AX1488" s="146"/>
      <c r="AY1488" s="146"/>
      <c r="AZ1488" s="146"/>
      <c r="BA1488" s="146"/>
      <c r="BB1488" s="146"/>
      <c r="BC1488" s="146"/>
      <c r="BD1488" s="146"/>
      <c r="BE1488" s="146"/>
      <c r="BF1488" s="146"/>
      <c r="BG1488" s="146"/>
      <c r="BH1488" s="146"/>
    </row>
    <row r="1489" spans="1:60" outlineLevel="1">
      <c r="A1489" s="153"/>
      <c r="B1489" s="154"/>
      <c r="C1489" s="195" t="s">
        <v>398</v>
      </c>
      <c r="D1489" s="185"/>
      <c r="E1489" s="186">
        <v>-3.1520000000000001</v>
      </c>
      <c r="F1489" s="155"/>
      <c r="G1489" s="155"/>
      <c r="H1489" s="155"/>
      <c r="I1489" s="155"/>
      <c r="J1489" s="155"/>
      <c r="K1489" s="155"/>
      <c r="L1489" s="155"/>
      <c r="M1489" s="155"/>
      <c r="N1489" s="155"/>
      <c r="O1489" s="155"/>
      <c r="P1489" s="155"/>
      <c r="Q1489" s="155"/>
      <c r="R1489" s="155"/>
      <c r="S1489" s="155"/>
      <c r="T1489" s="155"/>
      <c r="U1489" s="155"/>
      <c r="V1489" s="155"/>
      <c r="W1489" s="155"/>
      <c r="X1489" s="155"/>
      <c r="Y1489" s="146"/>
      <c r="Z1489" s="146"/>
      <c r="AA1489" s="146"/>
      <c r="AB1489" s="146"/>
      <c r="AC1489" s="146"/>
      <c r="AD1489" s="146"/>
      <c r="AE1489" s="146"/>
      <c r="AF1489" s="146"/>
      <c r="AG1489" s="146" t="s">
        <v>228</v>
      </c>
      <c r="AH1489" s="146">
        <v>0</v>
      </c>
      <c r="AI1489" s="146"/>
      <c r="AJ1489" s="146"/>
      <c r="AK1489" s="146"/>
      <c r="AL1489" s="146"/>
      <c r="AM1489" s="146"/>
      <c r="AN1489" s="146"/>
      <c r="AO1489" s="146"/>
      <c r="AP1489" s="146"/>
      <c r="AQ1489" s="146"/>
      <c r="AR1489" s="146"/>
      <c r="AS1489" s="146"/>
      <c r="AT1489" s="146"/>
      <c r="AU1489" s="146"/>
      <c r="AV1489" s="146"/>
      <c r="AW1489" s="146"/>
      <c r="AX1489" s="146"/>
      <c r="AY1489" s="146"/>
      <c r="AZ1489" s="146"/>
      <c r="BA1489" s="146"/>
      <c r="BB1489" s="146"/>
      <c r="BC1489" s="146"/>
      <c r="BD1489" s="146"/>
      <c r="BE1489" s="146"/>
      <c r="BF1489" s="146"/>
      <c r="BG1489" s="146"/>
      <c r="BH1489" s="146"/>
    </row>
    <row r="1490" spans="1:60" outlineLevel="1">
      <c r="A1490" s="153"/>
      <c r="B1490" s="154"/>
      <c r="C1490" s="195" t="s">
        <v>1207</v>
      </c>
      <c r="D1490" s="185"/>
      <c r="E1490" s="186">
        <v>17.82</v>
      </c>
      <c r="F1490" s="155"/>
      <c r="G1490" s="155"/>
      <c r="H1490" s="155"/>
      <c r="I1490" s="155"/>
      <c r="J1490" s="155"/>
      <c r="K1490" s="155"/>
      <c r="L1490" s="155"/>
      <c r="M1490" s="155"/>
      <c r="N1490" s="155"/>
      <c r="O1490" s="155"/>
      <c r="P1490" s="155"/>
      <c r="Q1490" s="155"/>
      <c r="R1490" s="155"/>
      <c r="S1490" s="155"/>
      <c r="T1490" s="155"/>
      <c r="U1490" s="155"/>
      <c r="V1490" s="155"/>
      <c r="W1490" s="155"/>
      <c r="X1490" s="155"/>
      <c r="Y1490" s="146"/>
      <c r="Z1490" s="146"/>
      <c r="AA1490" s="146"/>
      <c r="AB1490" s="146"/>
      <c r="AC1490" s="146"/>
      <c r="AD1490" s="146"/>
      <c r="AE1490" s="146"/>
      <c r="AF1490" s="146"/>
      <c r="AG1490" s="146" t="s">
        <v>228</v>
      </c>
      <c r="AH1490" s="146">
        <v>0</v>
      </c>
      <c r="AI1490" s="146"/>
      <c r="AJ1490" s="146"/>
      <c r="AK1490" s="146"/>
      <c r="AL1490" s="146"/>
      <c r="AM1490" s="146"/>
      <c r="AN1490" s="146"/>
      <c r="AO1490" s="146"/>
      <c r="AP1490" s="146"/>
      <c r="AQ1490" s="146"/>
      <c r="AR1490" s="146"/>
      <c r="AS1490" s="146"/>
      <c r="AT1490" s="146"/>
      <c r="AU1490" s="146"/>
      <c r="AV1490" s="146"/>
      <c r="AW1490" s="146"/>
      <c r="AX1490" s="146"/>
      <c r="AY1490" s="146"/>
      <c r="AZ1490" s="146"/>
      <c r="BA1490" s="146"/>
      <c r="BB1490" s="146"/>
      <c r="BC1490" s="146"/>
      <c r="BD1490" s="146"/>
      <c r="BE1490" s="146"/>
      <c r="BF1490" s="146"/>
      <c r="BG1490" s="146"/>
      <c r="BH1490" s="146"/>
    </row>
    <row r="1491" spans="1:60" outlineLevel="1">
      <c r="A1491" s="153"/>
      <c r="B1491" s="154"/>
      <c r="C1491" s="195" t="s">
        <v>395</v>
      </c>
      <c r="D1491" s="185"/>
      <c r="E1491" s="186">
        <v>-1.379</v>
      </c>
      <c r="F1491" s="155"/>
      <c r="G1491" s="155"/>
      <c r="H1491" s="155"/>
      <c r="I1491" s="155"/>
      <c r="J1491" s="155"/>
      <c r="K1491" s="155"/>
      <c r="L1491" s="155"/>
      <c r="M1491" s="155"/>
      <c r="N1491" s="155"/>
      <c r="O1491" s="155"/>
      <c r="P1491" s="155"/>
      <c r="Q1491" s="155"/>
      <c r="R1491" s="155"/>
      <c r="S1491" s="155"/>
      <c r="T1491" s="155"/>
      <c r="U1491" s="155"/>
      <c r="V1491" s="155"/>
      <c r="W1491" s="155"/>
      <c r="X1491" s="155"/>
      <c r="Y1491" s="146"/>
      <c r="Z1491" s="146"/>
      <c r="AA1491" s="146"/>
      <c r="AB1491" s="146"/>
      <c r="AC1491" s="146"/>
      <c r="AD1491" s="146"/>
      <c r="AE1491" s="146"/>
      <c r="AF1491" s="146"/>
      <c r="AG1491" s="146" t="s">
        <v>228</v>
      </c>
      <c r="AH1491" s="146">
        <v>0</v>
      </c>
      <c r="AI1491" s="146"/>
      <c r="AJ1491" s="146"/>
      <c r="AK1491" s="146"/>
      <c r="AL1491" s="146"/>
      <c r="AM1491" s="146"/>
      <c r="AN1491" s="146"/>
      <c r="AO1491" s="146"/>
      <c r="AP1491" s="146"/>
      <c r="AQ1491" s="146"/>
      <c r="AR1491" s="146"/>
      <c r="AS1491" s="146"/>
      <c r="AT1491" s="146"/>
      <c r="AU1491" s="146"/>
      <c r="AV1491" s="146"/>
      <c r="AW1491" s="146"/>
      <c r="AX1491" s="146"/>
      <c r="AY1491" s="146"/>
      <c r="AZ1491" s="146"/>
      <c r="BA1491" s="146"/>
      <c r="BB1491" s="146"/>
      <c r="BC1491" s="146"/>
      <c r="BD1491" s="146"/>
      <c r="BE1491" s="146"/>
      <c r="BF1491" s="146"/>
      <c r="BG1491" s="146"/>
      <c r="BH1491" s="146"/>
    </row>
    <row r="1492" spans="1:60" outlineLevel="1">
      <c r="A1492" s="153"/>
      <c r="B1492" s="154"/>
      <c r="C1492" s="195" t="s">
        <v>403</v>
      </c>
      <c r="D1492" s="185"/>
      <c r="E1492" s="186">
        <v>-4.7279999999999998</v>
      </c>
      <c r="F1492" s="155"/>
      <c r="G1492" s="155"/>
      <c r="H1492" s="155"/>
      <c r="I1492" s="155"/>
      <c r="J1492" s="155"/>
      <c r="K1492" s="155"/>
      <c r="L1492" s="155"/>
      <c r="M1492" s="155"/>
      <c r="N1492" s="155"/>
      <c r="O1492" s="155"/>
      <c r="P1492" s="155"/>
      <c r="Q1492" s="155"/>
      <c r="R1492" s="155"/>
      <c r="S1492" s="155"/>
      <c r="T1492" s="155"/>
      <c r="U1492" s="155"/>
      <c r="V1492" s="155"/>
      <c r="W1492" s="155"/>
      <c r="X1492" s="155"/>
      <c r="Y1492" s="146"/>
      <c r="Z1492" s="146"/>
      <c r="AA1492" s="146"/>
      <c r="AB1492" s="146"/>
      <c r="AC1492" s="146"/>
      <c r="AD1492" s="146"/>
      <c r="AE1492" s="146"/>
      <c r="AF1492" s="146"/>
      <c r="AG1492" s="146" t="s">
        <v>228</v>
      </c>
      <c r="AH1492" s="146">
        <v>0</v>
      </c>
      <c r="AI1492" s="146"/>
      <c r="AJ1492" s="146"/>
      <c r="AK1492" s="146"/>
      <c r="AL1492" s="146"/>
      <c r="AM1492" s="146"/>
      <c r="AN1492" s="146"/>
      <c r="AO1492" s="146"/>
      <c r="AP1492" s="146"/>
      <c r="AQ1492" s="146"/>
      <c r="AR1492" s="146"/>
      <c r="AS1492" s="146"/>
      <c r="AT1492" s="146"/>
      <c r="AU1492" s="146"/>
      <c r="AV1492" s="146"/>
      <c r="AW1492" s="146"/>
      <c r="AX1492" s="146"/>
      <c r="AY1492" s="146"/>
      <c r="AZ1492" s="146"/>
      <c r="BA1492" s="146"/>
      <c r="BB1492" s="146"/>
      <c r="BC1492" s="146"/>
      <c r="BD1492" s="146"/>
      <c r="BE1492" s="146"/>
      <c r="BF1492" s="146"/>
      <c r="BG1492" s="146"/>
      <c r="BH1492" s="146"/>
    </row>
    <row r="1493" spans="1:60" outlineLevel="1">
      <c r="A1493" s="153"/>
      <c r="B1493" s="154"/>
      <c r="C1493" s="195" t="s">
        <v>1208</v>
      </c>
      <c r="D1493" s="185"/>
      <c r="E1493" s="186">
        <v>15.66</v>
      </c>
      <c r="F1493" s="155"/>
      <c r="G1493" s="155"/>
      <c r="H1493" s="155"/>
      <c r="I1493" s="155"/>
      <c r="J1493" s="155"/>
      <c r="K1493" s="155"/>
      <c r="L1493" s="155"/>
      <c r="M1493" s="155"/>
      <c r="N1493" s="155"/>
      <c r="O1493" s="155"/>
      <c r="P1493" s="155"/>
      <c r="Q1493" s="155"/>
      <c r="R1493" s="155"/>
      <c r="S1493" s="155"/>
      <c r="T1493" s="155"/>
      <c r="U1493" s="155"/>
      <c r="V1493" s="155"/>
      <c r="W1493" s="155"/>
      <c r="X1493" s="155"/>
      <c r="Y1493" s="146"/>
      <c r="Z1493" s="146"/>
      <c r="AA1493" s="146"/>
      <c r="AB1493" s="146"/>
      <c r="AC1493" s="146"/>
      <c r="AD1493" s="146"/>
      <c r="AE1493" s="146"/>
      <c r="AF1493" s="146"/>
      <c r="AG1493" s="146" t="s">
        <v>228</v>
      </c>
      <c r="AH1493" s="146">
        <v>0</v>
      </c>
      <c r="AI1493" s="146"/>
      <c r="AJ1493" s="146"/>
      <c r="AK1493" s="146"/>
      <c r="AL1493" s="146"/>
      <c r="AM1493" s="146"/>
      <c r="AN1493" s="146"/>
      <c r="AO1493" s="146"/>
      <c r="AP1493" s="146"/>
      <c r="AQ1493" s="146"/>
      <c r="AR1493" s="146"/>
      <c r="AS1493" s="146"/>
      <c r="AT1493" s="146"/>
      <c r="AU1493" s="146"/>
      <c r="AV1493" s="146"/>
      <c r="AW1493" s="146"/>
      <c r="AX1493" s="146"/>
      <c r="AY1493" s="146"/>
      <c r="AZ1493" s="146"/>
      <c r="BA1493" s="146"/>
      <c r="BB1493" s="146"/>
      <c r="BC1493" s="146"/>
      <c r="BD1493" s="146"/>
      <c r="BE1493" s="146"/>
      <c r="BF1493" s="146"/>
      <c r="BG1493" s="146"/>
      <c r="BH1493" s="146"/>
    </row>
    <row r="1494" spans="1:60" outlineLevel="1">
      <c r="A1494" s="153"/>
      <c r="B1494" s="154"/>
      <c r="C1494" s="195" t="s">
        <v>395</v>
      </c>
      <c r="D1494" s="185"/>
      <c r="E1494" s="186">
        <v>-1.379</v>
      </c>
      <c r="F1494" s="155"/>
      <c r="G1494" s="155"/>
      <c r="H1494" s="155"/>
      <c r="I1494" s="155"/>
      <c r="J1494" s="155"/>
      <c r="K1494" s="155"/>
      <c r="L1494" s="155"/>
      <c r="M1494" s="155"/>
      <c r="N1494" s="155"/>
      <c r="O1494" s="155"/>
      <c r="P1494" s="155"/>
      <c r="Q1494" s="155"/>
      <c r="R1494" s="155"/>
      <c r="S1494" s="155"/>
      <c r="T1494" s="155"/>
      <c r="U1494" s="155"/>
      <c r="V1494" s="155"/>
      <c r="W1494" s="155"/>
      <c r="X1494" s="155"/>
      <c r="Y1494" s="146"/>
      <c r="Z1494" s="146"/>
      <c r="AA1494" s="146"/>
      <c r="AB1494" s="146"/>
      <c r="AC1494" s="146"/>
      <c r="AD1494" s="146"/>
      <c r="AE1494" s="146"/>
      <c r="AF1494" s="146"/>
      <c r="AG1494" s="146" t="s">
        <v>228</v>
      </c>
      <c r="AH1494" s="146">
        <v>0</v>
      </c>
      <c r="AI1494" s="146"/>
      <c r="AJ1494" s="146"/>
      <c r="AK1494" s="146"/>
      <c r="AL1494" s="146"/>
      <c r="AM1494" s="146"/>
      <c r="AN1494" s="146"/>
      <c r="AO1494" s="146"/>
      <c r="AP1494" s="146"/>
      <c r="AQ1494" s="146"/>
      <c r="AR1494" s="146"/>
      <c r="AS1494" s="146"/>
      <c r="AT1494" s="146"/>
      <c r="AU1494" s="146"/>
      <c r="AV1494" s="146"/>
      <c r="AW1494" s="146"/>
      <c r="AX1494" s="146"/>
      <c r="AY1494" s="146"/>
      <c r="AZ1494" s="146"/>
      <c r="BA1494" s="146"/>
      <c r="BB1494" s="146"/>
      <c r="BC1494" s="146"/>
      <c r="BD1494" s="146"/>
      <c r="BE1494" s="146"/>
      <c r="BF1494" s="146"/>
      <c r="BG1494" s="146"/>
      <c r="BH1494" s="146"/>
    </row>
    <row r="1495" spans="1:60" outlineLevel="1">
      <c r="A1495" s="153"/>
      <c r="B1495" s="154"/>
      <c r="C1495" s="195" t="s">
        <v>1209</v>
      </c>
      <c r="D1495" s="185"/>
      <c r="E1495" s="186">
        <v>27.81</v>
      </c>
      <c r="F1495" s="155"/>
      <c r="G1495" s="155"/>
      <c r="H1495" s="155"/>
      <c r="I1495" s="155"/>
      <c r="J1495" s="155"/>
      <c r="K1495" s="155"/>
      <c r="L1495" s="155"/>
      <c r="M1495" s="155"/>
      <c r="N1495" s="155"/>
      <c r="O1495" s="155"/>
      <c r="P1495" s="155"/>
      <c r="Q1495" s="155"/>
      <c r="R1495" s="155"/>
      <c r="S1495" s="155"/>
      <c r="T1495" s="155"/>
      <c r="U1495" s="155"/>
      <c r="V1495" s="155"/>
      <c r="W1495" s="155"/>
      <c r="X1495" s="155"/>
      <c r="Y1495" s="146"/>
      <c r="Z1495" s="146"/>
      <c r="AA1495" s="146"/>
      <c r="AB1495" s="146"/>
      <c r="AC1495" s="146"/>
      <c r="AD1495" s="146"/>
      <c r="AE1495" s="146"/>
      <c r="AF1495" s="146"/>
      <c r="AG1495" s="146" t="s">
        <v>228</v>
      </c>
      <c r="AH1495" s="146">
        <v>0</v>
      </c>
      <c r="AI1495" s="146"/>
      <c r="AJ1495" s="146"/>
      <c r="AK1495" s="146"/>
      <c r="AL1495" s="146"/>
      <c r="AM1495" s="146"/>
      <c r="AN1495" s="146"/>
      <c r="AO1495" s="146"/>
      <c r="AP1495" s="146"/>
      <c r="AQ1495" s="146"/>
      <c r="AR1495" s="146"/>
      <c r="AS1495" s="146"/>
      <c r="AT1495" s="146"/>
      <c r="AU1495" s="146"/>
      <c r="AV1495" s="146"/>
      <c r="AW1495" s="146"/>
      <c r="AX1495" s="146"/>
      <c r="AY1495" s="146"/>
      <c r="AZ1495" s="146"/>
      <c r="BA1495" s="146"/>
      <c r="BB1495" s="146"/>
      <c r="BC1495" s="146"/>
      <c r="BD1495" s="146"/>
      <c r="BE1495" s="146"/>
      <c r="BF1495" s="146"/>
      <c r="BG1495" s="146"/>
      <c r="BH1495" s="146"/>
    </row>
    <row r="1496" spans="1:60" outlineLevel="1">
      <c r="A1496" s="153"/>
      <c r="B1496" s="154"/>
      <c r="C1496" s="195" t="s">
        <v>414</v>
      </c>
      <c r="D1496" s="185"/>
      <c r="E1496" s="186">
        <v>-1.5760000000000001</v>
      </c>
      <c r="F1496" s="155"/>
      <c r="G1496" s="155"/>
      <c r="H1496" s="155"/>
      <c r="I1496" s="155"/>
      <c r="J1496" s="155"/>
      <c r="K1496" s="155"/>
      <c r="L1496" s="155"/>
      <c r="M1496" s="155"/>
      <c r="N1496" s="155"/>
      <c r="O1496" s="155"/>
      <c r="P1496" s="155"/>
      <c r="Q1496" s="155"/>
      <c r="R1496" s="155"/>
      <c r="S1496" s="155"/>
      <c r="T1496" s="155"/>
      <c r="U1496" s="155"/>
      <c r="V1496" s="155"/>
      <c r="W1496" s="155"/>
      <c r="X1496" s="155"/>
      <c r="Y1496" s="146"/>
      <c r="Z1496" s="146"/>
      <c r="AA1496" s="146"/>
      <c r="AB1496" s="146"/>
      <c r="AC1496" s="146"/>
      <c r="AD1496" s="146"/>
      <c r="AE1496" s="146"/>
      <c r="AF1496" s="146"/>
      <c r="AG1496" s="146" t="s">
        <v>228</v>
      </c>
      <c r="AH1496" s="146">
        <v>0</v>
      </c>
      <c r="AI1496" s="146"/>
      <c r="AJ1496" s="146"/>
      <c r="AK1496" s="146"/>
      <c r="AL1496" s="146"/>
      <c r="AM1496" s="146"/>
      <c r="AN1496" s="146"/>
      <c r="AO1496" s="146"/>
      <c r="AP1496" s="146"/>
      <c r="AQ1496" s="146"/>
      <c r="AR1496" s="146"/>
      <c r="AS1496" s="146"/>
      <c r="AT1496" s="146"/>
      <c r="AU1496" s="146"/>
      <c r="AV1496" s="146"/>
      <c r="AW1496" s="146"/>
      <c r="AX1496" s="146"/>
      <c r="AY1496" s="146"/>
      <c r="AZ1496" s="146"/>
      <c r="BA1496" s="146"/>
      <c r="BB1496" s="146"/>
      <c r="BC1496" s="146"/>
      <c r="BD1496" s="146"/>
      <c r="BE1496" s="146"/>
      <c r="BF1496" s="146"/>
      <c r="BG1496" s="146"/>
      <c r="BH1496" s="146"/>
    </row>
    <row r="1497" spans="1:60" outlineLevel="1">
      <c r="A1497" s="153"/>
      <c r="B1497" s="154"/>
      <c r="C1497" s="195" t="s">
        <v>1210</v>
      </c>
      <c r="D1497" s="185"/>
      <c r="E1497" s="186">
        <v>18.899999999999999</v>
      </c>
      <c r="F1497" s="155"/>
      <c r="G1497" s="155"/>
      <c r="H1497" s="155"/>
      <c r="I1497" s="155"/>
      <c r="J1497" s="155"/>
      <c r="K1497" s="155"/>
      <c r="L1497" s="155"/>
      <c r="M1497" s="155"/>
      <c r="N1497" s="155"/>
      <c r="O1497" s="155"/>
      <c r="P1497" s="155"/>
      <c r="Q1497" s="155"/>
      <c r="R1497" s="155"/>
      <c r="S1497" s="155"/>
      <c r="T1497" s="155"/>
      <c r="U1497" s="155"/>
      <c r="V1497" s="155"/>
      <c r="W1497" s="155"/>
      <c r="X1497" s="155"/>
      <c r="Y1497" s="146"/>
      <c r="Z1497" s="146"/>
      <c r="AA1497" s="146"/>
      <c r="AB1497" s="146"/>
      <c r="AC1497" s="146"/>
      <c r="AD1497" s="146"/>
      <c r="AE1497" s="146"/>
      <c r="AF1497" s="146"/>
      <c r="AG1497" s="146" t="s">
        <v>228</v>
      </c>
      <c r="AH1497" s="146">
        <v>0</v>
      </c>
      <c r="AI1497" s="146"/>
      <c r="AJ1497" s="146"/>
      <c r="AK1497" s="146"/>
      <c r="AL1497" s="146"/>
      <c r="AM1497" s="146"/>
      <c r="AN1497" s="146"/>
      <c r="AO1497" s="146"/>
      <c r="AP1497" s="146"/>
      <c r="AQ1497" s="146"/>
      <c r="AR1497" s="146"/>
      <c r="AS1497" s="146"/>
      <c r="AT1497" s="146"/>
      <c r="AU1497" s="146"/>
      <c r="AV1497" s="146"/>
      <c r="AW1497" s="146"/>
      <c r="AX1497" s="146"/>
      <c r="AY1497" s="146"/>
      <c r="AZ1497" s="146"/>
      <c r="BA1497" s="146"/>
      <c r="BB1497" s="146"/>
      <c r="BC1497" s="146"/>
      <c r="BD1497" s="146"/>
      <c r="BE1497" s="146"/>
      <c r="BF1497" s="146"/>
      <c r="BG1497" s="146"/>
      <c r="BH1497" s="146"/>
    </row>
    <row r="1498" spans="1:60" outlineLevel="1">
      <c r="A1498" s="153"/>
      <c r="B1498" s="154"/>
      <c r="C1498" s="195" t="s">
        <v>398</v>
      </c>
      <c r="D1498" s="185"/>
      <c r="E1498" s="186">
        <v>-3.1520000000000001</v>
      </c>
      <c r="F1498" s="155"/>
      <c r="G1498" s="155"/>
      <c r="H1498" s="155"/>
      <c r="I1498" s="155"/>
      <c r="J1498" s="155"/>
      <c r="K1498" s="155"/>
      <c r="L1498" s="155"/>
      <c r="M1498" s="155"/>
      <c r="N1498" s="155"/>
      <c r="O1498" s="155"/>
      <c r="P1498" s="155"/>
      <c r="Q1498" s="155"/>
      <c r="R1498" s="155"/>
      <c r="S1498" s="155"/>
      <c r="T1498" s="155"/>
      <c r="U1498" s="155"/>
      <c r="V1498" s="155"/>
      <c r="W1498" s="155"/>
      <c r="X1498" s="155"/>
      <c r="Y1498" s="146"/>
      <c r="Z1498" s="146"/>
      <c r="AA1498" s="146"/>
      <c r="AB1498" s="146"/>
      <c r="AC1498" s="146"/>
      <c r="AD1498" s="146"/>
      <c r="AE1498" s="146"/>
      <c r="AF1498" s="146"/>
      <c r="AG1498" s="146" t="s">
        <v>228</v>
      </c>
      <c r="AH1498" s="146">
        <v>0</v>
      </c>
      <c r="AI1498" s="146"/>
      <c r="AJ1498" s="146"/>
      <c r="AK1498" s="146"/>
      <c r="AL1498" s="146"/>
      <c r="AM1498" s="146"/>
      <c r="AN1498" s="146"/>
      <c r="AO1498" s="146"/>
      <c r="AP1498" s="146"/>
      <c r="AQ1498" s="146"/>
      <c r="AR1498" s="146"/>
      <c r="AS1498" s="146"/>
      <c r="AT1498" s="146"/>
      <c r="AU1498" s="146"/>
      <c r="AV1498" s="146"/>
      <c r="AW1498" s="146"/>
      <c r="AX1498" s="146"/>
      <c r="AY1498" s="146"/>
      <c r="AZ1498" s="146"/>
      <c r="BA1498" s="146"/>
      <c r="BB1498" s="146"/>
      <c r="BC1498" s="146"/>
      <c r="BD1498" s="146"/>
      <c r="BE1498" s="146"/>
      <c r="BF1498" s="146"/>
      <c r="BG1498" s="146"/>
      <c r="BH1498" s="146"/>
    </row>
    <row r="1499" spans="1:60" outlineLevel="1">
      <c r="A1499" s="153"/>
      <c r="B1499" s="154"/>
      <c r="C1499" s="200" t="s">
        <v>494</v>
      </c>
      <c r="D1499" s="193"/>
      <c r="E1499" s="194">
        <v>414.46699999999998</v>
      </c>
      <c r="F1499" s="155"/>
      <c r="G1499" s="155"/>
      <c r="H1499" s="155"/>
      <c r="I1499" s="155"/>
      <c r="J1499" s="155"/>
      <c r="K1499" s="155"/>
      <c r="L1499" s="155"/>
      <c r="M1499" s="155"/>
      <c r="N1499" s="155"/>
      <c r="O1499" s="155"/>
      <c r="P1499" s="155"/>
      <c r="Q1499" s="155"/>
      <c r="R1499" s="155"/>
      <c r="S1499" s="155"/>
      <c r="T1499" s="155"/>
      <c r="U1499" s="155"/>
      <c r="V1499" s="155"/>
      <c r="W1499" s="155"/>
      <c r="X1499" s="155"/>
      <c r="Y1499" s="146"/>
      <c r="Z1499" s="146"/>
      <c r="AA1499" s="146"/>
      <c r="AB1499" s="146"/>
      <c r="AC1499" s="146"/>
      <c r="AD1499" s="146"/>
      <c r="AE1499" s="146"/>
      <c r="AF1499" s="146"/>
      <c r="AG1499" s="146" t="s">
        <v>228</v>
      </c>
      <c r="AH1499" s="146">
        <v>1</v>
      </c>
      <c r="AI1499" s="146"/>
      <c r="AJ1499" s="146"/>
      <c r="AK1499" s="146"/>
      <c r="AL1499" s="146"/>
      <c r="AM1499" s="146"/>
      <c r="AN1499" s="146"/>
      <c r="AO1499" s="146"/>
      <c r="AP1499" s="146"/>
      <c r="AQ1499" s="146"/>
      <c r="AR1499" s="146"/>
      <c r="AS1499" s="146"/>
      <c r="AT1499" s="146"/>
      <c r="AU1499" s="146"/>
      <c r="AV1499" s="146"/>
      <c r="AW1499" s="146"/>
      <c r="AX1499" s="146"/>
      <c r="AY1499" s="146"/>
      <c r="AZ1499" s="146"/>
      <c r="BA1499" s="146"/>
      <c r="BB1499" s="146"/>
      <c r="BC1499" s="146"/>
      <c r="BD1499" s="146"/>
      <c r="BE1499" s="146"/>
      <c r="BF1499" s="146"/>
      <c r="BG1499" s="146"/>
      <c r="BH1499" s="146"/>
    </row>
    <row r="1500" spans="1:60">
      <c r="A1500" s="157" t="s">
        <v>166</v>
      </c>
      <c r="B1500" s="158" t="s">
        <v>123</v>
      </c>
      <c r="C1500" s="179" t="s">
        <v>124</v>
      </c>
      <c r="D1500" s="159"/>
      <c r="E1500" s="160"/>
      <c r="F1500" s="161"/>
      <c r="G1500" s="161">
        <f>SUMIF(AG1501:AG1512,"&lt;&gt;NOR",G1501:G1512)</f>
        <v>0</v>
      </c>
      <c r="H1500" s="161"/>
      <c r="I1500" s="161">
        <f>SUM(I1501:I1512)</f>
        <v>13386.79</v>
      </c>
      <c r="J1500" s="161"/>
      <c r="K1500" s="161">
        <f>SUM(K1501:K1512)</f>
        <v>39503.129999999997</v>
      </c>
      <c r="L1500" s="161"/>
      <c r="M1500" s="161">
        <f>SUM(M1501:M1512)</f>
        <v>0</v>
      </c>
      <c r="N1500" s="161"/>
      <c r="O1500" s="161">
        <f>SUM(O1501:O1512)</f>
        <v>0.38</v>
      </c>
      <c r="P1500" s="161"/>
      <c r="Q1500" s="161">
        <f>SUM(Q1501:Q1512)</f>
        <v>0</v>
      </c>
      <c r="R1500" s="161"/>
      <c r="S1500" s="161"/>
      <c r="T1500" s="162"/>
      <c r="U1500" s="156"/>
      <c r="V1500" s="156">
        <f>SUM(V1501:V1512)</f>
        <v>83.33</v>
      </c>
      <c r="W1500" s="156"/>
      <c r="X1500" s="156"/>
      <c r="AG1500" t="s">
        <v>167</v>
      </c>
    </row>
    <row r="1501" spans="1:60" outlineLevel="1">
      <c r="A1501" s="163">
        <v>205</v>
      </c>
      <c r="B1501" s="164" t="s">
        <v>1211</v>
      </c>
      <c r="C1501" s="180" t="s">
        <v>1212</v>
      </c>
      <c r="D1501" s="165" t="s">
        <v>254</v>
      </c>
      <c r="E1501" s="166">
        <v>620.04600000000005</v>
      </c>
      <c r="F1501" s="167"/>
      <c r="G1501" s="168">
        <f>ROUND(E1501*F1501,2)</f>
        <v>0</v>
      </c>
      <c r="H1501" s="167">
        <v>6.12</v>
      </c>
      <c r="I1501" s="168">
        <f>ROUND(E1501*H1501,2)</f>
        <v>3794.68</v>
      </c>
      <c r="J1501" s="167">
        <v>15.38</v>
      </c>
      <c r="K1501" s="168">
        <f>ROUND(E1501*J1501,2)</f>
        <v>9536.31</v>
      </c>
      <c r="L1501" s="168">
        <v>21</v>
      </c>
      <c r="M1501" s="168">
        <f>G1501*(1+L1501/100)</f>
        <v>0</v>
      </c>
      <c r="N1501" s="168">
        <v>1.4999999999999999E-4</v>
      </c>
      <c r="O1501" s="168">
        <f>ROUND(E1501*N1501,2)</f>
        <v>0.09</v>
      </c>
      <c r="P1501" s="168">
        <v>0</v>
      </c>
      <c r="Q1501" s="168">
        <f>ROUND(E1501*P1501,2)</f>
        <v>0</v>
      </c>
      <c r="R1501" s="168" t="s">
        <v>1213</v>
      </c>
      <c r="S1501" s="168" t="s">
        <v>171</v>
      </c>
      <c r="T1501" s="169" t="s">
        <v>171</v>
      </c>
      <c r="U1501" s="155">
        <v>3.2480000000000002E-2</v>
      </c>
      <c r="V1501" s="155">
        <f>ROUND(E1501*U1501,2)</f>
        <v>20.14</v>
      </c>
      <c r="W1501" s="155"/>
      <c r="X1501" s="155" t="s">
        <v>223</v>
      </c>
      <c r="Y1501" s="146"/>
      <c r="Z1501" s="146"/>
      <c r="AA1501" s="146"/>
      <c r="AB1501" s="146"/>
      <c r="AC1501" s="146"/>
      <c r="AD1501" s="146"/>
      <c r="AE1501" s="146"/>
      <c r="AF1501" s="146"/>
      <c r="AG1501" s="146" t="s">
        <v>224</v>
      </c>
      <c r="AH1501" s="146"/>
      <c r="AI1501" s="146"/>
      <c r="AJ1501" s="146"/>
      <c r="AK1501" s="146"/>
      <c r="AL1501" s="146"/>
      <c r="AM1501" s="146"/>
      <c r="AN1501" s="146"/>
      <c r="AO1501" s="146"/>
      <c r="AP1501" s="146"/>
      <c r="AQ1501" s="146"/>
      <c r="AR1501" s="146"/>
      <c r="AS1501" s="146"/>
      <c r="AT1501" s="146"/>
      <c r="AU1501" s="146"/>
      <c r="AV1501" s="146"/>
      <c r="AW1501" s="146"/>
      <c r="AX1501" s="146"/>
      <c r="AY1501" s="146"/>
      <c r="AZ1501" s="146"/>
      <c r="BA1501" s="146"/>
      <c r="BB1501" s="146"/>
      <c r="BC1501" s="146"/>
      <c r="BD1501" s="146"/>
      <c r="BE1501" s="146"/>
      <c r="BF1501" s="146"/>
      <c r="BG1501" s="146"/>
      <c r="BH1501" s="146"/>
    </row>
    <row r="1502" spans="1:60" outlineLevel="1">
      <c r="A1502" s="153"/>
      <c r="B1502" s="154"/>
      <c r="C1502" s="195" t="s">
        <v>861</v>
      </c>
      <c r="D1502" s="185"/>
      <c r="E1502" s="186"/>
      <c r="F1502" s="155"/>
      <c r="G1502" s="155"/>
      <c r="H1502" s="155"/>
      <c r="I1502" s="155"/>
      <c r="J1502" s="155"/>
      <c r="K1502" s="155"/>
      <c r="L1502" s="155"/>
      <c r="M1502" s="155"/>
      <c r="N1502" s="155"/>
      <c r="O1502" s="155"/>
      <c r="P1502" s="155"/>
      <c r="Q1502" s="155"/>
      <c r="R1502" s="155"/>
      <c r="S1502" s="155"/>
      <c r="T1502" s="155"/>
      <c r="U1502" s="155"/>
      <c r="V1502" s="155"/>
      <c r="W1502" s="155"/>
      <c r="X1502" s="155"/>
      <c r="Y1502" s="146"/>
      <c r="Z1502" s="146"/>
      <c r="AA1502" s="146"/>
      <c r="AB1502" s="146"/>
      <c r="AC1502" s="146"/>
      <c r="AD1502" s="146"/>
      <c r="AE1502" s="146"/>
      <c r="AF1502" s="146"/>
      <c r="AG1502" s="146" t="s">
        <v>228</v>
      </c>
      <c r="AH1502" s="146">
        <v>0</v>
      </c>
      <c r="AI1502" s="146"/>
      <c r="AJ1502" s="146"/>
      <c r="AK1502" s="146"/>
      <c r="AL1502" s="146"/>
      <c r="AM1502" s="146"/>
      <c r="AN1502" s="146"/>
      <c r="AO1502" s="146"/>
      <c r="AP1502" s="146"/>
      <c r="AQ1502" s="146"/>
      <c r="AR1502" s="146"/>
      <c r="AS1502" s="146"/>
      <c r="AT1502" s="146"/>
      <c r="AU1502" s="146"/>
      <c r="AV1502" s="146"/>
      <c r="AW1502" s="146"/>
      <c r="AX1502" s="146"/>
      <c r="AY1502" s="146"/>
      <c r="AZ1502" s="146"/>
      <c r="BA1502" s="146"/>
      <c r="BB1502" s="146"/>
      <c r="BC1502" s="146"/>
      <c r="BD1502" s="146"/>
      <c r="BE1502" s="146"/>
      <c r="BF1502" s="146"/>
      <c r="BG1502" s="146"/>
      <c r="BH1502" s="146"/>
    </row>
    <row r="1503" spans="1:60" outlineLevel="1">
      <c r="A1503" s="153"/>
      <c r="B1503" s="154"/>
      <c r="C1503" s="195" t="s">
        <v>354</v>
      </c>
      <c r="D1503" s="185"/>
      <c r="E1503" s="186"/>
      <c r="F1503" s="155"/>
      <c r="G1503" s="155"/>
      <c r="H1503" s="155"/>
      <c r="I1503" s="155"/>
      <c r="J1503" s="155"/>
      <c r="K1503" s="155"/>
      <c r="L1503" s="155"/>
      <c r="M1503" s="155"/>
      <c r="N1503" s="155"/>
      <c r="O1503" s="155"/>
      <c r="P1503" s="155"/>
      <c r="Q1503" s="155"/>
      <c r="R1503" s="155"/>
      <c r="S1503" s="155"/>
      <c r="T1503" s="155"/>
      <c r="U1503" s="155"/>
      <c r="V1503" s="155"/>
      <c r="W1503" s="155"/>
      <c r="X1503" s="155"/>
      <c r="Y1503" s="146"/>
      <c r="Z1503" s="146"/>
      <c r="AA1503" s="146"/>
      <c r="AB1503" s="146"/>
      <c r="AC1503" s="146"/>
      <c r="AD1503" s="146"/>
      <c r="AE1503" s="146"/>
      <c r="AF1503" s="146"/>
      <c r="AG1503" s="146" t="s">
        <v>228</v>
      </c>
      <c r="AH1503" s="146">
        <v>0</v>
      </c>
      <c r="AI1503" s="146"/>
      <c r="AJ1503" s="146"/>
      <c r="AK1503" s="146"/>
      <c r="AL1503" s="146"/>
      <c r="AM1503" s="146"/>
      <c r="AN1503" s="146"/>
      <c r="AO1503" s="146"/>
      <c r="AP1503" s="146"/>
      <c r="AQ1503" s="146"/>
      <c r="AR1503" s="146"/>
      <c r="AS1503" s="146"/>
      <c r="AT1503" s="146"/>
      <c r="AU1503" s="146"/>
      <c r="AV1503" s="146"/>
      <c r="AW1503" s="146"/>
      <c r="AX1503" s="146"/>
      <c r="AY1503" s="146"/>
      <c r="AZ1503" s="146"/>
      <c r="BA1503" s="146"/>
      <c r="BB1503" s="146"/>
      <c r="BC1503" s="146"/>
      <c r="BD1503" s="146"/>
      <c r="BE1503" s="146"/>
      <c r="BF1503" s="146"/>
      <c r="BG1503" s="146"/>
      <c r="BH1503" s="146"/>
    </row>
    <row r="1504" spans="1:60" outlineLevel="1">
      <c r="A1504" s="153"/>
      <c r="B1504" s="154"/>
      <c r="C1504" s="195" t="s">
        <v>1214</v>
      </c>
      <c r="D1504" s="185"/>
      <c r="E1504" s="186">
        <v>408.952</v>
      </c>
      <c r="F1504" s="155"/>
      <c r="G1504" s="155"/>
      <c r="H1504" s="155"/>
      <c r="I1504" s="155"/>
      <c r="J1504" s="155"/>
      <c r="K1504" s="155"/>
      <c r="L1504" s="155"/>
      <c r="M1504" s="155"/>
      <c r="N1504" s="155"/>
      <c r="O1504" s="155"/>
      <c r="P1504" s="155"/>
      <c r="Q1504" s="155"/>
      <c r="R1504" s="155"/>
      <c r="S1504" s="155"/>
      <c r="T1504" s="155"/>
      <c r="U1504" s="155"/>
      <c r="V1504" s="155"/>
      <c r="W1504" s="155"/>
      <c r="X1504" s="155"/>
      <c r="Y1504" s="146"/>
      <c r="Z1504" s="146"/>
      <c r="AA1504" s="146"/>
      <c r="AB1504" s="146"/>
      <c r="AC1504" s="146"/>
      <c r="AD1504" s="146"/>
      <c r="AE1504" s="146"/>
      <c r="AF1504" s="146"/>
      <c r="AG1504" s="146" t="s">
        <v>228</v>
      </c>
      <c r="AH1504" s="146">
        <v>0</v>
      </c>
      <c r="AI1504" s="146"/>
      <c r="AJ1504" s="146"/>
      <c r="AK1504" s="146"/>
      <c r="AL1504" s="146"/>
      <c r="AM1504" s="146"/>
      <c r="AN1504" s="146"/>
      <c r="AO1504" s="146"/>
      <c r="AP1504" s="146"/>
      <c r="AQ1504" s="146"/>
      <c r="AR1504" s="146"/>
      <c r="AS1504" s="146"/>
      <c r="AT1504" s="146"/>
      <c r="AU1504" s="146"/>
      <c r="AV1504" s="146"/>
      <c r="AW1504" s="146"/>
      <c r="AX1504" s="146"/>
      <c r="AY1504" s="146"/>
      <c r="AZ1504" s="146"/>
      <c r="BA1504" s="146"/>
      <c r="BB1504" s="146"/>
      <c r="BC1504" s="146"/>
      <c r="BD1504" s="146"/>
      <c r="BE1504" s="146"/>
      <c r="BF1504" s="146"/>
      <c r="BG1504" s="146"/>
      <c r="BH1504" s="146"/>
    </row>
    <row r="1505" spans="1:60" outlineLevel="1">
      <c r="A1505" s="153"/>
      <c r="B1505" s="154"/>
      <c r="C1505" s="195" t="s">
        <v>1215</v>
      </c>
      <c r="D1505" s="185"/>
      <c r="E1505" s="186">
        <v>-35.25</v>
      </c>
      <c r="F1505" s="155"/>
      <c r="G1505" s="155"/>
      <c r="H1505" s="155"/>
      <c r="I1505" s="155"/>
      <c r="J1505" s="155"/>
      <c r="K1505" s="155"/>
      <c r="L1505" s="155"/>
      <c r="M1505" s="155"/>
      <c r="N1505" s="155"/>
      <c r="O1505" s="155"/>
      <c r="P1505" s="155"/>
      <c r="Q1505" s="155"/>
      <c r="R1505" s="155"/>
      <c r="S1505" s="155"/>
      <c r="T1505" s="155"/>
      <c r="U1505" s="155"/>
      <c r="V1505" s="155"/>
      <c r="W1505" s="155"/>
      <c r="X1505" s="155"/>
      <c r="Y1505" s="146"/>
      <c r="Z1505" s="146"/>
      <c r="AA1505" s="146"/>
      <c r="AB1505" s="146"/>
      <c r="AC1505" s="146"/>
      <c r="AD1505" s="146"/>
      <c r="AE1505" s="146"/>
      <c r="AF1505" s="146"/>
      <c r="AG1505" s="146" t="s">
        <v>228</v>
      </c>
      <c r="AH1505" s="146">
        <v>0</v>
      </c>
      <c r="AI1505" s="146"/>
      <c r="AJ1505" s="146"/>
      <c r="AK1505" s="146"/>
      <c r="AL1505" s="146"/>
      <c r="AM1505" s="146"/>
      <c r="AN1505" s="146"/>
      <c r="AO1505" s="146"/>
      <c r="AP1505" s="146"/>
      <c r="AQ1505" s="146"/>
      <c r="AR1505" s="146"/>
      <c r="AS1505" s="146"/>
      <c r="AT1505" s="146"/>
      <c r="AU1505" s="146"/>
      <c r="AV1505" s="146"/>
      <c r="AW1505" s="146"/>
      <c r="AX1505" s="146"/>
      <c r="AY1505" s="146"/>
      <c r="AZ1505" s="146"/>
      <c r="BA1505" s="146"/>
      <c r="BB1505" s="146"/>
      <c r="BC1505" s="146"/>
      <c r="BD1505" s="146"/>
      <c r="BE1505" s="146"/>
      <c r="BF1505" s="146"/>
      <c r="BG1505" s="146"/>
      <c r="BH1505" s="146"/>
    </row>
    <row r="1506" spans="1:60" outlineLevel="1">
      <c r="A1506" s="153"/>
      <c r="B1506" s="154"/>
      <c r="C1506" s="195" t="s">
        <v>1216</v>
      </c>
      <c r="D1506" s="185"/>
      <c r="E1506" s="186">
        <v>37.720799999999997</v>
      </c>
      <c r="F1506" s="155"/>
      <c r="G1506" s="155"/>
      <c r="H1506" s="155"/>
      <c r="I1506" s="155"/>
      <c r="J1506" s="155"/>
      <c r="K1506" s="155"/>
      <c r="L1506" s="155"/>
      <c r="M1506" s="155"/>
      <c r="N1506" s="155"/>
      <c r="O1506" s="155"/>
      <c r="P1506" s="155"/>
      <c r="Q1506" s="155"/>
      <c r="R1506" s="155"/>
      <c r="S1506" s="155"/>
      <c r="T1506" s="155"/>
      <c r="U1506" s="155"/>
      <c r="V1506" s="155"/>
      <c r="W1506" s="155"/>
      <c r="X1506" s="155"/>
      <c r="Y1506" s="146"/>
      <c r="Z1506" s="146"/>
      <c r="AA1506" s="146"/>
      <c r="AB1506" s="146"/>
      <c r="AC1506" s="146"/>
      <c r="AD1506" s="146"/>
      <c r="AE1506" s="146"/>
      <c r="AF1506" s="146"/>
      <c r="AG1506" s="146" t="s">
        <v>228</v>
      </c>
      <c r="AH1506" s="146">
        <v>0</v>
      </c>
      <c r="AI1506" s="146"/>
      <c r="AJ1506" s="146"/>
      <c r="AK1506" s="146"/>
      <c r="AL1506" s="146"/>
      <c r="AM1506" s="146"/>
      <c r="AN1506" s="146"/>
      <c r="AO1506" s="146"/>
      <c r="AP1506" s="146"/>
      <c r="AQ1506" s="146"/>
      <c r="AR1506" s="146"/>
      <c r="AS1506" s="146"/>
      <c r="AT1506" s="146"/>
      <c r="AU1506" s="146"/>
      <c r="AV1506" s="146"/>
      <c r="AW1506" s="146"/>
      <c r="AX1506" s="146"/>
      <c r="AY1506" s="146"/>
      <c r="AZ1506" s="146"/>
      <c r="BA1506" s="146"/>
      <c r="BB1506" s="146"/>
      <c r="BC1506" s="146"/>
      <c r="BD1506" s="146"/>
      <c r="BE1506" s="146"/>
      <c r="BF1506" s="146"/>
      <c r="BG1506" s="146"/>
      <c r="BH1506" s="146"/>
    </row>
    <row r="1507" spans="1:60" outlineLevel="1">
      <c r="A1507" s="153"/>
      <c r="B1507" s="154"/>
      <c r="C1507" s="195" t="s">
        <v>1217</v>
      </c>
      <c r="D1507" s="185"/>
      <c r="E1507" s="186">
        <v>164.16419999999999</v>
      </c>
      <c r="F1507" s="155"/>
      <c r="G1507" s="155"/>
      <c r="H1507" s="155"/>
      <c r="I1507" s="155"/>
      <c r="J1507" s="155"/>
      <c r="K1507" s="155"/>
      <c r="L1507" s="155"/>
      <c r="M1507" s="155"/>
      <c r="N1507" s="155"/>
      <c r="O1507" s="155"/>
      <c r="P1507" s="155"/>
      <c r="Q1507" s="155"/>
      <c r="R1507" s="155"/>
      <c r="S1507" s="155"/>
      <c r="T1507" s="155"/>
      <c r="U1507" s="155"/>
      <c r="V1507" s="155"/>
      <c r="W1507" s="155"/>
      <c r="X1507" s="155"/>
      <c r="Y1507" s="146"/>
      <c r="Z1507" s="146"/>
      <c r="AA1507" s="146"/>
      <c r="AB1507" s="146"/>
      <c r="AC1507" s="146"/>
      <c r="AD1507" s="146"/>
      <c r="AE1507" s="146"/>
      <c r="AF1507" s="146"/>
      <c r="AG1507" s="146" t="s">
        <v>228</v>
      </c>
      <c r="AH1507" s="146">
        <v>0</v>
      </c>
      <c r="AI1507" s="146"/>
      <c r="AJ1507" s="146"/>
      <c r="AK1507" s="146"/>
      <c r="AL1507" s="146"/>
      <c r="AM1507" s="146"/>
      <c r="AN1507" s="146"/>
      <c r="AO1507" s="146"/>
      <c r="AP1507" s="146"/>
      <c r="AQ1507" s="146"/>
      <c r="AR1507" s="146"/>
      <c r="AS1507" s="146"/>
      <c r="AT1507" s="146"/>
      <c r="AU1507" s="146"/>
      <c r="AV1507" s="146"/>
      <c r="AW1507" s="146"/>
      <c r="AX1507" s="146"/>
      <c r="AY1507" s="146"/>
      <c r="AZ1507" s="146"/>
      <c r="BA1507" s="146"/>
      <c r="BB1507" s="146"/>
      <c r="BC1507" s="146"/>
      <c r="BD1507" s="146"/>
      <c r="BE1507" s="146"/>
      <c r="BF1507" s="146"/>
      <c r="BG1507" s="146"/>
      <c r="BH1507" s="146"/>
    </row>
    <row r="1508" spans="1:60" outlineLevel="1">
      <c r="A1508" s="153"/>
      <c r="B1508" s="154"/>
      <c r="C1508" s="195" t="s">
        <v>396</v>
      </c>
      <c r="D1508" s="185"/>
      <c r="E1508" s="186"/>
      <c r="F1508" s="155"/>
      <c r="G1508" s="155"/>
      <c r="H1508" s="155"/>
      <c r="I1508" s="155"/>
      <c r="J1508" s="155"/>
      <c r="K1508" s="155"/>
      <c r="L1508" s="155"/>
      <c r="M1508" s="155"/>
      <c r="N1508" s="155"/>
      <c r="O1508" s="155"/>
      <c r="P1508" s="155"/>
      <c r="Q1508" s="155"/>
      <c r="R1508" s="155"/>
      <c r="S1508" s="155"/>
      <c r="T1508" s="155"/>
      <c r="U1508" s="155"/>
      <c r="V1508" s="155"/>
      <c r="W1508" s="155"/>
      <c r="X1508" s="155"/>
      <c r="Y1508" s="146"/>
      <c r="Z1508" s="146"/>
      <c r="AA1508" s="146"/>
      <c r="AB1508" s="146"/>
      <c r="AC1508" s="146"/>
      <c r="AD1508" s="146"/>
      <c r="AE1508" s="146"/>
      <c r="AF1508" s="146"/>
      <c r="AG1508" s="146" t="s">
        <v>228</v>
      </c>
      <c r="AH1508" s="146">
        <v>0</v>
      </c>
      <c r="AI1508" s="146"/>
      <c r="AJ1508" s="146"/>
      <c r="AK1508" s="146"/>
      <c r="AL1508" s="146"/>
      <c r="AM1508" s="146"/>
      <c r="AN1508" s="146"/>
      <c r="AO1508" s="146"/>
      <c r="AP1508" s="146"/>
      <c r="AQ1508" s="146"/>
      <c r="AR1508" s="146"/>
      <c r="AS1508" s="146"/>
      <c r="AT1508" s="146"/>
      <c r="AU1508" s="146"/>
      <c r="AV1508" s="146"/>
      <c r="AW1508" s="146"/>
      <c r="AX1508" s="146"/>
      <c r="AY1508" s="146"/>
      <c r="AZ1508" s="146"/>
      <c r="BA1508" s="146"/>
      <c r="BB1508" s="146"/>
      <c r="BC1508" s="146"/>
      <c r="BD1508" s="146"/>
      <c r="BE1508" s="146"/>
      <c r="BF1508" s="146"/>
      <c r="BG1508" s="146"/>
      <c r="BH1508" s="146"/>
    </row>
    <row r="1509" spans="1:60" outlineLevel="1">
      <c r="A1509" s="153"/>
      <c r="B1509" s="154"/>
      <c r="C1509" s="195" t="s">
        <v>1218</v>
      </c>
      <c r="D1509" s="185"/>
      <c r="E1509" s="186">
        <v>46.034999999999997</v>
      </c>
      <c r="F1509" s="155"/>
      <c r="G1509" s="155"/>
      <c r="H1509" s="155"/>
      <c r="I1509" s="155"/>
      <c r="J1509" s="155"/>
      <c r="K1509" s="155"/>
      <c r="L1509" s="155"/>
      <c r="M1509" s="155"/>
      <c r="N1509" s="155"/>
      <c r="O1509" s="155"/>
      <c r="P1509" s="155"/>
      <c r="Q1509" s="155"/>
      <c r="R1509" s="155"/>
      <c r="S1509" s="155"/>
      <c r="T1509" s="155"/>
      <c r="U1509" s="155"/>
      <c r="V1509" s="155"/>
      <c r="W1509" s="155"/>
      <c r="X1509" s="155"/>
      <c r="Y1509" s="146"/>
      <c r="Z1509" s="146"/>
      <c r="AA1509" s="146"/>
      <c r="AB1509" s="146"/>
      <c r="AC1509" s="146"/>
      <c r="AD1509" s="146"/>
      <c r="AE1509" s="146"/>
      <c r="AF1509" s="146"/>
      <c r="AG1509" s="146" t="s">
        <v>228</v>
      </c>
      <c r="AH1509" s="146">
        <v>0</v>
      </c>
      <c r="AI1509" s="146"/>
      <c r="AJ1509" s="146"/>
      <c r="AK1509" s="146"/>
      <c r="AL1509" s="146"/>
      <c r="AM1509" s="146"/>
      <c r="AN1509" s="146"/>
      <c r="AO1509" s="146"/>
      <c r="AP1509" s="146"/>
      <c r="AQ1509" s="146"/>
      <c r="AR1509" s="146"/>
      <c r="AS1509" s="146"/>
      <c r="AT1509" s="146"/>
      <c r="AU1509" s="146"/>
      <c r="AV1509" s="146"/>
      <c r="AW1509" s="146"/>
      <c r="AX1509" s="146"/>
      <c r="AY1509" s="146"/>
      <c r="AZ1509" s="146"/>
      <c r="BA1509" s="146"/>
      <c r="BB1509" s="146"/>
      <c r="BC1509" s="146"/>
      <c r="BD1509" s="146"/>
      <c r="BE1509" s="146"/>
      <c r="BF1509" s="146"/>
      <c r="BG1509" s="146"/>
      <c r="BH1509" s="146"/>
    </row>
    <row r="1510" spans="1:60" outlineLevel="1">
      <c r="A1510" s="153"/>
      <c r="B1510" s="154"/>
      <c r="C1510" s="195" t="s">
        <v>414</v>
      </c>
      <c r="D1510" s="185"/>
      <c r="E1510" s="186">
        <v>-1.5760000000000001</v>
      </c>
      <c r="F1510" s="155"/>
      <c r="G1510" s="155"/>
      <c r="H1510" s="155"/>
      <c r="I1510" s="155"/>
      <c r="J1510" s="155"/>
      <c r="K1510" s="155"/>
      <c r="L1510" s="155"/>
      <c r="M1510" s="155"/>
      <c r="N1510" s="155"/>
      <c r="O1510" s="155"/>
      <c r="P1510" s="155"/>
      <c r="Q1510" s="155"/>
      <c r="R1510" s="155"/>
      <c r="S1510" s="155"/>
      <c r="T1510" s="155"/>
      <c r="U1510" s="155"/>
      <c r="V1510" s="155"/>
      <c r="W1510" s="155"/>
      <c r="X1510" s="155"/>
      <c r="Y1510" s="146"/>
      <c r="Z1510" s="146"/>
      <c r="AA1510" s="146"/>
      <c r="AB1510" s="146"/>
      <c r="AC1510" s="146"/>
      <c r="AD1510" s="146"/>
      <c r="AE1510" s="146"/>
      <c r="AF1510" s="146"/>
      <c r="AG1510" s="146" t="s">
        <v>228</v>
      </c>
      <c r="AH1510" s="146">
        <v>0</v>
      </c>
      <c r="AI1510" s="146"/>
      <c r="AJ1510" s="146"/>
      <c r="AK1510" s="146"/>
      <c r="AL1510" s="146"/>
      <c r="AM1510" s="146"/>
      <c r="AN1510" s="146"/>
      <c r="AO1510" s="146"/>
      <c r="AP1510" s="146"/>
      <c r="AQ1510" s="146"/>
      <c r="AR1510" s="146"/>
      <c r="AS1510" s="146"/>
      <c r="AT1510" s="146"/>
      <c r="AU1510" s="146"/>
      <c r="AV1510" s="146"/>
      <c r="AW1510" s="146"/>
      <c r="AX1510" s="146"/>
      <c r="AY1510" s="146"/>
      <c r="AZ1510" s="146"/>
      <c r="BA1510" s="146"/>
      <c r="BB1510" s="146"/>
      <c r="BC1510" s="146"/>
      <c r="BD1510" s="146"/>
      <c r="BE1510" s="146"/>
      <c r="BF1510" s="146"/>
      <c r="BG1510" s="146"/>
      <c r="BH1510" s="146"/>
    </row>
    <row r="1511" spans="1:60" outlineLevel="1">
      <c r="A1511" s="163">
        <v>206</v>
      </c>
      <c r="B1511" s="164" t="s">
        <v>1219</v>
      </c>
      <c r="C1511" s="180" t="s">
        <v>1220</v>
      </c>
      <c r="D1511" s="165" t="s">
        <v>254</v>
      </c>
      <c r="E1511" s="166">
        <v>620.04600000000005</v>
      </c>
      <c r="F1511" s="167"/>
      <c r="G1511" s="168">
        <f>ROUND(E1511*F1511,2)</f>
        <v>0</v>
      </c>
      <c r="H1511" s="167">
        <v>15.47</v>
      </c>
      <c r="I1511" s="168">
        <f>ROUND(E1511*H1511,2)</f>
        <v>9592.11</v>
      </c>
      <c r="J1511" s="167">
        <v>48.33</v>
      </c>
      <c r="K1511" s="168">
        <f>ROUND(E1511*J1511,2)</f>
        <v>29966.82</v>
      </c>
      <c r="L1511" s="168">
        <v>21</v>
      </c>
      <c r="M1511" s="168">
        <f>G1511*(1+L1511/100)</f>
        <v>0</v>
      </c>
      <c r="N1511" s="168">
        <v>4.6000000000000001E-4</v>
      </c>
      <c r="O1511" s="168">
        <f>ROUND(E1511*N1511,2)</f>
        <v>0.28999999999999998</v>
      </c>
      <c r="P1511" s="168">
        <v>0</v>
      </c>
      <c r="Q1511" s="168">
        <f>ROUND(E1511*P1511,2)</f>
        <v>0</v>
      </c>
      <c r="R1511" s="168" t="s">
        <v>1213</v>
      </c>
      <c r="S1511" s="168" t="s">
        <v>171</v>
      </c>
      <c r="T1511" s="169" t="s">
        <v>171</v>
      </c>
      <c r="U1511" s="155">
        <v>0.10191</v>
      </c>
      <c r="V1511" s="155">
        <f>ROUND(E1511*U1511,2)</f>
        <v>63.19</v>
      </c>
      <c r="W1511" s="155"/>
      <c r="X1511" s="155" t="s">
        <v>223</v>
      </c>
      <c r="Y1511" s="146"/>
      <c r="Z1511" s="146"/>
      <c r="AA1511" s="146"/>
      <c r="AB1511" s="146"/>
      <c r="AC1511" s="146"/>
      <c r="AD1511" s="146"/>
      <c r="AE1511" s="146"/>
      <c r="AF1511" s="146"/>
      <c r="AG1511" s="146" t="s">
        <v>224</v>
      </c>
      <c r="AH1511" s="146"/>
      <c r="AI1511" s="146"/>
      <c r="AJ1511" s="146"/>
      <c r="AK1511" s="146"/>
      <c r="AL1511" s="146"/>
      <c r="AM1511" s="146"/>
      <c r="AN1511" s="146"/>
      <c r="AO1511" s="146"/>
      <c r="AP1511" s="146"/>
      <c r="AQ1511" s="146"/>
      <c r="AR1511" s="146"/>
      <c r="AS1511" s="146"/>
      <c r="AT1511" s="146"/>
      <c r="AU1511" s="146"/>
      <c r="AV1511" s="146"/>
      <c r="AW1511" s="146"/>
      <c r="AX1511" s="146"/>
      <c r="AY1511" s="146"/>
      <c r="AZ1511" s="146"/>
      <c r="BA1511" s="146"/>
      <c r="BB1511" s="146"/>
      <c r="BC1511" s="146"/>
      <c r="BD1511" s="146"/>
      <c r="BE1511" s="146"/>
      <c r="BF1511" s="146"/>
      <c r="BG1511" s="146"/>
      <c r="BH1511" s="146"/>
    </row>
    <row r="1512" spans="1:60" outlineLevel="1">
      <c r="A1512" s="153"/>
      <c r="B1512" s="154"/>
      <c r="C1512" s="195" t="s">
        <v>1221</v>
      </c>
      <c r="D1512" s="185"/>
      <c r="E1512" s="186">
        <v>620.04600000000005</v>
      </c>
      <c r="F1512" s="155"/>
      <c r="G1512" s="155"/>
      <c r="H1512" s="155"/>
      <c r="I1512" s="155"/>
      <c r="J1512" s="155"/>
      <c r="K1512" s="155"/>
      <c r="L1512" s="155"/>
      <c r="M1512" s="155"/>
      <c r="N1512" s="155"/>
      <c r="O1512" s="155"/>
      <c r="P1512" s="155"/>
      <c r="Q1512" s="155"/>
      <c r="R1512" s="155"/>
      <c r="S1512" s="155"/>
      <c r="T1512" s="155"/>
      <c r="U1512" s="155"/>
      <c r="V1512" s="155"/>
      <c r="W1512" s="155"/>
      <c r="X1512" s="155"/>
      <c r="Y1512" s="146"/>
      <c r="Z1512" s="146"/>
      <c r="AA1512" s="146"/>
      <c r="AB1512" s="146"/>
      <c r="AC1512" s="146"/>
      <c r="AD1512" s="146"/>
      <c r="AE1512" s="146"/>
      <c r="AF1512" s="146"/>
      <c r="AG1512" s="146" t="s">
        <v>228</v>
      </c>
      <c r="AH1512" s="146">
        <v>5</v>
      </c>
      <c r="AI1512" s="146"/>
      <c r="AJ1512" s="146"/>
      <c r="AK1512" s="146"/>
      <c r="AL1512" s="146"/>
      <c r="AM1512" s="146"/>
      <c r="AN1512" s="146"/>
      <c r="AO1512" s="146"/>
      <c r="AP1512" s="146"/>
      <c r="AQ1512" s="146"/>
      <c r="AR1512" s="146"/>
      <c r="AS1512" s="146"/>
      <c r="AT1512" s="146"/>
      <c r="AU1512" s="146"/>
      <c r="AV1512" s="146"/>
      <c r="AW1512" s="146"/>
      <c r="AX1512" s="146"/>
      <c r="AY1512" s="146"/>
      <c r="AZ1512" s="146"/>
      <c r="BA1512" s="146"/>
      <c r="BB1512" s="146"/>
      <c r="BC1512" s="146"/>
      <c r="BD1512" s="146"/>
      <c r="BE1512" s="146"/>
      <c r="BF1512" s="146"/>
      <c r="BG1512" s="146"/>
      <c r="BH1512" s="146"/>
    </row>
    <row r="1513" spans="1:60">
      <c r="A1513" s="157" t="s">
        <v>166</v>
      </c>
      <c r="B1513" s="158" t="s">
        <v>125</v>
      </c>
      <c r="C1513" s="179" t="s">
        <v>126</v>
      </c>
      <c r="D1513" s="159"/>
      <c r="E1513" s="160"/>
      <c r="F1513" s="161"/>
      <c r="G1513" s="161">
        <f>SUMIF(AG1514:AG1514,"&lt;&gt;NOR",G1514:G1514)</f>
        <v>0</v>
      </c>
      <c r="H1513" s="161"/>
      <c r="I1513" s="161">
        <f>SUM(I1514:I1514)</f>
        <v>0</v>
      </c>
      <c r="J1513" s="161"/>
      <c r="K1513" s="161">
        <f>SUM(K1514:K1514)</f>
        <v>2899000</v>
      </c>
      <c r="L1513" s="161"/>
      <c r="M1513" s="161">
        <f>SUM(M1514:M1514)</f>
        <v>0</v>
      </c>
      <c r="N1513" s="161"/>
      <c r="O1513" s="161">
        <f>SUM(O1514:O1514)</f>
        <v>0</v>
      </c>
      <c r="P1513" s="161"/>
      <c r="Q1513" s="161">
        <f>SUM(Q1514:Q1514)</f>
        <v>0</v>
      </c>
      <c r="R1513" s="161"/>
      <c r="S1513" s="161"/>
      <c r="T1513" s="162"/>
      <c r="U1513" s="156"/>
      <c r="V1513" s="156">
        <f>SUM(V1514:V1514)</f>
        <v>0</v>
      </c>
      <c r="W1513" s="156"/>
      <c r="X1513" s="156"/>
      <c r="AG1513" t="s">
        <v>167</v>
      </c>
    </row>
    <row r="1514" spans="1:60" outlineLevel="1">
      <c r="A1514" s="171">
        <v>207</v>
      </c>
      <c r="B1514" s="172" t="s">
        <v>1222</v>
      </c>
      <c r="C1514" s="181" t="s">
        <v>1223</v>
      </c>
      <c r="D1514" s="173" t="s">
        <v>655</v>
      </c>
      <c r="E1514" s="174">
        <v>1</v>
      </c>
      <c r="F1514" s="175">
        <f>'Rozpočet EL'!F17</f>
        <v>0</v>
      </c>
      <c r="G1514" s="176">
        <f>ROUND(E1514*F1514,2)</f>
        <v>0</v>
      </c>
      <c r="H1514" s="175">
        <v>0</v>
      </c>
      <c r="I1514" s="176">
        <f>ROUND(E1514*H1514,2)</f>
        <v>0</v>
      </c>
      <c r="J1514" s="175">
        <v>2899000</v>
      </c>
      <c r="K1514" s="176">
        <f>ROUND(E1514*J1514,2)</f>
        <v>2899000</v>
      </c>
      <c r="L1514" s="176">
        <v>21</v>
      </c>
      <c r="M1514" s="176">
        <f>G1514*(1+L1514/100)</f>
        <v>0</v>
      </c>
      <c r="N1514" s="176">
        <v>0</v>
      </c>
      <c r="O1514" s="176">
        <f>ROUND(E1514*N1514,2)</f>
        <v>0</v>
      </c>
      <c r="P1514" s="176">
        <v>0</v>
      </c>
      <c r="Q1514" s="176">
        <f>ROUND(E1514*P1514,2)</f>
        <v>0</v>
      </c>
      <c r="R1514" s="176"/>
      <c r="S1514" s="176" t="s">
        <v>386</v>
      </c>
      <c r="T1514" s="177" t="s">
        <v>172</v>
      </c>
      <c r="U1514" s="155">
        <v>0</v>
      </c>
      <c r="V1514" s="155">
        <f>ROUND(E1514*U1514,2)</f>
        <v>0</v>
      </c>
      <c r="W1514" s="155"/>
      <c r="X1514" s="155" t="s">
        <v>223</v>
      </c>
      <c r="Y1514" s="146"/>
      <c r="Z1514" s="146"/>
      <c r="AA1514" s="146"/>
      <c r="AB1514" s="146"/>
      <c r="AC1514" s="146"/>
      <c r="AD1514" s="146"/>
      <c r="AE1514" s="146"/>
      <c r="AF1514" s="146"/>
      <c r="AG1514" s="146" t="s">
        <v>224</v>
      </c>
      <c r="AH1514" s="146"/>
      <c r="AI1514" s="146"/>
      <c r="AJ1514" s="146"/>
      <c r="AK1514" s="146"/>
      <c r="AL1514" s="146"/>
      <c r="AM1514" s="146"/>
      <c r="AN1514" s="146"/>
      <c r="AO1514" s="146"/>
      <c r="AP1514" s="146"/>
      <c r="AQ1514" s="146"/>
      <c r="AR1514" s="146"/>
      <c r="AS1514" s="146"/>
      <c r="AT1514" s="146"/>
      <c r="AU1514" s="146"/>
      <c r="AV1514" s="146"/>
      <c r="AW1514" s="146"/>
      <c r="AX1514" s="146"/>
      <c r="AY1514" s="146"/>
      <c r="AZ1514" s="146"/>
      <c r="BA1514" s="146"/>
      <c r="BB1514" s="146"/>
      <c r="BC1514" s="146"/>
      <c r="BD1514" s="146"/>
      <c r="BE1514" s="146"/>
      <c r="BF1514" s="146"/>
      <c r="BG1514" s="146"/>
      <c r="BH1514" s="146"/>
    </row>
    <row r="1515" spans="1:60">
      <c r="A1515" s="157" t="s">
        <v>166</v>
      </c>
      <c r="B1515" s="158" t="s">
        <v>127</v>
      </c>
      <c r="C1515" s="179" t="s">
        <v>128</v>
      </c>
      <c r="D1515" s="159"/>
      <c r="E1515" s="160"/>
      <c r="F1515" s="161"/>
      <c r="G1515" s="161">
        <f>SUMIF(AG1516:AG1516,"&lt;&gt;NOR",G1516:G1516)</f>
        <v>0</v>
      </c>
      <c r="H1515" s="161"/>
      <c r="I1515" s="161">
        <f>SUM(I1516:I1516)</f>
        <v>0</v>
      </c>
      <c r="J1515" s="161"/>
      <c r="K1515" s="161">
        <f>SUM(K1516:K1516)</f>
        <v>309000</v>
      </c>
      <c r="L1515" s="161"/>
      <c r="M1515" s="161">
        <f>SUM(M1516:M1516)</f>
        <v>0</v>
      </c>
      <c r="N1515" s="161"/>
      <c r="O1515" s="161">
        <f>SUM(O1516:O1516)</f>
        <v>0</v>
      </c>
      <c r="P1515" s="161"/>
      <c r="Q1515" s="161">
        <f>SUM(Q1516:Q1516)</f>
        <v>0</v>
      </c>
      <c r="R1515" s="161"/>
      <c r="S1515" s="161"/>
      <c r="T1515" s="162"/>
      <c r="U1515" s="156"/>
      <c r="V1515" s="156">
        <f>SUM(V1516:V1516)</f>
        <v>0</v>
      </c>
      <c r="W1515" s="156"/>
      <c r="X1515" s="156"/>
      <c r="AG1515" t="s">
        <v>167</v>
      </c>
    </row>
    <row r="1516" spans="1:60" outlineLevel="1">
      <c r="A1516" s="171">
        <v>208</v>
      </c>
      <c r="B1516" s="172" t="s">
        <v>1224</v>
      </c>
      <c r="C1516" s="181" t="s">
        <v>1225</v>
      </c>
      <c r="D1516" s="173" t="s">
        <v>655</v>
      </c>
      <c r="E1516" s="174">
        <v>1</v>
      </c>
      <c r="F1516" s="175">
        <f>'Rekapitulace SLP'!C24</f>
        <v>0</v>
      </c>
      <c r="G1516" s="176">
        <f>ROUND(E1516*F1516,2)</f>
        <v>0</v>
      </c>
      <c r="H1516" s="175">
        <v>0</v>
      </c>
      <c r="I1516" s="176">
        <f>ROUND(E1516*H1516,2)</f>
        <v>0</v>
      </c>
      <c r="J1516" s="175">
        <v>309000</v>
      </c>
      <c r="K1516" s="176">
        <f>ROUND(E1516*J1516,2)</f>
        <v>309000</v>
      </c>
      <c r="L1516" s="176">
        <v>21</v>
      </c>
      <c r="M1516" s="176">
        <f>G1516*(1+L1516/100)</f>
        <v>0</v>
      </c>
      <c r="N1516" s="176">
        <v>0</v>
      </c>
      <c r="O1516" s="176">
        <f>ROUND(E1516*N1516,2)</f>
        <v>0</v>
      </c>
      <c r="P1516" s="176">
        <v>0</v>
      </c>
      <c r="Q1516" s="176">
        <f>ROUND(E1516*P1516,2)</f>
        <v>0</v>
      </c>
      <c r="R1516" s="176"/>
      <c r="S1516" s="176" t="s">
        <v>386</v>
      </c>
      <c r="T1516" s="177" t="s">
        <v>172</v>
      </c>
      <c r="U1516" s="155">
        <v>0</v>
      </c>
      <c r="V1516" s="155">
        <f>ROUND(E1516*U1516,2)</f>
        <v>0</v>
      </c>
      <c r="W1516" s="155"/>
      <c r="X1516" s="155" t="s">
        <v>223</v>
      </c>
      <c r="Y1516" s="146"/>
      <c r="Z1516" s="146"/>
      <c r="AA1516" s="146"/>
      <c r="AB1516" s="146"/>
      <c r="AC1516" s="146"/>
      <c r="AD1516" s="146"/>
      <c r="AE1516" s="146"/>
      <c r="AF1516" s="146"/>
      <c r="AG1516" s="146" t="s">
        <v>224</v>
      </c>
      <c r="AH1516" s="146"/>
      <c r="AI1516" s="146"/>
      <c r="AJ1516" s="146"/>
      <c r="AK1516" s="146"/>
      <c r="AL1516" s="146"/>
      <c r="AM1516" s="146"/>
      <c r="AN1516" s="146"/>
      <c r="AO1516" s="146"/>
      <c r="AP1516" s="146"/>
      <c r="AQ1516" s="146"/>
      <c r="AR1516" s="146"/>
      <c r="AS1516" s="146"/>
      <c r="AT1516" s="146"/>
      <c r="AU1516" s="146"/>
      <c r="AV1516" s="146"/>
      <c r="AW1516" s="146"/>
      <c r="AX1516" s="146"/>
      <c r="AY1516" s="146"/>
      <c r="AZ1516" s="146"/>
      <c r="BA1516" s="146"/>
      <c r="BB1516" s="146"/>
      <c r="BC1516" s="146"/>
      <c r="BD1516" s="146"/>
      <c r="BE1516" s="146"/>
      <c r="BF1516" s="146"/>
      <c r="BG1516" s="146"/>
      <c r="BH1516" s="146"/>
    </row>
    <row r="1517" spans="1:60">
      <c r="A1517" s="157" t="s">
        <v>166</v>
      </c>
      <c r="B1517" s="158" t="s">
        <v>129</v>
      </c>
      <c r="C1517" s="179" t="s">
        <v>130</v>
      </c>
      <c r="D1517" s="159"/>
      <c r="E1517" s="160"/>
      <c r="F1517" s="161"/>
      <c r="G1517" s="161">
        <f>SUMIF(AG1518:AG1518,"&lt;&gt;NOR",G1518:G1518)</f>
        <v>0</v>
      </c>
      <c r="H1517" s="161"/>
      <c r="I1517" s="161">
        <f>SUM(I1518:I1518)</f>
        <v>0</v>
      </c>
      <c r="J1517" s="161"/>
      <c r="K1517" s="161">
        <f>SUM(K1518:K1518)</f>
        <v>693600</v>
      </c>
      <c r="L1517" s="161"/>
      <c r="M1517" s="161">
        <f>SUM(M1518:M1518)</f>
        <v>0</v>
      </c>
      <c r="N1517" s="161"/>
      <c r="O1517" s="161">
        <f>SUM(O1518:O1518)</f>
        <v>0</v>
      </c>
      <c r="P1517" s="161"/>
      <c r="Q1517" s="161">
        <f>SUM(Q1518:Q1518)</f>
        <v>0</v>
      </c>
      <c r="R1517" s="161"/>
      <c r="S1517" s="161"/>
      <c r="T1517" s="162"/>
      <c r="U1517" s="156"/>
      <c r="V1517" s="156">
        <f>SUM(V1518:V1518)</f>
        <v>0</v>
      </c>
      <c r="W1517" s="156"/>
      <c r="X1517" s="156"/>
      <c r="AG1517" t="s">
        <v>167</v>
      </c>
    </row>
    <row r="1518" spans="1:60" outlineLevel="1">
      <c r="A1518" s="171">
        <v>209</v>
      </c>
      <c r="B1518" s="172" t="s">
        <v>1226</v>
      </c>
      <c r="C1518" s="181" t="s">
        <v>1227</v>
      </c>
      <c r="D1518" s="173" t="s">
        <v>655</v>
      </c>
      <c r="E1518" s="174">
        <v>1</v>
      </c>
      <c r="F1518" s="175">
        <f>'Rekapitulace MaR'!D15</f>
        <v>0</v>
      </c>
      <c r="G1518" s="176">
        <f>ROUND(E1518*F1518,2)</f>
        <v>0</v>
      </c>
      <c r="H1518" s="175">
        <v>0</v>
      </c>
      <c r="I1518" s="176">
        <f>ROUND(E1518*H1518,2)</f>
        <v>0</v>
      </c>
      <c r="J1518" s="175">
        <v>693600</v>
      </c>
      <c r="K1518" s="176">
        <f>ROUND(E1518*J1518,2)</f>
        <v>693600</v>
      </c>
      <c r="L1518" s="176">
        <v>21</v>
      </c>
      <c r="M1518" s="176">
        <f>G1518*(1+L1518/100)</f>
        <v>0</v>
      </c>
      <c r="N1518" s="176">
        <v>0</v>
      </c>
      <c r="O1518" s="176">
        <f>ROUND(E1518*N1518,2)</f>
        <v>0</v>
      </c>
      <c r="P1518" s="176">
        <v>0</v>
      </c>
      <c r="Q1518" s="176">
        <f>ROUND(E1518*P1518,2)</f>
        <v>0</v>
      </c>
      <c r="R1518" s="176"/>
      <c r="S1518" s="176" t="s">
        <v>386</v>
      </c>
      <c r="T1518" s="177" t="s">
        <v>172</v>
      </c>
      <c r="U1518" s="155">
        <v>0</v>
      </c>
      <c r="V1518" s="155">
        <f>ROUND(E1518*U1518,2)</f>
        <v>0</v>
      </c>
      <c r="W1518" s="155"/>
      <c r="X1518" s="155" t="s">
        <v>223</v>
      </c>
      <c r="Y1518" s="146"/>
      <c r="Z1518" s="146"/>
      <c r="AA1518" s="146"/>
      <c r="AB1518" s="146"/>
      <c r="AC1518" s="146"/>
      <c r="AD1518" s="146"/>
      <c r="AE1518" s="146"/>
      <c r="AF1518" s="146"/>
      <c r="AG1518" s="146" t="s">
        <v>224</v>
      </c>
      <c r="AH1518" s="146"/>
      <c r="AI1518" s="146"/>
      <c r="AJ1518" s="146"/>
      <c r="AK1518" s="146"/>
      <c r="AL1518" s="146"/>
      <c r="AM1518" s="146"/>
      <c r="AN1518" s="146"/>
      <c r="AO1518" s="146"/>
      <c r="AP1518" s="146"/>
      <c r="AQ1518" s="146"/>
      <c r="AR1518" s="146"/>
      <c r="AS1518" s="146"/>
      <c r="AT1518" s="146"/>
      <c r="AU1518" s="146"/>
      <c r="AV1518" s="146"/>
      <c r="AW1518" s="146"/>
      <c r="AX1518" s="146"/>
      <c r="AY1518" s="146"/>
      <c r="AZ1518" s="146"/>
      <c r="BA1518" s="146"/>
      <c r="BB1518" s="146"/>
      <c r="BC1518" s="146"/>
      <c r="BD1518" s="146"/>
      <c r="BE1518" s="146"/>
      <c r="BF1518" s="146"/>
      <c r="BG1518" s="146"/>
      <c r="BH1518" s="146"/>
    </row>
    <row r="1519" spans="1:60">
      <c r="A1519" s="157" t="s">
        <v>166</v>
      </c>
      <c r="B1519" s="158" t="s">
        <v>131</v>
      </c>
      <c r="C1519" s="179" t="s">
        <v>132</v>
      </c>
      <c r="D1519" s="159"/>
      <c r="E1519" s="160"/>
      <c r="F1519" s="161"/>
      <c r="G1519" s="161">
        <f>SUMIF(AG1520:AG1574,"&lt;&gt;NOR",G1520:G1574)</f>
        <v>0</v>
      </c>
      <c r="H1519" s="161"/>
      <c r="I1519" s="161">
        <f>SUM(I1520:I1574)</f>
        <v>2058552.9</v>
      </c>
      <c r="J1519" s="161"/>
      <c r="K1519" s="161">
        <f>SUM(K1520:K1574)</f>
        <v>26432574.460000001</v>
      </c>
      <c r="L1519" s="161"/>
      <c r="M1519" s="161">
        <f>SUM(M1520:M1574)</f>
        <v>0</v>
      </c>
      <c r="N1519" s="161"/>
      <c r="O1519" s="161">
        <f>SUM(O1520:O1574)</f>
        <v>107.57</v>
      </c>
      <c r="P1519" s="161"/>
      <c r="Q1519" s="161">
        <f>SUM(Q1520:Q1574)</f>
        <v>0</v>
      </c>
      <c r="R1519" s="161"/>
      <c r="S1519" s="161"/>
      <c r="T1519" s="162"/>
      <c r="U1519" s="156"/>
      <c r="V1519" s="156">
        <f>SUM(V1520:V1574)</f>
        <v>317.14999999999998</v>
      </c>
      <c r="W1519" s="156"/>
      <c r="X1519" s="156"/>
      <c r="AG1519" t="s">
        <v>167</v>
      </c>
    </row>
    <row r="1520" spans="1:60" outlineLevel="1">
      <c r="A1520" s="163">
        <v>210</v>
      </c>
      <c r="B1520" s="164" t="s">
        <v>1228</v>
      </c>
      <c r="C1520" s="180" t="s">
        <v>1229</v>
      </c>
      <c r="D1520" s="165" t="s">
        <v>497</v>
      </c>
      <c r="E1520" s="166">
        <v>10910</v>
      </c>
      <c r="F1520" s="167"/>
      <c r="G1520" s="168">
        <f>ROUND(E1520*F1520,2)</f>
        <v>0</v>
      </c>
      <c r="H1520" s="167">
        <v>0.41</v>
      </c>
      <c r="I1520" s="168">
        <f>ROUND(E1520*H1520,2)</f>
        <v>4473.1000000000004</v>
      </c>
      <c r="J1520" s="167">
        <v>15.69</v>
      </c>
      <c r="K1520" s="168">
        <f>ROUND(E1520*J1520,2)</f>
        <v>171177.9</v>
      </c>
      <c r="L1520" s="168">
        <v>21</v>
      </c>
      <c r="M1520" s="168">
        <f>G1520*(1+L1520/100)</f>
        <v>0</v>
      </c>
      <c r="N1520" s="168">
        <v>0</v>
      </c>
      <c r="O1520" s="168">
        <f>ROUND(E1520*N1520,2)</f>
        <v>0</v>
      </c>
      <c r="P1520" s="168">
        <v>0</v>
      </c>
      <c r="Q1520" s="168">
        <f>ROUND(E1520*P1520,2)</f>
        <v>0</v>
      </c>
      <c r="R1520" s="168"/>
      <c r="S1520" s="168" t="s">
        <v>171</v>
      </c>
      <c r="T1520" s="169" t="s">
        <v>171</v>
      </c>
      <c r="U1520" s="155">
        <v>2.9069999999999999E-2</v>
      </c>
      <c r="V1520" s="155">
        <f>ROUND(E1520*U1520,2)</f>
        <v>317.14999999999998</v>
      </c>
      <c r="W1520" s="155"/>
      <c r="X1520" s="155" t="s">
        <v>223</v>
      </c>
      <c r="Y1520" s="146"/>
      <c r="Z1520" s="146"/>
      <c r="AA1520" s="146"/>
      <c r="AB1520" s="146"/>
      <c r="AC1520" s="146"/>
      <c r="AD1520" s="146"/>
      <c r="AE1520" s="146"/>
      <c r="AF1520" s="146"/>
      <c r="AG1520" s="146" t="s">
        <v>224</v>
      </c>
      <c r="AH1520" s="146"/>
      <c r="AI1520" s="146"/>
      <c r="AJ1520" s="146"/>
      <c r="AK1520" s="146"/>
      <c r="AL1520" s="146"/>
      <c r="AM1520" s="146"/>
      <c r="AN1520" s="146"/>
      <c r="AO1520" s="146"/>
      <c r="AP1520" s="146"/>
      <c r="AQ1520" s="146"/>
      <c r="AR1520" s="146"/>
      <c r="AS1520" s="146"/>
      <c r="AT1520" s="146"/>
      <c r="AU1520" s="146"/>
      <c r="AV1520" s="146"/>
      <c r="AW1520" s="146"/>
      <c r="AX1520" s="146"/>
      <c r="AY1520" s="146"/>
      <c r="AZ1520" s="146"/>
      <c r="BA1520" s="146"/>
      <c r="BB1520" s="146"/>
      <c r="BC1520" s="146"/>
      <c r="BD1520" s="146"/>
      <c r="BE1520" s="146"/>
      <c r="BF1520" s="146"/>
      <c r="BG1520" s="146"/>
      <c r="BH1520" s="146"/>
    </row>
    <row r="1521" spans="1:60" outlineLevel="1">
      <c r="A1521" s="153"/>
      <c r="B1521" s="154"/>
      <c r="C1521" s="195" t="s">
        <v>298</v>
      </c>
      <c r="D1521" s="185"/>
      <c r="E1521" s="186"/>
      <c r="F1521" s="155"/>
      <c r="G1521" s="155"/>
      <c r="H1521" s="155"/>
      <c r="I1521" s="155"/>
      <c r="J1521" s="155"/>
      <c r="K1521" s="155"/>
      <c r="L1521" s="155"/>
      <c r="M1521" s="155"/>
      <c r="N1521" s="155"/>
      <c r="O1521" s="155"/>
      <c r="P1521" s="155"/>
      <c r="Q1521" s="155"/>
      <c r="R1521" s="155"/>
      <c r="S1521" s="155"/>
      <c r="T1521" s="155"/>
      <c r="U1521" s="155"/>
      <c r="V1521" s="155"/>
      <c r="W1521" s="155"/>
      <c r="X1521" s="155"/>
      <c r="Y1521" s="146"/>
      <c r="Z1521" s="146"/>
      <c r="AA1521" s="146"/>
      <c r="AB1521" s="146"/>
      <c r="AC1521" s="146"/>
      <c r="AD1521" s="146"/>
      <c r="AE1521" s="146"/>
      <c r="AF1521" s="146"/>
      <c r="AG1521" s="146" t="s">
        <v>228</v>
      </c>
      <c r="AH1521" s="146">
        <v>0</v>
      </c>
      <c r="AI1521" s="146"/>
      <c r="AJ1521" s="146"/>
      <c r="AK1521" s="146"/>
      <c r="AL1521" s="146"/>
      <c r="AM1521" s="146"/>
      <c r="AN1521" s="146"/>
      <c r="AO1521" s="146"/>
      <c r="AP1521" s="146"/>
      <c r="AQ1521" s="146"/>
      <c r="AR1521" s="146"/>
      <c r="AS1521" s="146"/>
      <c r="AT1521" s="146"/>
      <c r="AU1521" s="146"/>
      <c r="AV1521" s="146"/>
      <c r="AW1521" s="146"/>
      <c r="AX1521" s="146"/>
      <c r="AY1521" s="146"/>
      <c r="AZ1521" s="146"/>
      <c r="BA1521" s="146"/>
      <c r="BB1521" s="146"/>
      <c r="BC1521" s="146"/>
      <c r="BD1521" s="146"/>
      <c r="BE1521" s="146"/>
      <c r="BF1521" s="146"/>
      <c r="BG1521" s="146"/>
      <c r="BH1521" s="146"/>
    </row>
    <row r="1522" spans="1:60" outlineLevel="1">
      <c r="A1522" s="153"/>
      <c r="B1522" s="154"/>
      <c r="C1522" s="195" t="s">
        <v>1320</v>
      </c>
      <c r="D1522" s="185"/>
      <c r="E1522" s="186">
        <v>10560</v>
      </c>
      <c r="F1522" s="155"/>
      <c r="G1522" s="155"/>
      <c r="H1522" s="155"/>
      <c r="I1522" s="155"/>
      <c r="J1522" s="155"/>
      <c r="K1522" s="155"/>
      <c r="L1522" s="155"/>
      <c r="M1522" s="155"/>
      <c r="N1522" s="155"/>
      <c r="O1522" s="155"/>
      <c r="P1522" s="155"/>
      <c r="Q1522" s="155"/>
      <c r="R1522" s="155"/>
      <c r="S1522" s="155"/>
      <c r="T1522" s="155"/>
      <c r="U1522" s="155"/>
      <c r="V1522" s="155"/>
      <c r="W1522" s="155"/>
      <c r="X1522" s="155"/>
      <c r="Y1522" s="146"/>
      <c r="Z1522" s="146"/>
      <c r="AA1522" s="146"/>
      <c r="AB1522" s="146"/>
      <c r="AC1522" s="146"/>
      <c r="AD1522" s="146"/>
      <c r="AE1522" s="146"/>
      <c r="AF1522" s="146"/>
      <c r="AG1522" s="146" t="s">
        <v>228</v>
      </c>
      <c r="AH1522" s="146">
        <v>0</v>
      </c>
      <c r="AI1522" s="146"/>
      <c r="AJ1522" s="146"/>
      <c r="AK1522" s="146"/>
      <c r="AL1522" s="146"/>
      <c r="AM1522" s="146"/>
      <c r="AN1522" s="146"/>
      <c r="AO1522" s="146"/>
      <c r="AP1522" s="146"/>
      <c r="AQ1522" s="146"/>
      <c r="AR1522" s="146"/>
      <c r="AS1522" s="146"/>
      <c r="AT1522" s="146"/>
      <c r="AU1522" s="146"/>
      <c r="AV1522" s="146"/>
      <c r="AW1522" s="146"/>
      <c r="AX1522" s="146"/>
      <c r="AY1522" s="146"/>
      <c r="AZ1522" s="146"/>
      <c r="BA1522" s="146"/>
      <c r="BB1522" s="146"/>
      <c r="BC1522" s="146"/>
      <c r="BD1522" s="146"/>
      <c r="BE1522" s="146"/>
      <c r="BF1522" s="146"/>
      <c r="BG1522" s="146"/>
      <c r="BH1522" s="146"/>
    </row>
    <row r="1523" spans="1:60" outlineLevel="1">
      <c r="A1523" s="153"/>
      <c r="B1523" s="154"/>
      <c r="C1523" s="195" t="s">
        <v>1321</v>
      </c>
      <c r="D1523" s="185"/>
      <c r="E1523" s="186">
        <v>350</v>
      </c>
      <c r="F1523" s="155"/>
      <c r="G1523" s="155"/>
      <c r="H1523" s="155"/>
      <c r="I1523" s="155"/>
      <c r="J1523" s="155"/>
      <c r="K1523" s="155"/>
      <c r="L1523" s="155"/>
      <c r="M1523" s="155"/>
      <c r="N1523" s="155"/>
      <c r="O1523" s="155"/>
      <c r="P1523" s="155"/>
      <c r="Q1523" s="155"/>
      <c r="R1523" s="155"/>
      <c r="S1523" s="155"/>
      <c r="T1523" s="155"/>
      <c r="U1523" s="155"/>
      <c r="V1523" s="155"/>
      <c r="W1523" s="155"/>
      <c r="X1523" s="155"/>
      <c r="Y1523" s="146"/>
      <c r="Z1523" s="146"/>
      <c r="AA1523" s="146"/>
      <c r="AB1523" s="146"/>
      <c r="AC1523" s="146"/>
      <c r="AD1523" s="146"/>
      <c r="AE1523" s="146"/>
      <c r="AF1523" s="146"/>
      <c r="AG1523" s="146" t="s">
        <v>228</v>
      </c>
      <c r="AH1523" s="146">
        <v>0</v>
      </c>
      <c r="AI1523" s="146"/>
      <c r="AJ1523" s="146"/>
      <c r="AK1523" s="146"/>
      <c r="AL1523" s="146"/>
      <c r="AM1523" s="146"/>
      <c r="AN1523" s="146"/>
      <c r="AO1523" s="146"/>
      <c r="AP1523" s="146"/>
      <c r="AQ1523" s="146"/>
      <c r="AR1523" s="146"/>
      <c r="AS1523" s="146"/>
      <c r="AT1523" s="146"/>
      <c r="AU1523" s="146"/>
      <c r="AV1523" s="146"/>
      <c r="AW1523" s="146"/>
      <c r="AX1523" s="146"/>
      <c r="AY1523" s="146"/>
      <c r="AZ1523" s="146"/>
      <c r="BA1523" s="146"/>
      <c r="BB1523" s="146"/>
      <c r="BC1523" s="146"/>
      <c r="BD1523" s="146"/>
      <c r="BE1523" s="146"/>
      <c r="BF1523" s="146"/>
      <c r="BG1523" s="146"/>
      <c r="BH1523" s="146"/>
    </row>
    <row r="1524" spans="1:60" ht="22.5" outlineLevel="1">
      <c r="A1524" s="163">
        <v>211</v>
      </c>
      <c r="B1524" s="164" t="s">
        <v>1230</v>
      </c>
      <c r="C1524" s="180" t="s">
        <v>1231</v>
      </c>
      <c r="D1524" s="165" t="s">
        <v>254</v>
      </c>
      <c r="E1524" s="166">
        <v>556.28800000000001</v>
      </c>
      <c r="F1524" s="167"/>
      <c r="G1524" s="168">
        <f>ROUND(E1524*F1524,2)</f>
        <v>0</v>
      </c>
      <c r="H1524" s="167">
        <v>0</v>
      </c>
      <c r="I1524" s="168">
        <f>ROUND(E1524*H1524,2)</f>
        <v>0</v>
      </c>
      <c r="J1524" s="167">
        <v>1932.5</v>
      </c>
      <c r="K1524" s="168">
        <f>ROUND(E1524*J1524,2)</f>
        <v>1075026.56</v>
      </c>
      <c r="L1524" s="168">
        <v>21</v>
      </c>
      <c r="M1524" s="168">
        <f>G1524*(1+L1524/100)</f>
        <v>0</v>
      </c>
      <c r="N1524" s="168">
        <v>0</v>
      </c>
      <c r="O1524" s="168">
        <f>ROUND(E1524*N1524,2)</f>
        <v>0</v>
      </c>
      <c r="P1524" s="168">
        <v>0</v>
      </c>
      <c r="Q1524" s="168">
        <f>ROUND(E1524*P1524,2)</f>
        <v>0</v>
      </c>
      <c r="R1524" s="168"/>
      <c r="S1524" s="168" t="s">
        <v>386</v>
      </c>
      <c r="T1524" s="169" t="s">
        <v>172</v>
      </c>
      <c r="U1524" s="155">
        <v>0</v>
      </c>
      <c r="V1524" s="155">
        <f>ROUND(E1524*U1524,2)</f>
        <v>0</v>
      </c>
      <c r="W1524" s="155"/>
      <c r="X1524" s="155" t="s">
        <v>223</v>
      </c>
      <c r="Y1524" s="146"/>
      <c r="Z1524" s="146"/>
      <c r="AA1524" s="146"/>
      <c r="AB1524" s="146"/>
      <c r="AC1524" s="146"/>
      <c r="AD1524" s="146"/>
      <c r="AE1524" s="146"/>
      <c r="AF1524" s="146"/>
      <c r="AG1524" s="146" t="s">
        <v>224</v>
      </c>
      <c r="AH1524" s="146"/>
      <c r="AI1524" s="146"/>
      <c r="AJ1524" s="146"/>
      <c r="AK1524" s="146"/>
      <c r="AL1524" s="146"/>
      <c r="AM1524" s="146"/>
      <c r="AN1524" s="146"/>
      <c r="AO1524" s="146"/>
      <c r="AP1524" s="146"/>
      <c r="AQ1524" s="146"/>
      <c r="AR1524" s="146"/>
      <c r="AS1524" s="146"/>
      <c r="AT1524" s="146"/>
      <c r="AU1524" s="146"/>
      <c r="AV1524" s="146"/>
      <c r="AW1524" s="146"/>
      <c r="AX1524" s="146"/>
      <c r="AY1524" s="146"/>
      <c r="AZ1524" s="146"/>
      <c r="BA1524" s="146"/>
      <c r="BB1524" s="146"/>
      <c r="BC1524" s="146"/>
      <c r="BD1524" s="146"/>
      <c r="BE1524" s="146"/>
      <c r="BF1524" s="146"/>
      <c r="BG1524" s="146"/>
      <c r="BH1524" s="146"/>
    </row>
    <row r="1525" spans="1:60" ht="33.75" outlineLevel="1">
      <c r="A1525" s="153"/>
      <c r="B1525" s="154"/>
      <c r="C1525" s="790" t="s">
        <v>1232</v>
      </c>
      <c r="D1525" s="791"/>
      <c r="E1525" s="791"/>
      <c r="F1525" s="791"/>
      <c r="G1525" s="791"/>
      <c r="H1525" s="155"/>
      <c r="I1525" s="155"/>
      <c r="J1525" s="155"/>
      <c r="K1525" s="155"/>
      <c r="L1525" s="155"/>
      <c r="M1525" s="155"/>
      <c r="N1525" s="155"/>
      <c r="O1525" s="155"/>
      <c r="P1525" s="155"/>
      <c r="Q1525" s="155"/>
      <c r="R1525" s="155"/>
      <c r="S1525" s="155"/>
      <c r="T1525" s="155"/>
      <c r="U1525" s="155"/>
      <c r="V1525" s="155"/>
      <c r="W1525" s="155"/>
      <c r="X1525" s="155"/>
      <c r="Y1525" s="146"/>
      <c r="Z1525" s="146"/>
      <c r="AA1525" s="146"/>
      <c r="AB1525" s="146"/>
      <c r="AC1525" s="146"/>
      <c r="AD1525" s="146"/>
      <c r="AE1525" s="146"/>
      <c r="AF1525" s="146"/>
      <c r="AG1525" s="146" t="s">
        <v>176</v>
      </c>
      <c r="AH1525" s="146"/>
      <c r="AI1525" s="146"/>
      <c r="AJ1525" s="146"/>
      <c r="AK1525" s="146"/>
      <c r="AL1525" s="146"/>
      <c r="AM1525" s="146"/>
      <c r="AN1525" s="146"/>
      <c r="AO1525" s="146"/>
      <c r="AP1525" s="146"/>
      <c r="AQ1525" s="146"/>
      <c r="AR1525" s="146"/>
      <c r="AS1525" s="146"/>
      <c r="AT1525" s="146"/>
      <c r="AU1525" s="146"/>
      <c r="AV1525" s="146"/>
      <c r="AW1525" s="146"/>
      <c r="AX1525" s="146"/>
      <c r="AY1525" s="146"/>
      <c r="AZ1525" s="146"/>
      <c r="BA1525" s="170" t="str">
        <f>C1525</f>
        <v>Pro kovový fasádní plášť bude použit stěnový trapézový plech s vlnami LVV30 ve svislém směru kotvený na systémové ocelové latě KLS. Celková tloušťka opláštění bude 55 mm. Součástí nového pláště budou všechny nárožní a ukončující lemování, lemovací prvky kolem oken včetně venkovního parapetu. Bude použita kombinace dvou barev dle celkového architektonického konceptu areálu nemocnice.</v>
      </c>
      <c r="BB1525" s="146"/>
      <c r="BC1525" s="146"/>
      <c r="BD1525" s="146"/>
      <c r="BE1525" s="146"/>
      <c r="BF1525" s="146"/>
      <c r="BG1525" s="146"/>
      <c r="BH1525" s="146"/>
    </row>
    <row r="1526" spans="1:60" outlineLevel="1">
      <c r="A1526" s="153"/>
      <c r="B1526" s="154"/>
      <c r="C1526" s="195" t="s">
        <v>607</v>
      </c>
      <c r="D1526" s="185"/>
      <c r="E1526" s="186"/>
      <c r="F1526" s="155"/>
      <c r="G1526" s="155"/>
      <c r="H1526" s="155"/>
      <c r="I1526" s="155"/>
      <c r="J1526" s="155"/>
      <c r="K1526" s="155"/>
      <c r="L1526" s="155"/>
      <c r="M1526" s="155"/>
      <c r="N1526" s="155"/>
      <c r="O1526" s="155"/>
      <c r="P1526" s="155"/>
      <c r="Q1526" s="155"/>
      <c r="R1526" s="155"/>
      <c r="S1526" s="155"/>
      <c r="T1526" s="155"/>
      <c r="U1526" s="155"/>
      <c r="V1526" s="155"/>
      <c r="W1526" s="155"/>
      <c r="X1526" s="155"/>
      <c r="Y1526" s="146"/>
      <c r="Z1526" s="146"/>
      <c r="AA1526" s="146"/>
      <c r="AB1526" s="146"/>
      <c r="AC1526" s="146"/>
      <c r="AD1526" s="146"/>
      <c r="AE1526" s="146"/>
      <c r="AF1526" s="146"/>
      <c r="AG1526" s="146" t="s">
        <v>228</v>
      </c>
      <c r="AH1526" s="146">
        <v>0</v>
      </c>
      <c r="AI1526" s="146"/>
      <c r="AJ1526" s="146"/>
      <c r="AK1526" s="146"/>
      <c r="AL1526" s="146"/>
      <c r="AM1526" s="146"/>
      <c r="AN1526" s="146"/>
      <c r="AO1526" s="146"/>
      <c r="AP1526" s="146"/>
      <c r="AQ1526" s="146"/>
      <c r="AR1526" s="146"/>
      <c r="AS1526" s="146"/>
      <c r="AT1526" s="146"/>
      <c r="AU1526" s="146"/>
      <c r="AV1526" s="146"/>
      <c r="AW1526" s="146"/>
      <c r="AX1526" s="146"/>
      <c r="AY1526" s="146"/>
      <c r="AZ1526" s="146"/>
      <c r="BA1526" s="146"/>
      <c r="BB1526" s="146"/>
      <c r="BC1526" s="146"/>
      <c r="BD1526" s="146"/>
      <c r="BE1526" s="146"/>
      <c r="BF1526" s="146"/>
      <c r="BG1526" s="146"/>
      <c r="BH1526" s="146"/>
    </row>
    <row r="1527" spans="1:60" outlineLevel="1">
      <c r="A1527" s="153"/>
      <c r="B1527" s="154"/>
      <c r="C1527" s="195" t="s">
        <v>1233</v>
      </c>
      <c r="D1527" s="185"/>
      <c r="E1527" s="186"/>
      <c r="F1527" s="155"/>
      <c r="G1527" s="155"/>
      <c r="H1527" s="155"/>
      <c r="I1527" s="155"/>
      <c r="J1527" s="155"/>
      <c r="K1527" s="155"/>
      <c r="L1527" s="155"/>
      <c r="M1527" s="155"/>
      <c r="N1527" s="155"/>
      <c r="O1527" s="155"/>
      <c r="P1527" s="155"/>
      <c r="Q1527" s="155"/>
      <c r="R1527" s="155"/>
      <c r="S1527" s="155"/>
      <c r="T1527" s="155"/>
      <c r="U1527" s="155"/>
      <c r="V1527" s="155"/>
      <c r="W1527" s="155"/>
      <c r="X1527" s="155"/>
      <c r="Y1527" s="146"/>
      <c r="Z1527" s="146"/>
      <c r="AA1527" s="146"/>
      <c r="AB1527" s="146"/>
      <c r="AC1527" s="146"/>
      <c r="AD1527" s="146"/>
      <c r="AE1527" s="146"/>
      <c r="AF1527" s="146"/>
      <c r="AG1527" s="146" t="s">
        <v>228</v>
      </c>
      <c r="AH1527" s="146">
        <v>0</v>
      </c>
      <c r="AI1527" s="146"/>
      <c r="AJ1527" s="146"/>
      <c r="AK1527" s="146"/>
      <c r="AL1527" s="146"/>
      <c r="AM1527" s="146"/>
      <c r="AN1527" s="146"/>
      <c r="AO1527" s="146"/>
      <c r="AP1527" s="146"/>
      <c r="AQ1527" s="146"/>
      <c r="AR1527" s="146"/>
      <c r="AS1527" s="146"/>
      <c r="AT1527" s="146"/>
      <c r="AU1527" s="146"/>
      <c r="AV1527" s="146"/>
      <c r="AW1527" s="146"/>
      <c r="AX1527" s="146"/>
      <c r="AY1527" s="146"/>
      <c r="AZ1527" s="146"/>
      <c r="BA1527" s="146"/>
      <c r="BB1527" s="146"/>
      <c r="BC1527" s="146"/>
      <c r="BD1527" s="146"/>
      <c r="BE1527" s="146"/>
      <c r="BF1527" s="146"/>
      <c r="BG1527" s="146"/>
      <c r="BH1527" s="146"/>
    </row>
    <row r="1528" spans="1:60" outlineLevel="1">
      <c r="A1528" s="153"/>
      <c r="B1528" s="154"/>
      <c r="C1528" s="195" t="s">
        <v>1324</v>
      </c>
      <c r="D1528" s="185"/>
      <c r="E1528" s="186">
        <v>55.847000000000001</v>
      </c>
      <c r="F1528" s="155"/>
      <c r="G1528" s="155"/>
      <c r="H1528" s="155"/>
      <c r="I1528" s="155"/>
      <c r="J1528" s="155"/>
      <c r="K1528" s="155"/>
      <c r="L1528" s="155"/>
      <c r="M1528" s="155"/>
      <c r="N1528" s="155"/>
      <c r="O1528" s="155"/>
      <c r="P1528" s="155"/>
      <c r="Q1528" s="155"/>
      <c r="R1528" s="155"/>
      <c r="S1528" s="155"/>
      <c r="T1528" s="155"/>
      <c r="U1528" s="155"/>
      <c r="V1528" s="155"/>
      <c r="W1528" s="155"/>
      <c r="X1528" s="155"/>
      <c r="Y1528" s="146"/>
      <c r="Z1528" s="146"/>
      <c r="AA1528" s="146"/>
      <c r="AB1528" s="146"/>
      <c r="AC1528" s="146"/>
      <c r="AD1528" s="146"/>
      <c r="AE1528" s="146"/>
      <c r="AF1528" s="146"/>
      <c r="AG1528" s="146" t="s">
        <v>228</v>
      </c>
      <c r="AH1528" s="146">
        <v>0</v>
      </c>
      <c r="AI1528" s="146"/>
      <c r="AJ1528" s="146"/>
      <c r="AK1528" s="146"/>
      <c r="AL1528" s="146"/>
      <c r="AM1528" s="146"/>
      <c r="AN1528" s="146"/>
      <c r="AO1528" s="146"/>
      <c r="AP1528" s="146"/>
      <c r="AQ1528" s="146"/>
      <c r="AR1528" s="146"/>
      <c r="AS1528" s="146"/>
      <c r="AT1528" s="146"/>
      <c r="AU1528" s="146"/>
      <c r="AV1528" s="146"/>
      <c r="AW1528" s="146"/>
      <c r="AX1528" s="146"/>
      <c r="AY1528" s="146"/>
      <c r="AZ1528" s="146"/>
      <c r="BA1528" s="146"/>
      <c r="BB1528" s="146"/>
      <c r="BC1528" s="146"/>
      <c r="BD1528" s="146"/>
      <c r="BE1528" s="146"/>
      <c r="BF1528" s="146"/>
      <c r="BG1528" s="146"/>
      <c r="BH1528" s="146"/>
    </row>
    <row r="1529" spans="1:60" outlineLevel="1">
      <c r="A1529" s="153"/>
      <c r="B1529" s="154"/>
      <c r="C1529" s="195" t="s">
        <v>1234</v>
      </c>
      <c r="D1529" s="185"/>
      <c r="E1529" s="186">
        <v>-3.645</v>
      </c>
      <c r="F1529" s="155"/>
      <c r="G1529" s="155"/>
      <c r="H1529" s="155"/>
      <c r="I1529" s="155"/>
      <c r="J1529" s="155"/>
      <c r="K1529" s="155"/>
      <c r="L1529" s="155"/>
      <c r="M1529" s="155"/>
      <c r="N1529" s="155"/>
      <c r="O1529" s="155"/>
      <c r="P1529" s="155"/>
      <c r="Q1529" s="155"/>
      <c r="R1529" s="155"/>
      <c r="S1529" s="155"/>
      <c r="T1529" s="155"/>
      <c r="U1529" s="155"/>
      <c r="V1529" s="155"/>
      <c r="W1529" s="155"/>
      <c r="X1529" s="155"/>
      <c r="Y1529" s="146"/>
      <c r="Z1529" s="146"/>
      <c r="AA1529" s="146"/>
      <c r="AB1529" s="146"/>
      <c r="AC1529" s="146"/>
      <c r="AD1529" s="146"/>
      <c r="AE1529" s="146"/>
      <c r="AF1529" s="146"/>
      <c r="AG1529" s="146" t="s">
        <v>228</v>
      </c>
      <c r="AH1529" s="146">
        <v>0</v>
      </c>
      <c r="AI1529" s="146"/>
      <c r="AJ1529" s="146"/>
      <c r="AK1529" s="146"/>
      <c r="AL1529" s="146"/>
      <c r="AM1529" s="146"/>
      <c r="AN1529" s="146"/>
      <c r="AO1529" s="146"/>
      <c r="AP1529" s="146"/>
      <c r="AQ1529" s="146"/>
      <c r="AR1529" s="146"/>
      <c r="AS1529" s="146"/>
      <c r="AT1529" s="146"/>
      <c r="AU1529" s="146"/>
      <c r="AV1529" s="146"/>
      <c r="AW1529" s="146"/>
      <c r="AX1529" s="146"/>
      <c r="AY1529" s="146"/>
      <c r="AZ1529" s="146"/>
      <c r="BA1529" s="146"/>
      <c r="BB1529" s="146"/>
      <c r="BC1529" s="146"/>
      <c r="BD1529" s="146"/>
      <c r="BE1529" s="146"/>
      <c r="BF1529" s="146"/>
      <c r="BG1529" s="146"/>
      <c r="BH1529" s="146"/>
    </row>
    <row r="1530" spans="1:60" outlineLevel="1">
      <c r="A1530" s="153"/>
      <c r="B1530" s="154"/>
      <c r="C1530" s="195" t="s">
        <v>1235</v>
      </c>
      <c r="D1530" s="185"/>
      <c r="E1530" s="186">
        <v>149.084</v>
      </c>
      <c r="F1530" s="155"/>
      <c r="G1530" s="155"/>
      <c r="H1530" s="155"/>
      <c r="I1530" s="155"/>
      <c r="J1530" s="155"/>
      <c r="K1530" s="155"/>
      <c r="L1530" s="155"/>
      <c r="M1530" s="155"/>
      <c r="N1530" s="155"/>
      <c r="O1530" s="155"/>
      <c r="P1530" s="155"/>
      <c r="Q1530" s="155"/>
      <c r="R1530" s="155"/>
      <c r="S1530" s="155"/>
      <c r="T1530" s="155"/>
      <c r="U1530" s="155"/>
      <c r="V1530" s="155"/>
      <c r="W1530" s="155"/>
      <c r="X1530" s="155"/>
      <c r="Y1530" s="146"/>
      <c r="Z1530" s="146"/>
      <c r="AA1530" s="146"/>
      <c r="AB1530" s="146"/>
      <c r="AC1530" s="146"/>
      <c r="AD1530" s="146"/>
      <c r="AE1530" s="146"/>
      <c r="AF1530" s="146"/>
      <c r="AG1530" s="146" t="s">
        <v>228</v>
      </c>
      <c r="AH1530" s="146">
        <v>0</v>
      </c>
      <c r="AI1530" s="146"/>
      <c r="AJ1530" s="146"/>
      <c r="AK1530" s="146"/>
      <c r="AL1530" s="146"/>
      <c r="AM1530" s="146"/>
      <c r="AN1530" s="146"/>
      <c r="AO1530" s="146"/>
      <c r="AP1530" s="146"/>
      <c r="AQ1530" s="146"/>
      <c r="AR1530" s="146"/>
      <c r="AS1530" s="146"/>
      <c r="AT1530" s="146"/>
      <c r="AU1530" s="146"/>
      <c r="AV1530" s="146"/>
      <c r="AW1530" s="146"/>
      <c r="AX1530" s="146"/>
      <c r="AY1530" s="146"/>
      <c r="AZ1530" s="146"/>
      <c r="BA1530" s="146"/>
      <c r="BB1530" s="146"/>
      <c r="BC1530" s="146"/>
      <c r="BD1530" s="146"/>
      <c r="BE1530" s="146"/>
      <c r="BF1530" s="146"/>
      <c r="BG1530" s="146"/>
      <c r="BH1530" s="146"/>
    </row>
    <row r="1531" spans="1:60" outlineLevel="1">
      <c r="A1531" s="153"/>
      <c r="B1531" s="154"/>
      <c r="C1531" s="195" t="s">
        <v>1236</v>
      </c>
      <c r="D1531" s="185"/>
      <c r="E1531" s="186">
        <v>-47.25</v>
      </c>
      <c r="F1531" s="155"/>
      <c r="G1531" s="155"/>
      <c r="H1531" s="155"/>
      <c r="I1531" s="155"/>
      <c r="J1531" s="155"/>
      <c r="K1531" s="155"/>
      <c r="L1531" s="155"/>
      <c r="M1531" s="155"/>
      <c r="N1531" s="155"/>
      <c r="O1531" s="155"/>
      <c r="P1531" s="155"/>
      <c r="Q1531" s="155"/>
      <c r="R1531" s="155"/>
      <c r="S1531" s="155"/>
      <c r="T1531" s="155"/>
      <c r="U1531" s="155"/>
      <c r="V1531" s="155"/>
      <c r="W1531" s="155"/>
      <c r="X1531" s="155"/>
      <c r="Y1531" s="146"/>
      <c r="Z1531" s="146"/>
      <c r="AA1531" s="146"/>
      <c r="AB1531" s="146"/>
      <c r="AC1531" s="146"/>
      <c r="AD1531" s="146"/>
      <c r="AE1531" s="146"/>
      <c r="AF1531" s="146"/>
      <c r="AG1531" s="146" t="s">
        <v>228</v>
      </c>
      <c r="AH1531" s="146">
        <v>0</v>
      </c>
      <c r="AI1531" s="146"/>
      <c r="AJ1531" s="146"/>
      <c r="AK1531" s="146"/>
      <c r="AL1531" s="146"/>
      <c r="AM1531" s="146"/>
      <c r="AN1531" s="146"/>
      <c r="AO1531" s="146"/>
      <c r="AP1531" s="146"/>
      <c r="AQ1531" s="146"/>
      <c r="AR1531" s="146"/>
      <c r="AS1531" s="146"/>
      <c r="AT1531" s="146"/>
      <c r="AU1531" s="146"/>
      <c r="AV1531" s="146"/>
      <c r="AW1531" s="146"/>
      <c r="AX1531" s="146"/>
      <c r="AY1531" s="146"/>
      <c r="AZ1531" s="146"/>
      <c r="BA1531" s="146"/>
      <c r="BB1531" s="146"/>
      <c r="BC1531" s="146"/>
      <c r="BD1531" s="146"/>
      <c r="BE1531" s="146"/>
      <c r="BF1531" s="146"/>
      <c r="BG1531" s="146"/>
      <c r="BH1531" s="146"/>
    </row>
    <row r="1532" spans="1:60" outlineLevel="1">
      <c r="A1532" s="153"/>
      <c r="B1532" s="154"/>
      <c r="C1532" s="200" t="s">
        <v>494</v>
      </c>
      <c r="D1532" s="193"/>
      <c r="E1532" s="194">
        <v>154.0325</v>
      </c>
      <c r="F1532" s="155"/>
      <c r="G1532" s="155"/>
      <c r="H1532" s="155"/>
      <c r="I1532" s="155"/>
      <c r="J1532" s="155"/>
      <c r="K1532" s="155"/>
      <c r="L1532" s="155"/>
      <c r="M1532" s="155"/>
      <c r="N1532" s="155"/>
      <c r="O1532" s="155"/>
      <c r="P1532" s="155"/>
      <c r="Q1532" s="155"/>
      <c r="R1532" s="155"/>
      <c r="S1532" s="155"/>
      <c r="T1532" s="155"/>
      <c r="U1532" s="155"/>
      <c r="V1532" s="155"/>
      <c r="W1532" s="155"/>
      <c r="X1532" s="155"/>
      <c r="Y1532" s="146"/>
      <c r="Z1532" s="146"/>
      <c r="AA1532" s="146"/>
      <c r="AB1532" s="146"/>
      <c r="AC1532" s="146"/>
      <c r="AD1532" s="146"/>
      <c r="AE1532" s="146"/>
      <c r="AF1532" s="146"/>
      <c r="AG1532" s="146" t="s">
        <v>228</v>
      </c>
      <c r="AH1532" s="146">
        <v>1</v>
      </c>
      <c r="AI1532" s="146"/>
      <c r="AJ1532" s="146"/>
      <c r="AK1532" s="146"/>
      <c r="AL1532" s="146"/>
      <c r="AM1532" s="146"/>
      <c r="AN1532" s="146"/>
      <c r="AO1532" s="146"/>
      <c r="AP1532" s="146"/>
      <c r="AQ1532" s="146"/>
      <c r="AR1532" s="146"/>
      <c r="AS1532" s="146"/>
      <c r="AT1532" s="146"/>
      <c r="AU1532" s="146"/>
      <c r="AV1532" s="146"/>
      <c r="AW1532" s="146"/>
      <c r="AX1532" s="146"/>
      <c r="AY1532" s="146"/>
      <c r="AZ1532" s="146"/>
      <c r="BA1532" s="146"/>
      <c r="BB1532" s="146"/>
      <c r="BC1532" s="146"/>
      <c r="BD1532" s="146"/>
      <c r="BE1532" s="146"/>
      <c r="BF1532" s="146"/>
      <c r="BG1532" s="146"/>
      <c r="BH1532" s="146"/>
    </row>
    <row r="1533" spans="1:60" outlineLevel="1">
      <c r="A1533" s="153"/>
      <c r="B1533" s="154"/>
      <c r="C1533" s="195" t="s">
        <v>1237</v>
      </c>
      <c r="D1533" s="185"/>
      <c r="E1533" s="186"/>
      <c r="F1533" s="155"/>
      <c r="G1533" s="155"/>
      <c r="H1533" s="155"/>
      <c r="I1533" s="155"/>
      <c r="J1533" s="155"/>
      <c r="K1533" s="155"/>
      <c r="L1533" s="155"/>
      <c r="M1533" s="155"/>
      <c r="N1533" s="155"/>
      <c r="O1533" s="155"/>
      <c r="P1533" s="155"/>
      <c r="Q1533" s="155"/>
      <c r="R1533" s="155"/>
      <c r="S1533" s="155"/>
      <c r="T1533" s="155"/>
      <c r="U1533" s="155"/>
      <c r="V1533" s="155"/>
      <c r="W1533" s="155"/>
      <c r="X1533" s="155"/>
      <c r="Y1533" s="146"/>
      <c r="Z1533" s="146"/>
      <c r="AA1533" s="146"/>
      <c r="AB1533" s="146"/>
      <c r="AC1533" s="146"/>
      <c r="AD1533" s="146"/>
      <c r="AE1533" s="146"/>
      <c r="AF1533" s="146"/>
      <c r="AG1533" s="146" t="s">
        <v>228</v>
      </c>
      <c r="AH1533" s="146">
        <v>0</v>
      </c>
      <c r="AI1533" s="146"/>
      <c r="AJ1533" s="146"/>
      <c r="AK1533" s="146"/>
      <c r="AL1533" s="146"/>
      <c r="AM1533" s="146"/>
      <c r="AN1533" s="146"/>
      <c r="AO1533" s="146"/>
      <c r="AP1533" s="146"/>
      <c r="AQ1533" s="146"/>
      <c r="AR1533" s="146"/>
      <c r="AS1533" s="146"/>
      <c r="AT1533" s="146"/>
      <c r="AU1533" s="146"/>
      <c r="AV1533" s="146"/>
      <c r="AW1533" s="146"/>
      <c r="AX1533" s="146"/>
      <c r="AY1533" s="146"/>
      <c r="AZ1533" s="146"/>
      <c r="BA1533" s="146"/>
      <c r="BB1533" s="146"/>
      <c r="BC1533" s="146"/>
      <c r="BD1533" s="146"/>
      <c r="BE1533" s="146"/>
      <c r="BF1533" s="146"/>
      <c r="BG1533" s="146"/>
      <c r="BH1533" s="146"/>
    </row>
    <row r="1534" spans="1:60" outlineLevel="1">
      <c r="A1534" s="153"/>
      <c r="B1534" s="154"/>
      <c r="C1534" s="195" t="s">
        <v>1235</v>
      </c>
      <c r="D1534" s="185"/>
      <c r="E1534" s="186">
        <v>149.084</v>
      </c>
      <c r="F1534" s="155"/>
      <c r="G1534" s="155"/>
      <c r="H1534" s="155"/>
      <c r="I1534" s="155"/>
      <c r="J1534" s="155"/>
      <c r="K1534" s="155"/>
      <c r="L1534" s="155"/>
      <c r="M1534" s="155"/>
      <c r="N1534" s="155"/>
      <c r="O1534" s="155"/>
      <c r="P1534" s="155"/>
      <c r="Q1534" s="155"/>
      <c r="R1534" s="155"/>
      <c r="S1534" s="155"/>
      <c r="T1534" s="155"/>
      <c r="U1534" s="155"/>
      <c r="V1534" s="155"/>
      <c r="W1534" s="155"/>
      <c r="X1534" s="155"/>
      <c r="Y1534" s="146"/>
      <c r="Z1534" s="146"/>
      <c r="AA1534" s="146"/>
      <c r="AB1534" s="146"/>
      <c r="AC1534" s="146"/>
      <c r="AD1534" s="146"/>
      <c r="AE1534" s="146"/>
      <c r="AF1534" s="146"/>
      <c r="AG1534" s="146" t="s">
        <v>228</v>
      </c>
      <c r="AH1534" s="146">
        <v>0</v>
      </c>
      <c r="AI1534" s="146"/>
      <c r="AJ1534" s="146"/>
      <c r="AK1534" s="146"/>
      <c r="AL1534" s="146"/>
      <c r="AM1534" s="146"/>
      <c r="AN1534" s="146"/>
      <c r="AO1534" s="146"/>
      <c r="AP1534" s="146"/>
      <c r="AQ1534" s="146"/>
      <c r="AR1534" s="146"/>
      <c r="AS1534" s="146"/>
      <c r="AT1534" s="146"/>
      <c r="AU1534" s="146"/>
      <c r="AV1534" s="146"/>
      <c r="AW1534" s="146"/>
      <c r="AX1534" s="146"/>
      <c r="AY1534" s="146"/>
      <c r="AZ1534" s="146"/>
      <c r="BA1534" s="146"/>
      <c r="BB1534" s="146"/>
      <c r="BC1534" s="146"/>
      <c r="BD1534" s="146"/>
      <c r="BE1534" s="146"/>
      <c r="BF1534" s="146"/>
      <c r="BG1534" s="146"/>
      <c r="BH1534" s="146"/>
    </row>
    <row r="1535" spans="1:60" outlineLevel="1">
      <c r="A1535" s="153"/>
      <c r="B1535" s="154"/>
      <c r="C1535" s="195" t="s">
        <v>1238</v>
      </c>
      <c r="D1535" s="185"/>
      <c r="E1535" s="186">
        <v>-2.16</v>
      </c>
      <c r="F1535" s="155"/>
      <c r="G1535" s="155"/>
      <c r="H1535" s="155"/>
      <c r="I1535" s="155"/>
      <c r="J1535" s="155"/>
      <c r="K1535" s="155"/>
      <c r="L1535" s="155"/>
      <c r="M1535" s="155"/>
      <c r="N1535" s="155"/>
      <c r="O1535" s="155"/>
      <c r="P1535" s="155"/>
      <c r="Q1535" s="155"/>
      <c r="R1535" s="155"/>
      <c r="S1535" s="155"/>
      <c r="T1535" s="155"/>
      <c r="U1535" s="155"/>
      <c r="V1535" s="155"/>
      <c r="W1535" s="155"/>
      <c r="X1535" s="155"/>
      <c r="Y1535" s="146"/>
      <c r="Z1535" s="146"/>
      <c r="AA1535" s="146"/>
      <c r="AB1535" s="146"/>
      <c r="AC1535" s="146"/>
      <c r="AD1535" s="146"/>
      <c r="AE1535" s="146"/>
      <c r="AF1535" s="146"/>
      <c r="AG1535" s="146" t="s">
        <v>228</v>
      </c>
      <c r="AH1535" s="146">
        <v>0</v>
      </c>
      <c r="AI1535" s="146"/>
      <c r="AJ1535" s="146"/>
      <c r="AK1535" s="146"/>
      <c r="AL1535" s="146"/>
      <c r="AM1535" s="146"/>
      <c r="AN1535" s="146"/>
      <c r="AO1535" s="146"/>
      <c r="AP1535" s="146"/>
      <c r="AQ1535" s="146"/>
      <c r="AR1535" s="146"/>
      <c r="AS1535" s="146"/>
      <c r="AT1535" s="146"/>
      <c r="AU1535" s="146"/>
      <c r="AV1535" s="146"/>
      <c r="AW1535" s="146"/>
      <c r="AX1535" s="146"/>
      <c r="AY1535" s="146"/>
      <c r="AZ1535" s="146"/>
      <c r="BA1535" s="146"/>
      <c r="BB1535" s="146"/>
      <c r="BC1535" s="146"/>
      <c r="BD1535" s="146"/>
      <c r="BE1535" s="146"/>
      <c r="BF1535" s="146"/>
      <c r="BG1535" s="146"/>
      <c r="BH1535" s="146"/>
    </row>
    <row r="1536" spans="1:60" outlineLevel="1">
      <c r="A1536" s="153"/>
      <c r="B1536" s="154"/>
      <c r="C1536" s="195" t="s">
        <v>1239</v>
      </c>
      <c r="D1536" s="185"/>
      <c r="E1536" s="186">
        <v>-0.9</v>
      </c>
      <c r="F1536" s="155"/>
      <c r="G1536" s="155"/>
      <c r="H1536" s="155"/>
      <c r="I1536" s="155"/>
      <c r="J1536" s="155"/>
      <c r="K1536" s="155"/>
      <c r="L1536" s="155"/>
      <c r="M1536" s="155"/>
      <c r="N1536" s="155"/>
      <c r="O1536" s="155"/>
      <c r="P1536" s="155"/>
      <c r="Q1536" s="155"/>
      <c r="R1536" s="155"/>
      <c r="S1536" s="155"/>
      <c r="T1536" s="155"/>
      <c r="U1536" s="155"/>
      <c r="V1536" s="155"/>
      <c r="W1536" s="155"/>
      <c r="X1536" s="155"/>
      <c r="Y1536" s="146"/>
      <c r="Z1536" s="146"/>
      <c r="AA1536" s="146"/>
      <c r="AB1536" s="146"/>
      <c r="AC1536" s="146"/>
      <c r="AD1536" s="146"/>
      <c r="AE1536" s="146"/>
      <c r="AF1536" s="146"/>
      <c r="AG1536" s="146" t="s">
        <v>228</v>
      </c>
      <c r="AH1536" s="146">
        <v>0</v>
      </c>
      <c r="AI1536" s="146"/>
      <c r="AJ1536" s="146"/>
      <c r="AK1536" s="146"/>
      <c r="AL1536" s="146"/>
      <c r="AM1536" s="146"/>
      <c r="AN1536" s="146"/>
      <c r="AO1536" s="146"/>
      <c r="AP1536" s="146"/>
      <c r="AQ1536" s="146"/>
      <c r="AR1536" s="146"/>
      <c r="AS1536" s="146"/>
      <c r="AT1536" s="146"/>
      <c r="AU1536" s="146"/>
      <c r="AV1536" s="146"/>
      <c r="AW1536" s="146"/>
      <c r="AX1536" s="146"/>
      <c r="AY1536" s="146"/>
      <c r="AZ1536" s="146"/>
      <c r="BA1536" s="146"/>
      <c r="BB1536" s="146"/>
      <c r="BC1536" s="146"/>
      <c r="BD1536" s="146"/>
      <c r="BE1536" s="146"/>
      <c r="BF1536" s="146"/>
      <c r="BG1536" s="146"/>
      <c r="BH1536" s="146"/>
    </row>
    <row r="1537" spans="1:60" outlineLevel="1">
      <c r="A1537" s="153"/>
      <c r="B1537" s="154"/>
      <c r="C1537" s="195" t="s">
        <v>1240</v>
      </c>
      <c r="D1537" s="185"/>
      <c r="E1537" s="186">
        <v>-1.2</v>
      </c>
      <c r="F1537" s="155"/>
      <c r="G1537" s="155"/>
      <c r="H1537" s="155"/>
      <c r="I1537" s="155"/>
      <c r="J1537" s="155"/>
      <c r="K1537" s="155"/>
      <c r="L1537" s="155"/>
      <c r="M1537" s="155"/>
      <c r="N1537" s="155"/>
      <c r="O1537" s="155"/>
      <c r="P1537" s="155"/>
      <c r="Q1537" s="155"/>
      <c r="R1537" s="155"/>
      <c r="S1537" s="155"/>
      <c r="T1537" s="155"/>
      <c r="U1537" s="155"/>
      <c r="V1537" s="155"/>
      <c r="W1537" s="155"/>
      <c r="X1537" s="155"/>
      <c r="Y1537" s="146"/>
      <c r="Z1537" s="146"/>
      <c r="AA1537" s="146"/>
      <c r="AB1537" s="146"/>
      <c r="AC1537" s="146"/>
      <c r="AD1537" s="146"/>
      <c r="AE1537" s="146"/>
      <c r="AF1537" s="146"/>
      <c r="AG1537" s="146" t="s">
        <v>228</v>
      </c>
      <c r="AH1537" s="146">
        <v>0</v>
      </c>
      <c r="AI1537" s="146"/>
      <c r="AJ1537" s="146"/>
      <c r="AK1537" s="146"/>
      <c r="AL1537" s="146"/>
      <c r="AM1537" s="146"/>
      <c r="AN1537" s="146"/>
      <c r="AO1537" s="146"/>
      <c r="AP1537" s="146"/>
      <c r="AQ1537" s="146"/>
      <c r="AR1537" s="146"/>
      <c r="AS1537" s="146"/>
      <c r="AT1537" s="146"/>
      <c r="AU1537" s="146"/>
      <c r="AV1537" s="146"/>
      <c r="AW1537" s="146"/>
      <c r="AX1537" s="146"/>
      <c r="AY1537" s="146"/>
      <c r="AZ1537" s="146"/>
      <c r="BA1537" s="146"/>
      <c r="BB1537" s="146"/>
      <c r="BC1537" s="146"/>
      <c r="BD1537" s="146"/>
      <c r="BE1537" s="146"/>
      <c r="BF1537" s="146"/>
      <c r="BG1537" s="146"/>
      <c r="BH1537" s="146"/>
    </row>
    <row r="1538" spans="1:60" outlineLevel="1">
      <c r="A1538" s="153"/>
      <c r="B1538" s="154"/>
      <c r="C1538" s="195" t="s">
        <v>1241</v>
      </c>
      <c r="D1538" s="185"/>
      <c r="E1538" s="186">
        <v>-2.6604999999999999</v>
      </c>
      <c r="F1538" s="155"/>
      <c r="G1538" s="155"/>
      <c r="H1538" s="155"/>
      <c r="I1538" s="155"/>
      <c r="J1538" s="155"/>
      <c r="K1538" s="155"/>
      <c r="L1538" s="155"/>
      <c r="M1538" s="155"/>
      <c r="N1538" s="155"/>
      <c r="O1538" s="155"/>
      <c r="P1538" s="155"/>
      <c r="Q1538" s="155"/>
      <c r="R1538" s="155"/>
      <c r="S1538" s="155"/>
      <c r="T1538" s="155"/>
      <c r="U1538" s="155"/>
      <c r="V1538" s="155"/>
      <c r="W1538" s="155"/>
      <c r="X1538" s="155"/>
      <c r="Y1538" s="146"/>
      <c r="Z1538" s="146"/>
      <c r="AA1538" s="146"/>
      <c r="AB1538" s="146"/>
      <c r="AC1538" s="146"/>
      <c r="AD1538" s="146"/>
      <c r="AE1538" s="146"/>
      <c r="AF1538" s="146"/>
      <c r="AG1538" s="146" t="s">
        <v>228</v>
      </c>
      <c r="AH1538" s="146">
        <v>0</v>
      </c>
      <c r="AI1538" s="146"/>
      <c r="AJ1538" s="146"/>
      <c r="AK1538" s="146"/>
      <c r="AL1538" s="146"/>
      <c r="AM1538" s="146"/>
      <c r="AN1538" s="146"/>
      <c r="AO1538" s="146"/>
      <c r="AP1538" s="146"/>
      <c r="AQ1538" s="146"/>
      <c r="AR1538" s="146"/>
      <c r="AS1538" s="146"/>
      <c r="AT1538" s="146"/>
      <c r="AU1538" s="146"/>
      <c r="AV1538" s="146"/>
      <c r="AW1538" s="146"/>
      <c r="AX1538" s="146"/>
      <c r="AY1538" s="146"/>
      <c r="AZ1538" s="146"/>
      <c r="BA1538" s="146"/>
      <c r="BB1538" s="146"/>
      <c r="BC1538" s="146"/>
      <c r="BD1538" s="146"/>
      <c r="BE1538" s="146"/>
      <c r="BF1538" s="146"/>
      <c r="BG1538" s="146"/>
      <c r="BH1538" s="146"/>
    </row>
    <row r="1539" spans="1:60" outlineLevel="1">
      <c r="A1539" s="153"/>
      <c r="B1539" s="154"/>
      <c r="C1539" s="195" t="s">
        <v>1242</v>
      </c>
      <c r="D1539" s="185"/>
      <c r="E1539" s="186">
        <v>-6.86</v>
      </c>
      <c r="F1539" s="155"/>
      <c r="G1539" s="155"/>
      <c r="H1539" s="155"/>
      <c r="I1539" s="155"/>
      <c r="J1539" s="155"/>
      <c r="K1539" s="155"/>
      <c r="L1539" s="155"/>
      <c r="M1539" s="155"/>
      <c r="N1539" s="155"/>
      <c r="O1539" s="155"/>
      <c r="P1539" s="155"/>
      <c r="Q1539" s="155"/>
      <c r="R1539" s="155"/>
      <c r="S1539" s="155"/>
      <c r="T1539" s="155"/>
      <c r="U1539" s="155"/>
      <c r="V1539" s="155"/>
      <c r="W1539" s="155"/>
      <c r="X1539" s="155"/>
      <c r="Y1539" s="146"/>
      <c r="Z1539" s="146"/>
      <c r="AA1539" s="146"/>
      <c r="AB1539" s="146"/>
      <c r="AC1539" s="146"/>
      <c r="AD1539" s="146"/>
      <c r="AE1539" s="146"/>
      <c r="AF1539" s="146"/>
      <c r="AG1539" s="146" t="s">
        <v>228</v>
      </c>
      <c r="AH1539" s="146">
        <v>0</v>
      </c>
      <c r="AI1539" s="146"/>
      <c r="AJ1539" s="146"/>
      <c r="AK1539" s="146"/>
      <c r="AL1539" s="146"/>
      <c r="AM1539" s="146"/>
      <c r="AN1539" s="146"/>
      <c r="AO1539" s="146"/>
      <c r="AP1539" s="146"/>
      <c r="AQ1539" s="146"/>
      <c r="AR1539" s="146"/>
      <c r="AS1539" s="146"/>
      <c r="AT1539" s="146"/>
      <c r="AU1539" s="146"/>
      <c r="AV1539" s="146"/>
      <c r="AW1539" s="146"/>
      <c r="AX1539" s="146"/>
      <c r="AY1539" s="146"/>
      <c r="AZ1539" s="146"/>
      <c r="BA1539" s="146"/>
      <c r="BB1539" s="146"/>
      <c r="BC1539" s="146"/>
      <c r="BD1539" s="146"/>
      <c r="BE1539" s="146"/>
      <c r="BF1539" s="146"/>
      <c r="BG1539" s="146"/>
      <c r="BH1539" s="146"/>
    </row>
    <row r="1540" spans="1:60" outlineLevel="1">
      <c r="A1540" s="153"/>
      <c r="B1540" s="154"/>
      <c r="C1540" s="195" t="s">
        <v>1325</v>
      </c>
      <c r="D1540" s="185"/>
      <c r="E1540" s="186">
        <v>52.207999999999998</v>
      </c>
      <c r="F1540" s="155"/>
      <c r="G1540" s="155"/>
      <c r="H1540" s="155"/>
      <c r="I1540" s="155"/>
      <c r="J1540" s="155"/>
      <c r="K1540" s="155"/>
      <c r="L1540" s="155"/>
      <c r="M1540" s="155"/>
      <c r="N1540" s="155"/>
      <c r="O1540" s="155"/>
      <c r="P1540" s="155"/>
      <c r="Q1540" s="155"/>
      <c r="R1540" s="155"/>
      <c r="S1540" s="155"/>
      <c r="T1540" s="155"/>
      <c r="U1540" s="155"/>
      <c r="V1540" s="155"/>
      <c r="W1540" s="155"/>
      <c r="X1540" s="155"/>
      <c r="Y1540" s="146"/>
      <c r="Z1540" s="146"/>
      <c r="AA1540" s="146"/>
      <c r="AB1540" s="146"/>
      <c r="AC1540" s="146"/>
      <c r="AD1540" s="146"/>
      <c r="AE1540" s="146"/>
      <c r="AF1540" s="146"/>
      <c r="AG1540" s="146" t="s">
        <v>228</v>
      </c>
      <c r="AH1540" s="146">
        <v>0</v>
      </c>
      <c r="AI1540" s="146"/>
      <c r="AJ1540" s="146"/>
      <c r="AK1540" s="146"/>
      <c r="AL1540" s="146"/>
      <c r="AM1540" s="146"/>
      <c r="AN1540" s="146"/>
      <c r="AO1540" s="146"/>
      <c r="AP1540" s="146"/>
      <c r="AQ1540" s="146"/>
      <c r="AR1540" s="146"/>
      <c r="AS1540" s="146"/>
      <c r="AT1540" s="146"/>
      <c r="AU1540" s="146"/>
      <c r="AV1540" s="146"/>
      <c r="AW1540" s="146"/>
      <c r="AX1540" s="146"/>
      <c r="AY1540" s="146"/>
      <c r="AZ1540" s="146"/>
      <c r="BA1540" s="146"/>
      <c r="BB1540" s="146"/>
      <c r="BC1540" s="146"/>
      <c r="BD1540" s="146"/>
      <c r="BE1540" s="146"/>
      <c r="BF1540" s="146"/>
      <c r="BG1540" s="146"/>
      <c r="BH1540" s="146"/>
    </row>
    <row r="1541" spans="1:60" outlineLevel="1">
      <c r="A1541" s="153"/>
      <c r="B1541" s="154"/>
      <c r="C1541" s="195" t="s">
        <v>1243</v>
      </c>
      <c r="D1541" s="185"/>
      <c r="E1541" s="186">
        <v>-7.93</v>
      </c>
      <c r="F1541" s="155"/>
      <c r="G1541" s="155"/>
      <c r="H1541" s="155"/>
      <c r="I1541" s="155"/>
      <c r="J1541" s="155"/>
      <c r="K1541" s="155"/>
      <c r="L1541" s="155"/>
      <c r="M1541" s="155"/>
      <c r="N1541" s="155"/>
      <c r="O1541" s="155"/>
      <c r="P1541" s="155"/>
      <c r="Q1541" s="155"/>
      <c r="R1541" s="155"/>
      <c r="S1541" s="155"/>
      <c r="T1541" s="155"/>
      <c r="U1541" s="155"/>
      <c r="V1541" s="155"/>
      <c r="W1541" s="155"/>
      <c r="X1541" s="155"/>
      <c r="Y1541" s="146"/>
      <c r="Z1541" s="146"/>
      <c r="AA1541" s="146"/>
      <c r="AB1541" s="146"/>
      <c r="AC1541" s="146"/>
      <c r="AD1541" s="146"/>
      <c r="AE1541" s="146"/>
      <c r="AF1541" s="146"/>
      <c r="AG1541" s="146" t="s">
        <v>228</v>
      </c>
      <c r="AH1541" s="146">
        <v>0</v>
      </c>
      <c r="AI1541" s="146"/>
      <c r="AJ1541" s="146"/>
      <c r="AK1541" s="146"/>
      <c r="AL1541" s="146"/>
      <c r="AM1541" s="146"/>
      <c r="AN1541" s="146"/>
      <c r="AO1541" s="146"/>
      <c r="AP1541" s="146"/>
      <c r="AQ1541" s="146"/>
      <c r="AR1541" s="146"/>
      <c r="AS1541" s="146"/>
      <c r="AT1541" s="146"/>
      <c r="AU1541" s="146"/>
      <c r="AV1541" s="146"/>
      <c r="AW1541" s="146"/>
      <c r="AX1541" s="146"/>
      <c r="AY1541" s="146"/>
      <c r="AZ1541" s="146"/>
      <c r="BA1541" s="146"/>
      <c r="BB1541" s="146"/>
      <c r="BC1541" s="146"/>
      <c r="BD1541" s="146"/>
      <c r="BE1541" s="146"/>
      <c r="BF1541" s="146"/>
      <c r="BG1541" s="146"/>
      <c r="BH1541" s="146"/>
    </row>
    <row r="1542" spans="1:60" outlineLevel="1">
      <c r="A1542" s="153"/>
      <c r="B1542" s="154"/>
      <c r="C1542" s="200" t="s">
        <v>494</v>
      </c>
      <c r="D1542" s="193"/>
      <c r="E1542" s="194">
        <v>179.58</v>
      </c>
      <c r="F1542" s="155"/>
      <c r="G1542" s="155"/>
      <c r="H1542" s="155"/>
      <c r="I1542" s="155"/>
      <c r="J1542" s="155"/>
      <c r="K1542" s="155"/>
      <c r="L1542" s="155"/>
      <c r="M1542" s="155"/>
      <c r="N1542" s="155"/>
      <c r="O1542" s="155"/>
      <c r="P1542" s="155"/>
      <c r="Q1542" s="155"/>
      <c r="R1542" s="155"/>
      <c r="S1542" s="155"/>
      <c r="T1542" s="155"/>
      <c r="U1542" s="155"/>
      <c r="V1542" s="155"/>
      <c r="W1542" s="155"/>
      <c r="X1542" s="155"/>
      <c r="Y1542" s="146"/>
      <c r="Z1542" s="146"/>
      <c r="AA1542" s="146"/>
      <c r="AB1542" s="146"/>
      <c r="AC1542" s="146"/>
      <c r="AD1542" s="146"/>
      <c r="AE1542" s="146"/>
      <c r="AF1542" s="146"/>
      <c r="AG1542" s="146" t="s">
        <v>228</v>
      </c>
      <c r="AH1542" s="146">
        <v>1</v>
      </c>
      <c r="AI1542" s="146"/>
      <c r="AJ1542" s="146"/>
      <c r="AK1542" s="146"/>
      <c r="AL1542" s="146"/>
      <c r="AM1542" s="146"/>
      <c r="AN1542" s="146"/>
      <c r="AO1542" s="146"/>
      <c r="AP1542" s="146"/>
      <c r="AQ1542" s="146"/>
      <c r="AR1542" s="146"/>
      <c r="AS1542" s="146"/>
      <c r="AT1542" s="146"/>
      <c r="AU1542" s="146"/>
      <c r="AV1542" s="146"/>
      <c r="AW1542" s="146"/>
      <c r="AX1542" s="146"/>
      <c r="AY1542" s="146"/>
      <c r="AZ1542" s="146"/>
      <c r="BA1542" s="146"/>
      <c r="BB1542" s="146"/>
      <c r="BC1542" s="146"/>
      <c r="BD1542" s="146"/>
      <c r="BE1542" s="146"/>
      <c r="BF1542" s="146"/>
      <c r="BG1542" s="146"/>
      <c r="BH1542" s="146"/>
    </row>
    <row r="1543" spans="1:60" outlineLevel="1">
      <c r="A1543" s="153"/>
      <c r="B1543" s="154"/>
      <c r="C1543" s="195" t="s">
        <v>1244</v>
      </c>
      <c r="D1543" s="185"/>
      <c r="E1543" s="186"/>
      <c r="F1543" s="155"/>
      <c r="G1543" s="155"/>
      <c r="H1543" s="155"/>
      <c r="I1543" s="155"/>
      <c r="J1543" s="155"/>
      <c r="K1543" s="155"/>
      <c r="L1543" s="155"/>
      <c r="M1543" s="155"/>
      <c r="N1543" s="155"/>
      <c r="O1543" s="155"/>
      <c r="P1543" s="155"/>
      <c r="Q1543" s="155"/>
      <c r="R1543" s="155"/>
      <c r="S1543" s="155"/>
      <c r="T1543" s="155"/>
      <c r="U1543" s="155"/>
      <c r="V1543" s="155"/>
      <c r="W1543" s="155"/>
      <c r="X1543" s="155"/>
      <c r="Y1543" s="146"/>
      <c r="Z1543" s="146"/>
      <c r="AA1543" s="146"/>
      <c r="AB1543" s="146"/>
      <c r="AC1543" s="146"/>
      <c r="AD1543" s="146"/>
      <c r="AE1543" s="146"/>
      <c r="AF1543" s="146"/>
      <c r="AG1543" s="146" t="s">
        <v>228</v>
      </c>
      <c r="AH1543" s="146">
        <v>0</v>
      </c>
      <c r="AI1543" s="146"/>
      <c r="AJ1543" s="146"/>
      <c r="AK1543" s="146"/>
      <c r="AL1543" s="146"/>
      <c r="AM1543" s="146"/>
      <c r="AN1543" s="146"/>
      <c r="AO1543" s="146"/>
      <c r="AP1543" s="146"/>
      <c r="AQ1543" s="146"/>
      <c r="AR1543" s="146"/>
      <c r="AS1543" s="146"/>
      <c r="AT1543" s="146"/>
      <c r="AU1543" s="146"/>
      <c r="AV1543" s="146"/>
      <c r="AW1543" s="146"/>
      <c r="AX1543" s="146"/>
      <c r="AY1543" s="146"/>
      <c r="AZ1543" s="146"/>
      <c r="BA1543" s="146"/>
      <c r="BB1543" s="146"/>
      <c r="BC1543" s="146"/>
      <c r="BD1543" s="146"/>
      <c r="BE1543" s="146"/>
      <c r="BF1543" s="146"/>
      <c r="BG1543" s="146"/>
      <c r="BH1543" s="146"/>
    </row>
    <row r="1544" spans="1:60" outlineLevel="1">
      <c r="A1544" s="153"/>
      <c r="B1544" s="154"/>
      <c r="C1544" s="195">
        <v>114.5</v>
      </c>
      <c r="D1544" s="185"/>
      <c r="E1544" s="186">
        <v>114.5</v>
      </c>
      <c r="F1544" s="155"/>
      <c r="G1544" s="155"/>
      <c r="H1544" s="155"/>
      <c r="I1544" s="155"/>
      <c r="J1544" s="155"/>
      <c r="K1544" s="155"/>
      <c r="L1544" s="155"/>
      <c r="M1544" s="155"/>
      <c r="N1544" s="155"/>
      <c r="O1544" s="155"/>
      <c r="P1544" s="155"/>
      <c r="Q1544" s="155"/>
      <c r="R1544" s="155"/>
      <c r="S1544" s="155"/>
      <c r="T1544" s="155"/>
      <c r="U1544" s="155"/>
      <c r="V1544" s="155"/>
      <c r="W1544" s="155"/>
      <c r="X1544" s="155"/>
      <c r="Y1544" s="146"/>
      <c r="Z1544" s="146"/>
      <c r="AA1544" s="146"/>
      <c r="AB1544" s="146"/>
      <c r="AC1544" s="146"/>
      <c r="AD1544" s="146"/>
      <c r="AE1544" s="146"/>
      <c r="AF1544" s="146"/>
      <c r="AG1544" s="146" t="s">
        <v>228</v>
      </c>
      <c r="AH1544" s="146">
        <v>0</v>
      </c>
      <c r="AI1544" s="146"/>
      <c r="AJ1544" s="146"/>
      <c r="AK1544" s="146"/>
      <c r="AL1544" s="146"/>
      <c r="AM1544" s="146"/>
      <c r="AN1544" s="146"/>
      <c r="AO1544" s="146"/>
      <c r="AP1544" s="146"/>
      <c r="AQ1544" s="146"/>
      <c r="AR1544" s="146"/>
      <c r="AS1544" s="146"/>
      <c r="AT1544" s="146"/>
      <c r="AU1544" s="146"/>
      <c r="AV1544" s="146"/>
      <c r="AW1544" s="146"/>
      <c r="AX1544" s="146"/>
      <c r="AY1544" s="146"/>
      <c r="AZ1544" s="146"/>
      <c r="BA1544" s="146"/>
      <c r="BB1544" s="146"/>
      <c r="BC1544" s="146"/>
      <c r="BD1544" s="146"/>
      <c r="BE1544" s="146"/>
      <c r="BF1544" s="146"/>
      <c r="BG1544" s="146"/>
      <c r="BH1544" s="146"/>
    </row>
    <row r="1545" spans="1:60" outlineLevel="1">
      <c r="A1545" s="153"/>
      <c r="B1545" s="154"/>
      <c r="C1545" s="195" t="s">
        <v>1245</v>
      </c>
      <c r="D1545" s="185"/>
      <c r="E1545" s="186">
        <v>-0.72</v>
      </c>
      <c r="F1545" s="155"/>
      <c r="G1545" s="155"/>
      <c r="H1545" s="155"/>
      <c r="I1545" s="155"/>
      <c r="J1545" s="155"/>
      <c r="K1545" s="155"/>
      <c r="L1545" s="155"/>
      <c r="M1545" s="155"/>
      <c r="N1545" s="155"/>
      <c r="O1545" s="155"/>
      <c r="P1545" s="155"/>
      <c r="Q1545" s="155"/>
      <c r="R1545" s="155"/>
      <c r="S1545" s="155"/>
      <c r="T1545" s="155"/>
      <c r="U1545" s="155"/>
      <c r="V1545" s="155"/>
      <c r="W1545" s="155"/>
      <c r="X1545" s="155"/>
      <c r="Y1545" s="146"/>
      <c r="Z1545" s="146"/>
      <c r="AA1545" s="146"/>
      <c r="AB1545" s="146"/>
      <c r="AC1545" s="146"/>
      <c r="AD1545" s="146"/>
      <c r="AE1545" s="146"/>
      <c r="AF1545" s="146"/>
      <c r="AG1545" s="146" t="s">
        <v>228</v>
      </c>
      <c r="AH1545" s="146">
        <v>0</v>
      </c>
      <c r="AI1545" s="146"/>
      <c r="AJ1545" s="146"/>
      <c r="AK1545" s="146"/>
      <c r="AL1545" s="146"/>
      <c r="AM1545" s="146"/>
      <c r="AN1545" s="146"/>
      <c r="AO1545" s="146"/>
      <c r="AP1545" s="146"/>
      <c r="AQ1545" s="146"/>
      <c r="AR1545" s="146"/>
      <c r="AS1545" s="146"/>
      <c r="AT1545" s="146"/>
      <c r="AU1545" s="146"/>
      <c r="AV1545" s="146"/>
      <c r="AW1545" s="146"/>
      <c r="AX1545" s="146"/>
      <c r="AY1545" s="146"/>
      <c r="AZ1545" s="146"/>
      <c r="BA1545" s="146"/>
      <c r="BB1545" s="146"/>
      <c r="BC1545" s="146"/>
      <c r="BD1545" s="146"/>
      <c r="BE1545" s="146"/>
      <c r="BF1545" s="146"/>
      <c r="BG1545" s="146"/>
      <c r="BH1545" s="146"/>
    </row>
    <row r="1546" spans="1:60" outlineLevel="1">
      <c r="A1546" s="153"/>
      <c r="B1546" s="154"/>
      <c r="C1546" s="200" t="s">
        <v>494</v>
      </c>
      <c r="D1546" s="193"/>
      <c r="E1546" s="194">
        <v>113.78</v>
      </c>
      <c r="F1546" s="155"/>
      <c r="G1546" s="155"/>
      <c r="H1546" s="155"/>
      <c r="I1546" s="155"/>
      <c r="J1546" s="155"/>
      <c r="K1546" s="155"/>
      <c r="L1546" s="155"/>
      <c r="M1546" s="155"/>
      <c r="N1546" s="155"/>
      <c r="O1546" s="155"/>
      <c r="P1546" s="155"/>
      <c r="Q1546" s="155"/>
      <c r="R1546" s="155"/>
      <c r="S1546" s="155"/>
      <c r="T1546" s="155"/>
      <c r="U1546" s="155"/>
      <c r="V1546" s="155"/>
      <c r="W1546" s="155"/>
      <c r="X1546" s="155"/>
      <c r="Y1546" s="146"/>
      <c r="Z1546" s="146"/>
      <c r="AA1546" s="146"/>
      <c r="AB1546" s="146"/>
      <c r="AC1546" s="146"/>
      <c r="AD1546" s="146"/>
      <c r="AE1546" s="146"/>
      <c r="AF1546" s="146"/>
      <c r="AG1546" s="146" t="s">
        <v>228</v>
      </c>
      <c r="AH1546" s="146">
        <v>1</v>
      </c>
      <c r="AI1546" s="146"/>
      <c r="AJ1546" s="146"/>
      <c r="AK1546" s="146"/>
      <c r="AL1546" s="146"/>
      <c r="AM1546" s="146"/>
      <c r="AN1546" s="146"/>
      <c r="AO1546" s="146"/>
      <c r="AP1546" s="146"/>
      <c r="AQ1546" s="146"/>
      <c r="AR1546" s="146"/>
      <c r="AS1546" s="146"/>
      <c r="AT1546" s="146"/>
      <c r="AU1546" s="146"/>
      <c r="AV1546" s="146"/>
      <c r="AW1546" s="146"/>
      <c r="AX1546" s="146"/>
      <c r="AY1546" s="146"/>
      <c r="AZ1546" s="146"/>
      <c r="BA1546" s="146"/>
      <c r="BB1546" s="146"/>
      <c r="BC1546" s="146"/>
      <c r="BD1546" s="146"/>
      <c r="BE1546" s="146"/>
      <c r="BF1546" s="146"/>
      <c r="BG1546" s="146"/>
      <c r="BH1546" s="146"/>
    </row>
    <row r="1547" spans="1:60" outlineLevel="1">
      <c r="A1547" s="153"/>
      <c r="B1547" s="154"/>
      <c r="C1547" s="195" t="s">
        <v>1246</v>
      </c>
      <c r="D1547" s="185"/>
      <c r="E1547" s="186"/>
      <c r="F1547" s="155"/>
      <c r="G1547" s="155"/>
      <c r="H1547" s="155"/>
      <c r="I1547" s="155"/>
      <c r="J1547" s="155"/>
      <c r="K1547" s="155"/>
      <c r="L1547" s="155"/>
      <c r="M1547" s="155"/>
      <c r="N1547" s="155"/>
      <c r="O1547" s="155"/>
      <c r="P1547" s="155"/>
      <c r="Q1547" s="155"/>
      <c r="R1547" s="155"/>
      <c r="S1547" s="155"/>
      <c r="T1547" s="155"/>
      <c r="U1547" s="155"/>
      <c r="V1547" s="155"/>
      <c r="W1547" s="155"/>
      <c r="X1547" s="155"/>
      <c r="Y1547" s="146"/>
      <c r="Z1547" s="146"/>
      <c r="AA1547" s="146"/>
      <c r="AB1547" s="146"/>
      <c r="AC1547" s="146"/>
      <c r="AD1547" s="146"/>
      <c r="AE1547" s="146"/>
      <c r="AF1547" s="146"/>
      <c r="AG1547" s="146" t="s">
        <v>228</v>
      </c>
      <c r="AH1547" s="146">
        <v>0</v>
      </c>
      <c r="AI1547" s="146"/>
      <c r="AJ1547" s="146"/>
      <c r="AK1547" s="146"/>
      <c r="AL1547" s="146"/>
      <c r="AM1547" s="146"/>
      <c r="AN1547" s="146"/>
      <c r="AO1547" s="146"/>
      <c r="AP1547" s="146"/>
      <c r="AQ1547" s="146"/>
      <c r="AR1547" s="146"/>
      <c r="AS1547" s="146"/>
      <c r="AT1547" s="146"/>
      <c r="AU1547" s="146"/>
      <c r="AV1547" s="146"/>
      <c r="AW1547" s="146"/>
      <c r="AX1547" s="146"/>
      <c r="AY1547" s="146"/>
      <c r="AZ1547" s="146"/>
      <c r="BA1547" s="146"/>
      <c r="BB1547" s="146"/>
      <c r="BC1547" s="146"/>
      <c r="BD1547" s="146"/>
      <c r="BE1547" s="146"/>
      <c r="BF1547" s="146"/>
      <c r="BG1547" s="146"/>
      <c r="BH1547" s="146"/>
    </row>
    <row r="1548" spans="1:60" outlineLevel="1">
      <c r="A1548" s="153"/>
      <c r="B1548" s="154"/>
      <c r="C1548" s="195">
        <v>112.9</v>
      </c>
      <c r="D1548" s="185"/>
      <c r="E1548" s="186">
        <v>112.9</v>
      </c>
      <c r="F1548" s="155"/>
      <c r="G1548" s="155"/>
      <c r="H1548" s="155"/>
      <c r="I1548" s="155"/>
      <c r="J1548" s="155"/>
      <c r="K1548" s="155"/>
      <c r="L1548" s="155"/>
      <c r="M1548" s="155"/>
      <c r="N1548" s="155"/>
      <c r="O1548" s="155"/>
      <c r="P1548" s="155"/>
      <c r="Q1548" s="155"/>
      <c r="R1548" s="155"/>
      <c r="S1548" s="155"/>
      <c r="T1548" s="155"/>
      <c r="U1548" s="155"/>
      <c r="V1548" s="155"/>
      <c r="W1548" s="155"/>
      <c r="X1548" s="155"/>
      <c r="Y1548" s="146"/>
      <c r="Z1548" s="146"/>
      <c r="AA1548" s="146"/>
      <c r="AB1548" s="146"/>
      <c r="AC1548" s="146"/>
      <c r="AD1548" s="146"/>
      <c r="AE1548" s="146"/>
      <c r="AF1548" s="146"/>
      <c r="AG1548" s="146" t="s">
        <v>228</v>
      </c>
      <c r="AH1548" s="146">
        <v>0</v>
      </c>
      <c r="AI1548" s="146"/>
      <c r="AJ1548" s="146"/>
      <c r="AK1548" s="146"/>
      <c r="AL1548" s="146"/>
      <c r="AM1548" s="146"/>
      <c r="AN1548" s="146"/>
      <c r="AO1548" s="146"/>
      <c r="AP1548" s="146"/>
      <c r="AQ1548" s="146"/>
      <c r="AR1548" s="146"/>
      <c r="AS1548" s="146"/>
      <c r="AT1548" s="146"/>
      <c r="AU1548" s="146"/>
      <c r="AV1548" s="146"/>
      <c r="AW1548" s="146"/>
      <c r="AX1548" s="146"/>
      <c r="AY1548" s="146"/>
      <c r="AZ1548" s="146"/>
      <c r="BA1548" s="146"/>
      <c r="BB1548" s="146"/>
      <c r="BC1548" s="146"/>
      <c r="BD1548" s="146"/>
      <c r="BE1548" s="146"/>
      <c r="BF1548" s="146"/>
      <c r="BG1548" s="146"/>
      <c r="BH1548" s="146"/>
    </row>
    <row r="1549" spans="1:60" outlineLevel="1">
      <c r="A1549" s="153"/>
      <c r="B1549" s="154"/>
      <c r="C1549" s="195" t="s">
        <v>1247</v>
      </c>
      <c r="D1549" s="185"/>
      <c r="E1549" s="186">
        <v>-4.05</v>
      </c>
      <c r="F1549" s="155"/>
      <c r="G1549" s="155"/>
      <c r="H1549" s="155"/>
      <c r="I1549" s="155"/>
      <c r="J1549" s="155"/>
      <c r="K1549" s="155"/>
      <c r="L1549" s="155"/>
      <c r="M1549" s="155"/>
      <c r="N1549" s="155"/>
      <c r="O1549" s="155"/>
      <c r="P1549" s="155"/>
      <c r="Q1549" s="155"/>
      <c r="R1549" s="155"/>
      <c r="S1549" s="155"/>
      <c r="T1549" s="155"/>
      <c r="U1549" s="155"/>
      <c r="V1549" s="155"/>
      <c r="W1549" s="155"/>
      <c r="X1549" s="155"/>
      <c r="Y1549" s="146"/>
      <c r="Z1549" s="146"/>
      <c r="AA1549" s="146"/>
      <c r="AB1549" s="146"/>
      <c r="AC1549" s="146"/>
      <c r="AD1549" s="146"/>
      <c r="AE1549" s="146"/>
      <c r="AF1549" s="146"/>
      <c r="AG1549" s="146" t="s">
        <v>228</v>
      </c>
      <c r="AH1549" s="146">
        <v>0</v>
      </c>
      <c r="AI1549" s="146"/>
      <c r="AJ1549" s="146"/>
      <c r="AK1549" s="146"/>
      <c r="AL1549" s="146"/>
      <c r="AM1549" s="146"/>
      <c r="AN1549" s="146"/>
      <c r="AO1549" s="146"/>
      <c r="AP1549" s="146"/>
      <c r="AQ1549" s="146"/>
      <c r="AR1549" s="146"/>
      <c r="AS1549" s="146"/>
      <c r="AT1549" s="146"/>
      <c r="AU1549" s="146"/>
      <c r="AV1549" s="146"/>
      <c r="AW1549" s="146"/>
      <c r="AX1549" s="146"/>
      <c r="AY1549" s="146"/>
      <c r="AZ1549" s="146"/>
      <c r="BA1549" s="146"/>
      <c r="BB1549" s="146"/>
      <c r="BC1549" s="146"/>
      <c r="BD1549" s="146"/>
      <c r="BE1549" s="146"/>
      <c r="BF1549" s="146"/>
      <c r="BG1549" s="146"/>
      <c r="BH1549" s="146"/>
    </row>
    <row r="1550" spans="1:60" outlineLevel="1">
      <c r="A1550" s="153"/>
      <c r="B1550" s="154"/>
      <c r="C1550" s="200" t="s">
        <v>494</v>
      </c>
      <c r="D1550" s="193"/>
      <c r="E1550" s="194">
        <v>108.895</v>
      </c>
      <c r="F1550" s="155"/>
      <c r="G1550" s="155"/>
      <c r="H1550" s="155"/>
      <c r="I1550" s="155"/>
      <c r="J1550" s="155"/>
      <c r="K1550" s="155"/>
      <c r="L1550" s="155"/>
      <c r="M1550" s="155"/>
      <c r="N1550" s="155"/>
      <c r="O1550" s="155"/>
      <c r="P1550" s="155"/>
      <c r="Q1550" s="155"/>
      <c r="R1550" s="155"/>
      <c r="S1550" s="155"/>
      <c r="T1550" s="155"/>
      <c r="U1550" s="155"/>
      <c r="V1550" s="155"/>
      <c r="W1550" s="155"/>
      <c r="X1550" s="155"/>
      <c r="Y1550" s="146"/>
      <c r="Z1550" s="146"/>
      <c r="AA1550" s="146"/>
      <c r="AB1550" s="146"/>
      <c r="AC1550" s="146"/>
      <c r="AD1550" s="146"/>
      <c r="AE1550" s="146"/>
      <c r="AF1550" s="146"/>
      <c r="AG1550" s="146" t="s">
        <v>228</v>
      </c>
      <c r="AH1550" s="146">
        <v>1</v>
      </c>
      <c r="AI1550" s="146"/>
      <c r="AJ1550" s="146"/>
      <c r="AK1550" s="146"/>
      <c r="AL1550" s="146"/>
      <c r="AM1550" s="146"/>
      <c r="AN1550" s="146"/>
      <c r="AO1550" s="146"/>
      <c r="AP1550" s="146"/>
      <c r="AQ1550" s="146"/>
      <c r="AR1550" s="146"/>
      <c r="AS1550" s="146"/>
      <c r="AT1550" s="146"/>
      <c r="AU1550" s="146"/>
      <c r="AV1550" s="146"/>
      <c r="AW1550" s="146"/>
      <c r="AX1550" s="146"/>
      <c r="AY1550" s="146"/>
      <c r="AZ1550" s="146"/>
      <c r="BA1550" s="146"/>
      <c r="BB1550" s="146"/>
      <c r="BC1550" s="146"/>
      <c r="BD1550" s="146"/>
      <c r="BE1550" s="146"/>
      <c r="BF1550" s="146"/>
      <c r="BG1550" s="146"/>
      <c r="BH1550" s="146"/>
    </row>
    <row r="1551" spans="1:60" outlineLevel="1">
      <c r="A1551" s="163">
        <v>212</v>
      </c>
      <c r="B1551" s="164" t="s">
        <v>1248</v>
      </c>
      <c r="C1551" s="180" t="s">
        <v>1249</v>
      </c>
      <c r="D1551" s="165" t="s">
        <v>497</v>
      </c>
      <c r="E1551" s="166">
        <v>10910</v>
      </c>
      <c r="F1551" s="167"/>
      <c r="G1551" s="168">
        <f>ROUND(E1551*F1551,2)</f>
        <v>0</v>
      </c>
      <c r="H1551" s="167">
        <v>0</v>
      </c>
      <c r="I1551" s="168">
        <f>ROUND(E1551*H1551,2)</f>
        <v>0</v>
      </c>
      <c r="J1551" s="167">
        <v>7</v>
      </c>
      <c r="K1551" s="168">
        <f>ROUND(E1551*J1551,2)</f>
        <v>76370</v>
      </c>
      <c r="L1551" s="168">
        <v>21</v>
      </c>
      <c r="M1551" s="168">
        <f>G1551*(1+L1551/100)</f>
        <v>0</v>
      </c>
      <c r="N1551" s="168">
        <v>0</v>
      </c>
      <c r="O1551" s="168">
        <f>ROUND(E1551*N1551,2)</f>
        <v>0</v>
      </c>
      <c r="P1551" s="168">
        <v>0</v>
      </c>
      <c r="Q1551" s="168">
        <f>ROUND(E1551*P1551,2)</f>
        <v>0</v>
      </c>
      <c r="R1551" s="168"/>
      <c r="S1551" s="168" t="s">
        <v>386</v>
      </c>
      <c r="T1551" s="169" t="s">
        <v>172</v>
      </c>
      <c r="U1551" s="155">
        <v>0</v>
      </c>
      <c r="V1551" s="155">
        <f>ROUND(E1551*U1551,2)</f>
        <v>0</v>
      </c>
      <c r="W1551" s="155"/>
      <c r="X1551" s="155" t="s">
        <v>223</v>
      </c>
      <c r="Y1551" s="146"/>
      <c r="Z1551" s="146"/>
      <c r="AA1551" s="146"/>
      <c r="AB1551" s="146"/>
      <c r="AC1551" s="146"/>
      <c r="AD1551" s="146"/>
      <c r="AE1551" s="146"/>
      <c r="AF1551" s="146"/>
      <c r="AG1551" s="146" t="s">
        <v>224</v>
      </c>
      <c r="AH1551" s="146"/>
      <c r="AI1551" s="146"/>
      <c r="AJ1551" s="146"/>
      <c r="AK1551" s="146"/>
      <c r="AL1551" s="146"/>
      <c r="AM1551" s="146"/>
      <c r="AN1551" s="146"/>
      <c r="AO1551" s="146"/>
      <c r="AP1551" s="146"/>
      <c r="AQ1551" s="146"/>
      <c r="AR1551" s="146"/>
      <c r="AS1551" s="146"/>
      <c r="AT1551" s="146"/>
      <c r="AU1551" s="146"/>
      <c r="AV1551" s="146"/>
      <c r="AW1551" s="146"/>
      <c r="AX1551" s="146"/>
      <c r="AY1551" s="146"/>
      <c r="AZ1551" s="146"/>
      <c r="BA1551" s="146"/>
      <c r="BB1551" s="146"/>
      <c r="BC1551" s="146"/>
      <c r="BD1551" s="146"/>
      <c r="BE1551" s="146"/>
      <c r="BF1551" s="146"/>
      <c r="BG1551" s="146"/>
      <c r="BH1551" s="146"/>
    </row>
    <row r="1552" spans="1:60" ht="22.5" outlineLevel="1">
      <c r="A1552" s="153"/>
      <c r="B1552" s="154"/>
      <c r="C1552" s="790" t="s">
        <v>1250</v>
      </c>
      <c r="D1552" s="791"/>
      <c r="E1552" s="791"/>
      <c r="F1552" s="791"/>
      <c r="G1552" s="791"/>
      <c r="H1552" s="155"/>
      <c r="I1552" s="155"/>
      <c r="J1552" s="155"/>
      <c r="K1552" s="155"/>
      <c r="L1552" s="155"/>
      <c r="M1552" s="155"/>
      <c r="N1552" s="155"/>
      <c r="O1552" s="155"/>
      <c r="P1552" s="155"/>
      <c r="Q1552" s="155"/>
      <c r="R1552" s="155"/>
      <c r="S1552" s="155"/>
      <c r="T1552" s="155"/>
      <c r="U1552" s="155"/>
      <c r="V1552" s="155"/>
      <c r="W1552" s="155"/>
      <c r="X1552" s="155"/>
      <c r="Y1552" s="146"/>
      <c r="Z1552" s="146"/>
      <c r="AA1552" s="146"/>
      <c r="AB1552" s="146"/>
      <c r="AC1552" s="146"/>
      <c r="AD1552" s="146"/>
      <c r="AE1552" s="146"/>
      <c r="AF1552" s="146"/>
      <c r="AG1552" s="146" t="s">
        <v>176</v>
      </c>
      <c r="AH1552" s="146"/>
      <c r="AI1552" s="146"/>
      <c r="AJ1552" s="146"/>
      <c r="AK1552" s="146"/>
      <c r="AL1552" s="146"/>
      <c r="AM1552" s="146"/>
      <c r="AN1552" s="146"/>
      <c r="AO1552" s="146"/>
      <c r="AP1552" s="146"/>
      <c r="AQ1552" s="146"/>
      <c r="AR1552" s="146"/>
      <c r="AS1552" s="146"/>
      <c r="AT1552" s="146"/>
      <c r="AU1552" s="146"/>
      <c r="AV1552" s="146"/>
      <c r="AW1552" s="146"/>
      <c r="AX1552" s="146"/>
      <c r="AY1552" s="146"/>
      <c r="AZ1552" s="146"/>
      <c r="BA1552" s="170" t="str">
        <f>C1552</f>
        <v>Pro stupeň korozní agresivity atmosféry C4 – vysoká, průmyslové prostředí dle ČSN EN ISO 12 944-2. Předpokládaná životnost ochranného nátěrového systému je vysoká H (více než 15 let) dle ČSN EN ISO 12 944-1.</v>
      </c>
      <c r="BB1552" s="146"/>
      <c r="BC1552" s="146"/>
      <c r="BD1552" s="146"/>
      <c r="BE1552" s="146"/>
      <c r="BF1552" s="146"/>
      <c r="BG1552" s="146"/>
      <c r="BH1552" s="146"/>
    </row>
    <row r="1553" spans="1:60" outlineLevel="1">
      <c r="A1553" s="153"/>
      <c r="B1553" s="154"/>
      <c r="C1553" s="195" t="s">
        <v>298</v>
      </c>
      <c r="D1553" s="185"/>
      <c r="E1553" s="186"/>
      <c r="F1553" s="155"/>
      <c r="G1553" s="155"/>
      <c r="H1553" s="155"/>
      <c r="I1553" s="155"/>
      <c r="J1553" s="155"/>
      <c r="K1553" s="155"/>
      <c r="L1553" s="155"/>
      <c r="M1553" s="155"/>
      <c r="N1553" s="155"/>
      <c r="O1553" s="155"/>
      <c r="P1553" s="155"/>
      <c r="Q1553" s="155"/>
      <c r="R1553" s="155"/>
      <c r="S1553" s="155"/>
      <c r="T1553" s="155"/>
      <c r="U1553" s="155"/>
      <c r="V1553" s="155"/>
      <c r="W1553" s="155"/>
      <c r="X1553" s="155"/>
      <c r="Y1553" s="146"/>
      <c r="Z1553" s="146"/>
      <c r="AA1553" s="146"/>
      <c r="AB1553" s="146"/>
      <c r="AC1553" s="146"/>
      <c r="AD1553" s="146"/>
      <c r="AE1553" s="146"/>
      <c r="AF1553" s="146"/>
      <c r="AG1553" s="146" t="s">
        <v>228</v>
      </c>
      <c r="AH1553" s="146">
        <v>0</v>
      </c>
      <c r="AI1553" s="146"/>
      <c r="AJ1553" s="146"/>
      <c r="AK1553" s="146"/>
      <c r="AL1553" s="146"/>
      <c r="AM1553" s="146"/>
      <c r="AN1553" s="146"/>
      <c r="AO1553" s="146"/>
      <c r="AP1553" s="146"/>
      <c r="AQ1553" s="146"/>
      <c r="AR1553" s="146"/>
      <c r="AS1553" s="146"/>
      <c r="AT1553" s="146"/>
      <c r="AU1553" s="146"/>
      <c r="AV1553" s="146"/>
      <c r="AW1553" s="146"/>
      <c r="AX1553" s="146"/>
      <c r="AY1553" s="146"/>
      <c r="AZ1553" s="146"/>
      <c r="BA1553" s="146"/>
      <c r="BB1553" s="146"/>
      <c r="BC1553" s="146"/>
      <c r="BD1553" s="146"/>
      <c r="BE1553" s="146"/>
      <c r="BF1553" s="146"/>
      <c r="BG1553" s="146"/>
      <c r="BH1553" s="146"/>
    </row>
    <row r="1554" spans="1:60" outlineLevel="1">
      <c r="A1554" s="153"/>
      <c r="B1554" s="154"/>
      <c r="C1554" s="195" t="s">
        <v>1320</v>
      </c>
      <c r="D1554" s="185"/>
      <c r="E1554" s="186">
        <v>10560</v>
      </c>
      <c r="F1554" s="155"/>
      <c r="G1554" s="155"/>
      <c r="H1554" s="155"/>
      <c r="I1554" s="155"/>
      <c r="J1554" s="155"/>
      <c r="K1554" s="155"/>
      <c r="L1554" s="155"/>
      <c r="M1554" s="155"/>
      <c r="N1554" s="155"/>
      <c r="O1554" s="155"/>
      <c r="P1554" s="155"/>
      <c r="Q1554" s="155"/>
      <c r="R1554" s="155"/>
      <c r="S1554" s="155"/>
      <c r="T1554" s="155"/>
      <c r="U1554" s="155"/>
      <c r="V1554" s="155"/>
      <c r="W1554" s="155"/>
      <c r="X1554" s="155"/>
      <c r="Y1554" s="146"/>
      <c r="Z1554" s="146"/>
      <c r="AA1554" s="146"/>
      <c r="AB1554" s="146"/>
      <c r="AC1554" s="146"/>
      <c r="AD1554" s="146"/>
      <c r="AE1554" s="146"/>
      <c r="AF1554" s="146"/>
      <c r="AG1554" s="146" t="s">
        <v>228</v>
      </c>
      <c r="AH1554" s="146">
        <v>0</v>
      </c>
      <c r="AI1554" s="146"/>
      <c r="AJ1554" s="146"/>
      <c r="AK1554" s="146"/>
      <c r="AL1554" s="146"/>
      <c r="AM1554" s="146"/>
      <c r="AN1554" s="146"/>
      <c r="AO1554" s="146"/>
      <c r="AP1554" s="146"/>
      <c r="AQ1554" s="146"/>
      <c r="AR1554" s="146"/>
      <c r="AS1554" s="146"/>
      <c r="AT1554" s="146"/>
      <c r="AU1554" s="146"/>
      <c r="AV1554" s="146"/>
      <c r="AW1554" s="146"/>
      <c r="AX1554" s="146"/>
      <c r="AY1554" s="146"/>
      <c r="AZ1554" s="146"/>
      <c r="BA1554" s="146"/>
      <c r="BB1554" s="146"/>
      <c r="BC1554" s="146"/>
      <c r="BD1554" s="146"/>
      <c r="BE1554" s="146"/>
      <c r="BF1554" s="146"/>
      <c r="BG1554" s="146"/>
      <c r="BH1554" s="146"/>
    </row>
    <row r="1555" spans="1:60" outlineLevel="1">
      <c r="A1555" s="153"/>
      <c r="B1555" s="154"/>
      <c r="C1555" s="195" t="s">
        <v>1321</v>
      </c>
      <c r="D1555" s="185"/>
      <c r="E1555" s="186">
        <v>350</v>
      </c>
      <c r="F1555" s="155"/>
      <c r="G1555" s="155"/>
      <c r="H1555" s="155"/>
      <c r="I1555" s="155"/>
      <c r="J1555" s="155"/>
      <c r="K1555" s="155"/>
      <c r="L1555" s="155"/>
      <c r="M1555" s="155"/>
      <c r="N1555" s="155"/>
      <c r="O1555" s="155"/>
      <c r="P1555" s="155"/>
      <c r="Q1555" s="155"/>
      <c r="R1555" s="155"/>
      <c r="S1555" s="155"/>
      <c r="T1555" s="155"/>
      <c r="U1555" s="155"/>
      <c r="V1555" s="155"/>
      <c r="W1555" s="155"/>
      <c r="X1555" s="155"/>
      <c r="Y1555" s="146"/>
      <c r="Z1555" s="146"/>
      <c r="AA1555" s="146"/>
      <c r="AB1555" s="146"/>
      <c r="AC1555" s="146"/>
      <c r="AD1555" s="146"/>
      <c r="AE1555" s="146"/>
      <c r="AF1555" s="146"/>
      <c r="AG1555" s="146" t="s">
        <v>228</v>
      </c>
      <c r="AH1555" s="146">
        <v>0</v>
      </c>
      <c r="AI1555" s="146"/>
      <c r="AJ1555" s="146"/>
      <c r="AK1555" s="146"/>
      <c r="AL1555" s="146"/>
      <c r="AM1555" s="146"/>
      <c r="AN1555" s="146"/>
      <c r="AO1555" s="146"/>
      <c r="AP1555" s="146"/>
      <c r="AQ1555" s="146"/>
      <c r="AR1555" s="146"/>
      <c r="AS1555" s="146"/>
      <c r="AT1555" s="146"/>
      <c r="AU1555" s="146"/>
      <c r="AV1555" s="146"/>
      <c r="AW1555" s="146"/>
      <c r="AX1555" s="146"/>
      <c r="AY1555" s="146"/>
      <c r="AZ1555" s="146"/>
      <c r="BA1555" s="146"/>
      <c r="BB1555" s="146"/>
      <c r="BC1555" s="146"/>
      <c r="BD1555" s="146"/>
      <c r="BE1555" s="146"/>
      <c r="BF1555" s="146"/>
      <c r="BG1555" s="146"/>
      <c r="BH1555" s="146"/>
    </row>
    <row r="1556" spans="1:60" outlineLevel="1">
      <c r="A1556" s="726">
        <v>213</v>
      </c>
      <c r="B1556" s="164" t="s">
        <v>1251</v>
      </c>
      <c r="C1556" s="180" t="s">
        <v>1252</v>
      </c>
      <c r="D1556" s="165" t="s">
        <v>254</v>
      </c>
      <c r="E1556" s="725">
        <v>450</v>
      </c>
      <c r="F1556" s="167"/>
      <c r="G1556" s="168">
        <f>ROUND(E1556*F1556,2)</f>
        <v>0</v>
      </c>
      <c r="H1556" s="167">
        <v>0</v>
      </c>
      <c r="I1556" s="168">
        <f>ROUND(E1556*H1556,2)</f>
        <v>0</v>
      </c>
      <c r="J1556" s="167">
        <v>55800</v>
      </c>
      <c r="K1556" s="168">
        <f>ROUND(E1556*J1556,2)</f>
        <v>25110000</v>
      </c>
      <c r="L1556" s="168">
        <v>21</v>
      </c>
      <c r="M1556" s="168">
        <f>G1556*(1+L1556/100)</f>
        <v>0</v>
      </c>
      <c r="N1556" s="168">
        <v>0</v>
      </c>
      <c r="O1556" s="168">
        <f>ROUND(E1556*N1556,2)</f>
        <v>0</v>
      </c>
      <c r="P1556" s="168">
        <v>0</v>
      </c>
      <c r="Q1556" s="168">
        <f>ROUND(E1556*P1556,2)</f>
        <v>0</v>
      </c>
      <c r="R1556" s="168"/>
      <c r="S1556" s="168" t="s">
        <v>386</v>
      </c>
      <c r="T1556" s="169" t="s">
        <v>172</v>
      </c>
      <c r="U1556" s="155">
        <v>0</v>
      </c>
      <c r="V1556" s="155">
        <f>ROUND(E1556*U1556,2)</f>
        <v>0</v>
      </c>
      <c r="W1556" s="155"/>
      <c r="X1556" s="155" t="s">
        <v>223</v>
      </c>
      <c r="Y1556" s="146"/>
      <c r="Z1556" s="146"/>
      <c r="AA1556" s="146"/>
      <c r="AB1556" s="146"/>
      <c r="AC1556" s="146"/>
      <c r="AD1556" s="146"/>
      <c r="AE1556" s="146"/>
      <c r="AF1556" s="146"/>
      <c r="AG1556" s="146" t="s">
        <v>224</v>
      </c>
      <c r="AH1556" s="146"/>
      <c r="AI1556" s="146"/>
      <c r="AJ1556" s="146"/>
      <c r="AK1556" s="146"/>
      <c r="AL1556" s="146"/>
      <c r="AM1556" s="146"/>
      <c r="AN1556" s="146"/>
      <c r="AO1556" s="146"/>
      <c r="AP1556" s="146"/>
      <c r="AQ1556" s="146"/>
      <c r="AR1556" s="146"/>
      <c r="AS1556" s="146"/>
      <c r="AT1556" s="146"/>
      <c r="AU1556" s="146"/>
      <c r="AV1556" s="146"/>
      <c r="AW1556" s="146"/>
      <c r="AX1556" s="146"/>
      <c r="AY1556" s="146"/>
      <c r="AZ1556" s="146"/>
      <c r="BA1556" s="146"/>
      <c r="BB1556" s="146"/>
      <c r="BC1556" s="146"/>
      <c r="BD1556" s="146"/>
      <c r="BE1556" s="146"/>
      <c r="BF1556" s="146"/>
      <c r="BG1556" s="146"/>
      <c r="BH1556" s="146"/>
    </row>
    <row r="1557" spans="1:60" ht="22.5" outlineLevel="1">
      <c r="A1557" s="153"/>
      <c r="B1557" s="154"/>
      <c r="C1557" s="790" t="s">
        <v>1250</v>
      </c>
      <c r="D1557" s="791"/>
      <c r="E1557" s="791"/>
      <c r="F1557" s="791"/>
      <c r="G1557" s="791"/>
      <c r="H1557" s="155"/>
      <c r="I1557" s="155"/>
      <c r="J1557" s="155"/>
      <c r="K1557" s="155"/>
      <c r="L1557" s="155"/>
      <c r="M1557" s="155"/>
      <c r="N1557" s="155"/>
      <c r="O1557" s="155"/>
      <c r="P1557" s="155"/>
      <c r="Q1557" s="155"/>
      <c r="R1557" s="155"/>
      <c r="S1557" s="155"/>
      <c r="T1557" s="155"/>
      <c r="U1557" s="155"/>
      <c r="V1557" s="155"/>
      <c r="W1557" s="155"/>
      <c r="X1557" s="155"/>
      <c r="Y1557" s="146"/>
      <c r="Z1557" s="146"/>
      <c r="AA1557" s="146"/>
      <c r="AB1557" s="146"/>
      <c r="AC1557" s="146"/>
      <c r="AD1557" s="146"/>
      <c r="AE1557" s="146"/>
      <c r="AF1557" s="146"/>
      <c r="AG1557" s="146" t="s">
        <v>176</v>
      </c>
      <c r="AH1557" s="146"/>
      <c r="AI1557" s="146"/>
      <c r="AJ1557" s="146"/>
      <c r="AK1557" s="146"/>
      <c r="AL1557" s="146"/>
      <c r="AM1557" s="146"/>
      <c r="AN1557" s="146"/>
      <c r="AO1557" s="146"/>
      <c r="AP1557" s="146"/>
      <c r="AQ1557" s="146"/>
      <c r="AR1557" s="146"/>
      <c r="AS1557" s="146"/>
      <c r="AT1557" s="146"/>
      <c r="AU1557" s="146"/>
      <c r="AV1557" s="146"/>
      <c r="AW1557" s="146"/>
      <c r="AX1557" s="146"/>
      <c r="AY1557" s="146"/>
      <c r="AZ1557" s="146"/>
      <c r="BA1557" s="170" t="str">
        <f>C1557</f>
        <v>Pro stupeň korozní agresivity atmosféry C4 – vysoká, průmyslové prostředí dle ČSN EN ISO 12 944-2. Předpokládaná životnost ochranného nátěrového systému je vysoká H (více než 15 let) dle ČSN EN ISO 12 944-1.</v>
      </c>
      <c r="BB1557" s="146"/>
      <c r="BC1557" s="146"/>
      <c r="BD1557" s="146"/>
      <c r="BE1557" s="146"/>
      <c r="BF1557" s="146"/>
      <c r="BG1557" s="146"/>
      <c r="BH1557" s="146"/>
    </row>
    <row r="1558" spans="1:60" outlineLevel="1">
      <c r="A1558" s="153"/>
      <c r="B1558" s="154"/>
      <c r="C1558" s="195" t="s">
        <v>1032</v>
      </c>
      <c r="D1558" s="185"/>
      <c r="E1558" s="186"/>
      <c r="F1558" s="155"/>
      <c r="G1558" s="155"/>
      <c r="H1558" s="155"/>
      <c r="I1558" s="155"/>
      <c r="J1558" s="155"/>
      <c r="K1558" s="155"/>
      <c r="L1558" s="155"/>
      <c r="M1558" s="155"/>
      <c r="N1558" s="155"/>
      <c r="O1558" s="155"/>
      <c r="P1558" s="155"/>
      <c r="Q1558" s="155"/>
      <c r="R1558" s="155"/>
      <c r="S1558" s="155"/>
      <c r="T1558" s="155"/>
      <c r="U1558" s="155"/>
      <c r="V1558" s="155"/>
      <c r="W1558" s="155"/>
      <c r="X1558" s="155"/>
      <c r="Y1558" s="146"/>
      <c r="Z1558" s="146"/>
      <c r="AA1558" s="146"/>
      <c r="AB1558" s="146"/>
      <c r="AC1558" s="146"/>
      <c r="AD1558" s="146"/>
      <c r="AE1558" s="146"/>
      <c r="AF1558" s="146"/>
      <c r="AG1558" s="146" t="s">
        <v>228</v>
      </c>
      <c r="AH1558" s="146">
        <v>0</v>
      </c>
      <c r="AI1558" s="146"/>
      <c r="AJ1558" s="146"/>
      <c r="AK1558" s="146"/>
      <c r="AL1558" s="146"/>
      <c r="AM1558" s="146"/>
      <c r="AN1558" s="146"/>
      <c r="AO1558" s="146"/>
      <c r="AP1558" s="146"/>
      <c r="AQ1558" s="146"/>
      <c r="AR1558" s="146"/>
      <c r="AS1558" s="146"/>
      <c r="AT1558" s="146"/>
      <c r="AU1558" s="146"/>
      <c r="AV1558" s="146"/>
      <c r="AW1558" s="146"/>
      <c r="AX1558" s="146"/>
      <c r="AY1558" s="146"/>
      <c r="AZ1558" s="146"/>
      <c r="BA1558" s="146"/>
      <c r="BB1558" s="146"/>
      <c r="BC1558" s="146"/>
      <c r="BD1558" s="146"/>
      <c r="BE1558" s="146"/>
      <c r="BF1558" s="146"/>
      <c r="BG1558" s="146"/>
      <c r="BH1558" s="146"/>
    </row>
    <row r="1559" spans="1:60" outlineLevel="1">
      <c r="A1559" s="153"/>
      <c r="B1559" s="154"/>
      <c r="C1559" s="729" t="s">
        <v>3107</v>
      </c>
      <c r="D1559" s="185"/>
      <c r="E1559" s="731">
        <v>450</v>
      </c>
      <c r="F1559" s="155"/>
      <c r="G1559" s="155"/>
      <c r="H1559" s="155"/>
      <c r="I1559" s="155"/>
      <c r="J1559" s="155"/>
      <c r="K1559" s="155"/>
      <c r="L1559" s="155"/>
      <c r="M1559" s="155"/>
      <c r="N1559" s="155"/>
      <c r="O1559" s="155"/>
      <c r="P1559" s="155"/>
      <c r="Q1559" s="155"/>
      <c r="R1559" s="155"/>
      <c r="S1559" s="155"/>
      <c r="T1559" s="155"/>
      <c r="U1559" s="155"/>
      <c r="V1559" s="155"/>
      <c r="W1559" s="155"/>
      <c r="X1559" s="155"/>
      <c r="Y1559" s="146"/>
      <c r="Z1559" s="146"/>
      <c r="AA1559" s="146"/>
      <c r="AB1559" s="146"/>
      <c r="AC1559" s="146"/>
      <c r="AD1559" s="146"/>
      <c r="AE1559" s="146"/>
      <c r="AF1559" s="146"/>
      <c r="AG1559" s="146" t="s">
        <v>228</v>
      </c>
      <c r="AH1559" s="146">
        <v>0</v>
      </c>
      <c r="AI1559" s="146"/>
      <c r="AJ1559" s="146"/>
      <c r="AK1559" s="146"/>
      <c r="AL1559" s="146"/>
      <c r="AM1559" s="146"/>
      <c r="AN1559" s="146"/>
      <c r="AO1559" s="146"/>
      <c r="AP1559" s="146"/>
      <c r="AQ1559" s="146"/>
      <c r="AR1559" s="146"/>
      <c r="AS1559" s="146"/>
      <c r="AT1559" s="146"/>
      <c r="AU1559" s="146"/>
      <c r="AV1559" s="146"/>
      <c r="AW1559" s="146"/>
      <c r="AX1559" s="146"/>
      <c r="AY1559" s="146"/>
      <c r="AZ1559" s="146"/>
      <c r="BA1559" s="146"/>
      <c r="BB1559" s="146"/>
      <c r="BC1559" s="146"/>
      <c r="BD1559" s="146"/>
      <c r="BE1559" s="146"/>
      <c r="BF1559" s="146"/>
      <c r="BG1559" s="146"/>
      <c r="BH1559" s="146"/>
    </row>
    <row r="1560" spans="1:60" ht="33.75" outlineLevel="1">
      <c r="A1560" s="163">
        <v>214</v>
      </c>
      <c r="B1560" s="164" t="s">
        <v>1253</v>
      </c>
      <c r="C1560" s="180" t="s">
        <v>1254</v>
      </c>
      <c r="D1560" s="165" t="s">
        <v>497</v>
      </c>
      <c r="E1560" s="166">
        <v>0</v>
      </c>
      <c r="F1560" s="167">
        <v>0</v>
      </c>
      <c r="G1560" s="168">
        <f>ROUND(E1560*F1560,2)</f>
        <v>0</v>
      </c>
      <c r="H1560" s="167">
        <v>0</v>
      </c>
      <c r="I1560" s="168">
        <f>ROUND(E1560*H1560,2)</f>
        <v>0</v>
      </c>
      <c r="J1560" s="167">
        <v>0</v>
      </c>
      <c r="K1560" s="168">
        <f>ROUND(E1560*J1560,2)</f>
        <v>0</v>
      </c>
      <c r="L1560" s="168">
        <v>21</v>
      </c>
      <c r="M1560" s="168">
        <f>G1560*(1+L1560/100)</f>
        <v>0</v>
      </c>
      <c r="N1560" s="168">
        <v>0</v>
      </c>
      <c r="O1560" s="168">
        <f>ROUND(E1560*N1560,2)</f>
        <v>0</v>
      </c>
      <c r="P1560" s="168">
        <v>0</v>
      </c>
      <c r="Q1560" s="168">
        <f>ROUND(E1560*P1560,2)</f>
        <v>0</v>
      </c>
      <c r="R1560" s="168"/>
      <c r="S1560" s="168" t="s">
        <v>386</v>
      </c>
      <c r="T1560" s="169" t="s">
        <v>172</v>
      </c>
      <c r="U1560" s="155">
        <v>0</v>
      </c>
      <c r="V1560" s="155">
        <f>ROUND(E1560*U1560,2)</f>
        <v>0</v>
      </c>
      <c r="W1560" s="155"/>
      <c r="X1560" s="155" t="s">
        <v>223</v>
      </c>
      <c r="Y1560" s="146"/>
      <c r="Z1560" s="146"/>
      <c r="AA1560" s="146"/>
      <c r="AB1560" s="146"/>
      <c r="AC1560" s="146"/>
      <c r="AD1560" s="146"/>
      <c r="AE1560" s="146"/>
      <c r="AF1560" s="146"/>
      <c r="AG1560" s="146" t="s">
        <v>224</v>
      </c>
      <c r="AH1560" s="146"/>
      <c r="AI1560" s="146"/>
      <c r="AJ1560" s="146"/>
      <c r="AK1560" s="146"/>
      <c r="AL1560" s="146"/>
      <c r="AM1560" s="146"/>
      <c r="AN1560" s="146"/>
      <c r="AO1560" s="146"/>
      <c r="AP1560" s="146"/>
      <c r="AQ1560" s="146"/>
      <c r="AR1560" s="146"/>
      <c r="AS1560" s="146"/>
      <c r="AT1560" s="146"/>
      <c r="AU1560" s="146"/>
      <c r="AV1560" s="146"/>
      <c r="AW1560" s="146"/>
      <c r="AX1560" s="146"/>
      <c r="AY1560" s="146"/>
      <c r="AZ1560" s="146"/>
      <c r="BA1560" s="146"/>
      <c r="BB1560" s="146"/>
      <c r="BC1560" s="146"/>
      <c r="BD1560" s="146"/>
      <c r="BE1560" s="146"/>
      <c r="BF1560" s="146"/>
      <c r="BG1560" s="146"/>
      <c r="BH1560" s="146"/>
    </row>
    <row r="1561" spans="1:60" outlineLevel="1">
      <c r="A1561" s="153"/>
      <c r="B1561" s="154"/>
      <c r="C1561" s="195" t="s">
        <v>668</v>
      </c>
      <c r="D1561" s="185"/>
      <c r="E1561" s="186"/>
      <c r="F1561" s="155"/>
      <c r="G1561" s="155"/>
      <c r="H1561" s="155"/>
      <c r="I1561" s="155"/>
      <c r="J1561" s="155"/>
      <c r="K1561" s="155"/>
      <c r="L1561" s="155"/>
      <c r="M1561" s="155"/>
      <c r="N1561" s="155"/>
      <c r="O1561" s="155"/>
      <c r="P1561" s="155"/>
      <c r="Q1561" s="155"/>
      <c r="R1561" s="155"/>
      <c r="S1561" s="155"/>
      <c r="T1561" s="155"/>
      <c r="U1561" s="155"/>
      <c r="V1561" s="155"/>
      <c r="W1561" s="155"/>
      <c r="X1561" s="155"/>
      <c r="Y1561" s="146"/>
      <c r="Z1561" s="146"/>
      <c r="AA1561" s="146"/>
      <c r="AB1561" s="146"/>
      <c r="AC1561" s="146"/>
      <c r="AD1561" s="146"/>
      <c r="AE1561" s="146"/>
      <c r="AF1561" s="146"/>
      <c r="AG1561" s="146" t="s">
        <v>228</v>
      </c>
      <c r="AH1561" s="146">
        <v>0</v>
      </c>
      <c r="AI1561" s="146"/>
      <c r="AJ1561" s="146"/>
      <c r="AK1561" s="146"/>
      <c r="AL1561" s="146"/>
      <c r="AM1561" s="146"/>
      <c r="AN1561" s="146"/>
      <c r="AO1561" s="146"/>
      <c r="AP1561" s="146"/>
      <c r="AQ1561" s="146"/>
      <c r="AR1561" s="146"/>
      <c r="AS1561" s="146"/>
      <c r="AT1561" s="146"/>
      <c r="AU1561" s="146"/>
      <c r="AV1561" s="146"/>
      <c r="AW1561" s="146"/>
      <c r="AX1561" s="146"/>
      <c r="AY1561" s="146"/>
      <c r="AZ1561" s="146"/>
      <c r="BA1561" s="146"/>
      <c r="BB1561" s="146"/>
      <c r="BC1561" s="146"/>
      <c r="BD1561" s="146"/>
      <c r="BE1561" s="146"/>
      <c r="BF1561" s="146"/>
      <c r="BG1561" s="146"/>
      <c r="BH1561" s="146"/>
    </row>
    <row r="1562" spans="1:60" outlineLevel="1">
      <c r="A1562" s="153"/>
      <c r="B1562" s="154"/>
      <c r="C1562" s="195" t="s">
        <v>1255</v>
      </c>
      <c r="D1562" s="185"/>
      <c r="E1562" s="186"/>
      <c r="F1562" s="155"/>
      <c r="G1562" s="155"/>
      <c r="H1562" s="155"/>
      <c r="I1562" s="155"/>
      <c r="J1562" s="155"/>
      <c r="K1562" s="155"/>
      <c r="L1562" s="155"/>
      <c r="M1562" s="155"/>
      <c r="N1562" s="155"/>
      <c r="O1562" s="155"/>
      <c r="P1562" s="155"/>
      <c r="Q1562" s="155"/>
      <c r="R1562" s="155"/>
      <c r="S1562" s="155"/>
      <c r="T1562" s="155"/>
      <c r="U1562" s="155"/>
      <c r="V1562" s="155"/>
      <c r="W1562" s="155"/>
      <c r="X1562" s="155"/>
      <c r="Y1562" s="146"/>
      <c r="Z1562" s="146"/>
      <c r="AA1562" s="146"/>
      <c r="AB1562" s="146"/>
      <c r="AC1562" s="146"/>
      <c r="AD1562" s="146"/>
      <c r="AE1562" s="146"/>
      <c r="AF1562" s="146"/>
      <c r="AG1562" s="146" t="s">
        <v>228</v>
      </c>
      <c r="AH1562" s="146">
        <v>0</v>
      </c>
      <c r="AI1562" s="146"/>
      <c r="AJ1562" s="146"/>
      <c r="AK1562" s="146"/>
      <c r="AL1562" s="146"/>
      <c r="AM1562" s="146"/>
      <c r="AN1562" s="146"/>
      <c r="AO1562" s="146"/>
      <c r="AP1562" s="146"/>
      <c r="AQ1562" s="146"/>
      <c r="AR1562" s="146"/>
      <c r="AS1562" s="146"/>
      <c r="AT1562" s="146"/>
      <c r="AU1562" s="146"/>
      <c r="AV1562" s="146"/>
      <c r="AW1562" s="146"/>
      <c r="AX1562" s="146"/>
      <c r="AY1562" s="146"/>
      <c r="AZ1562" s="146"/>
      <c r="BA1562" s="146"/>
      <c r="BB1562" s="146"/>
      <c r="BC1562" s="146"/>
      <c r="BD1562" s="146"/>
      <c r="BE1562" s="146"/>
      <c r="BF1562" s="146"/>
      <c r="BG1562" s="146"/>
      <c r="BH1562" s="146"/>
    </row>
    <row r="1563" spans="1:60" outlineLevel="1">
      <c r="A1563" s="163">
        <v>215</v>
      </c>
      <c r="B1563" s="164" t="s">
        <v>1256</v>
      </c>
      <c r="C1563" s="180" t="s">
        <v>1257</v>
      </c>
      <c r="D1563" s="165" t="s">
        <v>296</v>
      </c>
      <c r="E1563" s="166">
        <v>0.36699999999999999</v>
      </c>
      <c r="F1563" s="167"/>
      <c r="G1563" s="168">
        <f>ROUND(E1563*F1563,2)</f>
        <v>0</v>
      </c>
      <c r="H1563" s="167">
        <v>24080</v>
      </c>
      <c r="I1563" s="168">
        <f>ROUND(E1563*H1563,2)</f>
        <v>8837.36</v>
      </c>
      <c r="J1563" s="167">
        <v>0</v>
      </c>
      <c r="K1563" s="168">
        <f>ROUND(E1563*J1563,2)</f>
        <v>0</v>
      </c>
      <c r="L1563" s="168">
        <v>21</v>
      </c>
      <c r="M1563" s="168">
        <f>G1563*(1+L1563/100)</f>
        <v>0</v>
      </c>
      <c r="N1563" s="168">
        <v>1</v>
      </c>
      <c r="O1563" s="168">
        <f>ROUND(E1563*N1563,2)</f>
        <v>0.37</v>
      </c>
      <c r="P1563" s="168">
        <v>0</v>
      </c>
      <c r="Q1563" s="168">
        <f>ROUND(E1563*P1563,2)</f>
        <v>0</v>
      </c>
      <c r="R1563" s="168" t="s">
        <v>429</v>
      </c>
      <c r="S1563" s="168" t="s">
        <v>171</v>
      </c>
      <c r="T1563" s="169" t="s">
        <v>171</v>
      </c>
      <c r="U1563" s="155">
        <v>0</v>
      </c>
      <c r="V1563" s="155">
        <f>ROUND(E1563*U1563,2)</f>
        <v>0</v>
      </c>
      <c r="W1563" s="155"/>
      <c r="X1563" s="155" t="s">
        <v>430</v>
      </c>
      <c r="Y1563" s="146"/>
      <c r="Z1563" s="146"/>
      <c r="AA1563" s="146"/>
      <c r="AB1563" s="146"/>
      <c r="AC1563" s="146"/>
      <c r="AD1563" s="146"/>
      <c r="AE1563" s="146"/>
      <c r="AF1563" s="146"/>
      <c r="AG1563" s="146" t="s">
        <v>431</v>
      </c>
      <c r="AH1563" s="146"/>
      <c r="AI1563" s="146"/>
      <c r="AJ1563" s="146"/>
      <c r="AK1563" s="146"/>
      <c r="AL1563" s="146"/>
      <c r="AM1563" s="146"/>
      <c r="AN1563" s="146"/>
      <c r="AO1563" s="146"/>
      <c r="AP1563" s="146"/>
      <c r="AQ1563" s="146"/>
      <c r="AR1563" s="146"/>
      <c r="AS1563" s="146"/>
      <c r="AT1563" s="146"/>
      <c r="AU1563" s="146"/>
      <c r="AV1563" s="146"/>
      <c r="AW1563" s="146"/>
      <c r="AX1563" s="146"/>
      <c r="AY1563" s="146"/>
      <c r="AZ1563" s="146"/>
      <c r="BA1563" s="146"/>
      <c r="BB1563" s="146"/>
      <c r="BC1563" s="146"/>
      <c r="BD1563" s="146"/>
      <c r="BE1563" s="146"/>
      <c r="BF1563" s="146"/>
      <c r="BG1563" s="146"/>
      <c r="BH1563" s="146"/>
    </row>
    <row r="1564" spans="1:60" outlineLevel="1">
      <c r="A1564" s="153"/>
      <c r="B1564" s="154"/>
      <c r="C1564" s="195" t="s">
        <v>298</v>
      </c>
      <c r="D1564" s="185"/>
      <c r="E1564" s="186"/>
      <c r="F1564" s="155"/>
      <c r="G1564" s="155"/>
      <c r="H1564" s="155"/>
      <c r="I1564" s="155"/>
      <c r="J1564" s="155"/>
      <c r="K1564" s="155"/>
      <c r="L1564" s="155"/>
      <c r="M1564" s="155"/>
      <c r="N1564" s="155"/>
      <c r="O1564" s="155"/>
      <c r="P1564" s="155"/>
      <c r="Q1564" s="155"/>
      <c r="R1564" s="155"/>
      <c r="S1564" s="155"/>
      <c r="T1564" s="155"/>
      <c r="U1564" s="155"/>
      <c r="V1564" s="155"/>
      <c r="W1564" s="155"/>
      <c r="X1564" s="155"/>
      <c r="Y1564" s="146"/>
      <c r="Z1564" s="146"/>
      <c r="AA1564" s="146"/>
      <c r="AB1564" s="146"/>
      <c r="AC1564" s="146"/>
      <c r="AD1564" s="146"/>
      <c r="AE1564" s="146"/>
      <c r="AF1564" s="146"/>
      <c r="AG1564" s="146" t="s">
        <v>228</v>
      </c>
      <c r="AH1564" s="146">
        <v>0</v>
      </c>
      <c r="AI1564" s="146"/>
      <c r="AJ1564" s="146"/>
      <c r="AK1564" s="146"/>
      <c r="AL1564" s="146"/>
      <c r="AM1564" s="146"/>
      <c r="AN1564" s="146"/>
      <c r="AO1564" s="146"/>
      <c r="AP1564" s="146"/>
      <c r="AQ1564" s="146"/>
      <c r="AR1564" s="146"/>
      <c r="AS1564" s="146"/>
      <c r="AT1564" s="146"/>
      <c r="AU1564" s="146"/>
      <c r="AV1564" s="146"/>
      <c r="AW1564" s="146"/>
      <c r="AX1564" s="146"/>
      <c r="AY1564" s="146"/>
      <c r="AZ1564" s="146"/>
      <c r="BA1564" s="146"/>
      <c r="BB1564" s="146"/>
      <c r="BC1564" s="146"/>
      <c r="BD1564" s="146"/>
      <c r="BE1564" s="146"/>
      <c r="BF1564" s="146"/>
      <c r="BG1564" s="146"/>
      <c r="BH1564" s="146"/>
    </row>
    <row r="1565" spans="1:60" outlineLevel="1">
      <c r="A1565" s="153"/>
      <c r="B1565" s="154"/>
      <c r="C1565" s="195" t="s">
        <v>1322</v>
      </c>
      <c r="D1565" s="185"/>
      <c r="E1565" s="186">
        <v>0.35</v>
      </c>
      <c r="F1565" s="155"/>
      <c r="G1565" s="155"/>
      <c r="H1565" s="155"/>
      <c r="I1565" s="155"/>
      <c r="J1565" s="155"/>
      <c r="K1565" s="155"/>
      <c r="L1565" s="155"/>
      <c r="M1565" s="155"/>
      <c r="N1565" s="155"/>
      <c r="O1565" s="155"/>
      <c r="P1565" s="155"/>
      <c r="Q1565" s="155"/>
      <c r="R1565" s="155"/>
      <c r="S1565" s="155"/>
      <c r="T1565" s="155"/>
      <c r="U1565" s="155"/>
      <c r="V1565" s="155"/>
      <c r="W1565" s="155"/>
      <c r="X1565" s="155"/>
      <c r="Y1565" s="146"/>
      <c r="Z1565" s="146"/>
      <c r="AA1565" s="146"/>
      <c r="AB1565" s="146"/>
      <c r="AC1565" s="146"/>
      <c r="AD1565" s="146"/>
      <c r="AE1565" s="146"/>
      <c r="AF1565" s="146"/>
      <c r="AG1565" s="146" t="s">
        <v>228</v>
      </c>
      <c r="AH1565" s="146">
        <v>0</v>
      </c>
      <c r="AI1565" s="146"/>
      <c r="AJ1565" s="146"/>
      <c r="AK1565" s="146"/>
      <c r="AL1565" s="146"/>
      <c r="AM1565" s="146"/>
      <c r="AN1565" s="146"/>
      <c r="AO1565" s="146"/>
      <c r="AP1565" s="146"/>
      <c r="AQ1565" s="146"/>
      <c r="AR1565" s="146"/>
      <c r="AS1565" s="146"/>
      <c r="AT1565" s="146"/>
      <c r="AU1565" s="146"/>
      <c r="AV1565" s="146"/>
      <c r="AW1565" s="146"/>
      <c r="AX1565" s="146"/>
      <c r="AY1565" s="146"/>
      <c r="AZ1565" s="146"/>
      <c r="BA1565" s="146"/>
      <c r="BB1565" s="146"/>
      <c r="BC1565" s="146"/>
      <c r="BD1565" s="146"/>
      <c r="BE1565" s="146"/>
      <c r="BF1565" s="146"/>
      <c r="BG1565" s="146"/>
      <c r="BH1565" s="146"/>
    </row>
    <row r="1566" spans="1:60" outlineLevel="1">
      <c r="A1566" s="153"/>
      <c r="B1566" s="154"/>
      <c r="C1566" s="196" t="s">
        <v>432</v>
      </c>
      <c r="D1566" s="187"/>
      <c r="E1566" s="188">
        <v>1.7500000000000002E-2</v>
      </c>
      <c r="F1566" s="155"/>
      <c r="G1566" s="155"/>
      <c r="H1566" s="155"/>
      <c r="I1566" s="155"/>
      <c r="J1566" s="155"/>
      <c r="K1566" s="155"/>
      <c r="L1566" s="155"/>
      <c r="M1566" s="155"/>
      <c r="N1566" s="155"/>
      <c r="O1566" s="155"/>
      <c r="P1566" s="155"/>
      <c r="Q1566" s="155"/>
      <c r="R1566" s="155"/>
      <c r="S1566" s="155"/>
      <c r="T1566" s="155"/>
      <c r="U1566" s="155"/>
      <c r="V1566" s="155"/>
      <c r="W1566" s="155"/>
      <c r="X1566" s="155"/>
      <c r="Y1566" s="146"/>
      <c r="Z1566" s="146"/>
      <c r="AA1566" s="146"/>
      <c r="AB1566" s="146"/>
      <c r="AC1566" s="146"/>
      <c r="AD1566" s="146"/>
      <c r="AE1566" s="146"/>
      <c r="AF1566" s="146"/>
      <c r="AG1566" s="146" t="s">
        <v>228</v>
      </c>
      <c r="AH1566" s="146">
        <v>4</v>
      </c>
      <c r="AI1566" s="146"/>
      <c r="AJ1566" s="146"/>
      <c r="AK1566" s="146"/>
      <c r="AL1566" s="146"/>
      <c r="AM1566" s="146"/>
      <c r="AN1566" s="146"/>
      <c r="AO1566" s="146"/>
      <c r="AP1566" s="146"/>
      <c r="AQ1566" s="146"/>
      <c r="AR1566" s="146"/>
      <c r="AS1566" s="146"/>
      <c r="AT1566" s="146"/>
      <c r="AU1566" s="146"/>
      <c r="AV1566" s="146"/>
      <c r="AW1566" s="146"/>
      <c r="AX1566" s="146"/>
      <c r="AY1566" s="146"/>
      <c r="AZ1566" s="146"/>
      <c r="BA1566" s="146"/>
      <c r="BB1566" s="146"/>
      <c r="BC1566" s="146"/>
      <c r="BD1566" s="146"/>
      <c r="BE1566" s="146"/>
      <c r="BF1566" s="146"/>
      <c r="BG1566" s="146"/>
      <c r="BH1566" s="146"/>
    </row>
    <row r="1567" spans="1:60" outlineLevel="1">
      <c r="A1567" s="163">
        <v>216</v>
      </c>
      <c r="B1567" s="164" t="s">
        <v>1258</v>
      </c>
      <c r="C1567" s="180" t="s">
        <v>1259</v>
      </c>
      <c r="D1567" s="165" t="s">
        <v>296</v>
      </c>
      <c r="E1567" s="166">
        <v>11.087999999999999</v>
      </c>
      <c r="F1567" s="167"/>
      <c r="G1567" s="168">
        <f>ROUND(E1567*F1567,2)</f>
        <v>0</v>
      </c>
      <c r="H1567" s="167">
        <v>19080</v>
      </c>
      <c r="I1567" s="168">
        <f>ROUND(E1567*H1567,2)</f>
        <v>211559.04000000001</v>
      </c>
      <c r="J1567" s="167">
        <v>0</v>
      </c>
      <c r="K1567" s="168">
        <f>ROUND(E1567*J1567,2)</f>
        <v>0</v>
      </c>
      <c r="L1567" s="168">
        <v>21</v>
      </c>
      <c r="M1567" s="168">
        <f>G1567*(1+L1567/100)</f>
        <v>0</v>
      </c>
      <c r="N1567" s="168">
        <v>1</v>
      </c>
      <c r="O1567" s="168">
        <f>ROUND(E1567*N1567,2)</f>
        <v>11.09</v>
      </c>
      <c r="P1567" s="168">
        <v>0</v>
      </c>
      <c r="Q1567" s="168">
        <f>ROUND(E1567*P1567,2)</f>
        <v>0</v>
      </c>
      <c r="R1567" s="168" t="s">
        <v>429</v>
      </c>
      <c r="S1567" s="168" t="s">
        <v>171</v>
      </c>
      <c r="T1567" s="169" t="s">
        <v>171</v>
      </c>
      <c r="U1567" s="155">
        <v>0</v>
      </c>
      <c r="V1567" s="155">
        <f>ROUND(E1567*U1567,2)</f>
        <v>0</v>
      </c>
      <c r="W1567" s="155"/>
      <c r="X1567" s="155" t="s">
        <v>430</v>
      </c>
      <c r="Y1567" s="146"/>
      <c r="Z1567" s="146"/>
      <c r="AA1567" s="146"/>
      <c r="AB1567" s="146"/>
      <c r="AC1567" s="146"/>
      <c r="AD1567" s="146"/>
      <c r="AE1567" s="146"/>
      <c r="AF1567" s="146"/>
      <c r="AG1567" s="146" t="s">
        <v>431</v>
      </c>
      <c r="AH1567" s="146"/>
      <c r="AI1567" s="146"/>
      <c r="AJ1567" s="146"/>
      <c r="AK1567" s="146"/>
      <c r="AL1567" s="146"/>
      <c r="AM1567" s="146"/>
      <c r="AN1567" s="146"/>
      <c r="AO1567" s="146"/>
      <c r="AP1567" s="146"/>
      <c r="AQ1567" s="146"/>
      <c r="AR1567" s="146"/>
      <c r="AS1567" s="146"/>
      <c r="AT1567" s="146"/>
      <c r="AU1567" s="146"/>
      <c r="AV1567" s="146"/>
      <c r="AW1567" s="146"/>
      <c r="AX1567" s="146"/>
      <c r="AY1567" s="146"/>
      <c r="AZ1567" s="146"/>
      <c r="BA1567" s="146"/>
      <c r="BB1567" s="146"/>
      <c r="BC1567" s="146"/>
      <c r="BD1567" s="146"/>
      <c r="BE1567" s="146"/>
      <c r="BF1567" s="146"/>
      <c r="BG1567" s="146"/>
      <c r="BH1567" s="146"/>
    </row>
    <row r="1568" spans="1:60" outlineLevel="1">
      <c r="A1568" s="153"/>
      <c r="B1568" s="154"/>
      <c r="C1568" s="195" t="s">
        <v>298</v>
      </c>
      <c r="D1568" s="185"/>
      <c r="E1568" s="186"/>
      <c r="F1568" s="155"/>
      <c r="G1568" s="155"/>
      <c r="H1568" s="155"/>
      <c r="I1568" s="155"/>
      <c r="J1568" s="155"/>
      <c r="K1568" s="155"/>
      <c r="L1568" s="155"/>
      <c r="M1568" s="155"/>
      <c r="N1568" s="155"/>
      <c r="O1568" s="155"/>
      <c r="P1568" s="155"/>
      <c r="Q1568" s="155"/>
      <c r="R1568" s="155"/>
      <c r="S1568" s="155"/>
      <c r="T1568" s="155"/>
      <c r="U1568" s="155"/>
      <c r="V1568" s="155"/>
      <c r="W1568" s="155"/>
      <c r="X1568" s="155"/>
      <c r="Y1568" s="146"/>
      <c r="Z1568" s="146"/>
      <c r="AA1568" s="146"/>
      <c r="AB1568" s="146"/>
      <c r="AC1568" s="146"/>
      <c r="AD1568" s="146"/>
      <c r="AE1568" s="146"/>
      <c r="AF1568" s="146"/>
      <c r="AG1568" s="146" t="s">
        <v>228</v>
      </c>
      <c r="AH1568" s="146">
        <v>0</v>
      </c>
      <c r="AI1568" s="146"/>
      <c r="AJ1568" s="146"/>
      <c r="AK1568" s="146"/>
      <c r="AL1568" s="146"/>
      <c r="AM1568" s="146"/>
      <c r="AN1568" s="146"/>
      <c r="AO1568" s="146"/>
      <c r="AP1568" s="146"/>
      <c r="AQ1568" s="146"/>
      <c r="AR1568" s="146"/>
      <c r="AS1568" s="146"/>
      <c r="AT1568" s="146"/>
      <c r="AU1568" s="146"/>
      <c r="AV1568" s="146"/>
      <c r="AW1568" s="146"/>
      <c r="AX1568" s="146"/>
      <c r="AY1568" s="146"/>
      <c r="AZ1568" s="146"/>
      <c r="BA1568" s="146"/>
      <c r="BB1568" s="146"/>
      <c r="BC1568" s="146"/>
      <c r="BD1568" s="146"/>
      <c r="BE1568" s="146"/>
      <c r="BF1568" s="146"/>
      <c r="BG1568" s="146"/>
      <c r="BH1568" s="146"/>
    </row>
    <row r="1569" spans="1:60" outlineLevel="1">
      <c r="A1569" s="153"/>
      <c r="B1569" s="154"/>
      <c r="C1569" s="195" t="s">
        <v>1323</v>
      </c>
      <c r="D1569" s="185"/>
      <c r="E1569" s="186">
        <v>10.56</v>
      </c>
      <c r="F1569" s="155"/>
      <c r="G1569" s="155"/>
      <c r="H1569" s="155"/>
      <c r="I1569" s="155"/>
      <c r="J1569" s="155"/>
      <c r="K1569" s="155"/>
      <c r="L1569" s="155"/>
      <c r="M1569" s="155"/>
      <c r="N1569" s="155"/>
      <c r="O1569" s="155"/>
      <c r="P1569" s="155"/>
      <c r="Q1569" s="155"/>
      <c r="R1569" s="155"/>
      <c r="S1569" s="155"/>
      <c r="T1569" s="155"/>
      <c r="U1569" s="155"/>
      <c r="V1569" s="155"/>
      <c r="W1569" s="155"/>
      <c r="X1569" s="155"/>
      <c r="Y1569" s="146"/>
      <c r="Z1569" s="146"/>
      <c r="AA1569" s="146"/>
      <c r="AB1569" s="146"/>
      <c r="AC1569" s="146"/>
      <c r="AD1569" s="146"/>
      <c r="AE1569" s="146"/>
      <c r="AF1569" s="146"/>
      <c r="AG1569" s="146" t="s">
        <v>228</v>
      </c>
      <c r="AH1569" s="146">
        <v>0</v>
      </c>
      <c r="AI1569" s="146"/>
      <c r="AJ1569" s="146"/>
      <c r="AK1569" s="146"/>
      <c r="AL1569" s="146"/>
      <c r="AM1569" s="146"/>
      <c r="AN1569" s="146"/>
      <c r="AO1569" s="146"/>
      <c r="AP1569" s="146"/>
      <c r="AQ1569" s="146"/>
      <c r="AR1569" s="146"/>
      <c r="AS1569" s="146"/>
      <c r="AT1569" s="146"/>
      <c r="AU1569" s="146"/>
      <c r="AV1569" s="146"/>
      <c r="AW1569" s="146"/>
      <c r="AX1569" s="146"/>
      <c r="AY1569" s="146"/>
      <c r="AZ1569" s="146"/>
      <c r="BA1569" s="146"/>
      <c r="BB1569" s="146"/>
      <c r="BC1569" s="146"/>
      <c r="BD1569" s="146"/>
      <c r="BE1569" s="146"/>
      <c r="BF1569" s="146"/>
      <c r="BG1569" s="146"/>
      <c r="BH1569" s="146"/>
    </row>
    <row r="1570" spans="1:60" outlineLevel="1">
      <c r="A1570" s="153"/>
      <c r="B1570" s="154"/>
      <c r="C1570" s="196" t="s">
        <v>432</v>
      </c>
      <c r="D1570" s="187"/>
      <c r="E1570" s="188">
        <v>0.52800000000000002</v>
      </c>
      <c r="F1570" s="155"/>
      <c r="G1570" s="155"/>
      <c r="H1570" s="155"/>
      <c r="I1570" s="155"/>
      <c r="J1570" s="155"/>
      <c r="K1570" s="155"/>
      <c r="L1570" s="155"/>
      <c r="M1570" s="155"/>
      <c r="N1570" s="155"/>
      <c r="O1570" s="155"/>
      <c r="P1570" s="155"/>
      <c r="Q1570" s="155"/>
      <c r="R1570" s="155"/>
      <c r="S1570" s="155"/>
      <c r="T1570" s="155"/>
      <c r="U1570" s="155"/>
      <c r="V1570" s="155"/>
      <c r="W1570" s="155"/>
      <c r="X1570" s="155"/>
      <c r="Y1570" s="146"/>
      <c r="Z1570" s="146"/>
      <c r="AA1570" s="146"/>
      <c r="AB1570" s="146"/>
      <c r="AC1570" s="146"/>
      <c r="AD1570" s="146"/>
      <c r="AE1570" s="146"/>
      <c r="AF1570" s="146"/>
      <c r="AG1570" s="146" t="s">
        <v>228</v>
      </c>
      <c r="AH1570" s="146">
        <v>4</v>
      </c>
      <c r="AI1570" s="146"/>
      <c r="AJ1570" s="146"/>
      <c r="AK1570" s="146"/>
      <c r="AL1570" s="146"/>
      <c r="AM1570" s="146"/>
      <c r="AN1570" s="146"/>
      <c r="AO1570" s="146"/>
      <c r="AP1570" s="146"/>
      <c r="AQ1570" s="146"/>
      <c r="AR1570" s="146"/>
      <c r="AS1570" s="146"/>
      <c r="AT1570" s="146"/>
      <c r="AU1570" s="146"/>
      <c r="AV1570" s="146"/>
      <c r="AW1570" s="146"/>
      <c r="AX1570" s="146"/>
      <c r="AY1570" s="146"/>
      <c r="AZ1570" s="146"/>
      <c r="BA1570" s="146"/>
      <c r="BB1570" s="146"/>
      <c r="BC1570" s="146"/>
      <c r="BD1570" s="146"/>
      <c r="BE1570" s="146"/>
      <c r="BF1570" s="146"/>
      <c r="BG1570" s="146"/>
      <c r="BH1570" s="146"/>
    </row>
    <row r="1571" spans="1:60" ht="67.5" outlineLevel="1">
      <c r="A1571" s="163">
        <v>217</v>
      </c>
      <c r="B1571" s="164" t="s">
        <v>1326</v>
      </c>
      <c r="C1571" s="180" t="s">
        <v>1329</v>
      </c>
      <c r="D1571" s="165" t="s">
        <v>254</v>
      </c>
      <c r="E1571" s="166">
        <v>96.105000000000004</v>
      </c>
      <c r="F1571" s="167"/>
      <c r="G1571" s="168">
        <f>ROUND(E1571*F1571,2)</f>
        <v>0</v>
      </c>
      <c r="H1571" s="167">
        <v>19080</v>
      </c>
      <c r="I1571" s="168">
        <f>ROUND(E1571*H1571,2)</f>
        <v>1833683.4</v>
      </c>
      <c r="J1571" s="167">
        <v>0</v>
      </c>
      <c r="K1571" s="168">
        <f>ROUND(E1571*J1571,2)</f>
        <v>0</v>
      </c>
      <c r="L1571" s="168">
        <v>21</v>
      </c>
      <c r="M1571" s="168">
        <f>G1571*(1+L1571/100)</f>
        <v>0</v>
      </c>
      <c r="N1571" s="168">
        <v>1</v>
      </c>
      <c r="O1571" s="168">
        <f>ROUND(E1571*N1571,2)</f>
        <v>96.11</v>
      </c>
      <c r="P1571" s="168">
        <v>0</v>
      </c>
      <c r="Q1571" s="168">
        <f>ROUND(E1571*P1571,2)</f>
        <v>0</v>
      </c>
      <c r="R1571" s="168"/>
      <c r="S1571" s="168" t="s">
        <v>171</v>
      </c>
      <c r="T1571" s="169" t="s">
        <v>171</v>
      </c>
      <c r="U1571" s="155"/>
      <c r="V1571" s="155"/>
      <c r="W1571" s="155"/>
      <c r="X1571" s="155"/>
      <c r="Y1571" s="146"/>
      <c r="Z1571" s="146"/>
      <c r="AA1571" s="146"/>
      <c r="AB1571" s="146"/>
      <c r="AC1571" s="146"/>
      <c r="AD1571" s="146"/>
      <c r="AE1571" s="146"/>
      <c r="AF1571" s="146"/>
      <c r="AG1571" s="146"/>
      <c r="AH1571" s="146"/>
      <c r="AI1571" s="146"/>
      <c r="AJ1571" s="146"/>
      <c r="AK1571" s="146"/>
      <c r="AL1571" s="146"/>
      <c r="AM1571" s="146"/>
      <c r="AN1571" s="146"/>
      <c r="AO1571" s="146"/>
      <c r="AP1571" s="146"/>
      <c r="AQ1571" s="146"/>
      <c r="AR1571" s="146"/>
      <c r="AS1571" s="146"/>
      <c r="AT1571" s="146"/>
      <c r="AU1571" s="146"/>
      <c r="AV1571" s="146"/>
      <c r="AW1571" s="146"/>
      <c r="AX1571" s="146"/>
      <c r="AY1571" s="146"/>
      <c r="AZ1571" s="146"/>
      <c r="BA1571" s="146"/>
      <c r="BB1571" s="146"/>
      <c r="BC1571" s="146"/>
      <c r="BD1571" s="146"/>
      <c r="BE1571" s="146"/>
      <c r="BF1571" s="146"/>
      <c r="BG1571" s="146"/>
      <c r="BH1571" s="146"/>
    </row>
    <row r="1572" spans="1:60" outlineLevel="1">
      <c r="A1572" s="153"/>
      <c r="B1572" s="154"/>
      <c r="C1572" s="195" t="s">
        <v>361</v>
      </c>
      <c r="D1572" s="185"/>
      <c r="E1572" s="186"/>
      <c r="F1572" s="155"/>
      <c r="G1572" s="155"/>
      <c r="H1572" s="155"/>
      <c r="I1572" s="155"/>
      <c r="J1572" s="155"/>
      <c r="K1572" s="155"/>
      <c r="L1572" s="155"/>
      <c r="M1572" s="155"/>
      <c r="N1572" s="155"/>
      <c r="O1572" s="155"/>
      <c r="P1572" s="155"/>
      <c r="Q1572" s="155"/>
      <c r="R1572" s="155"/>
      <c r="S1572" s="155"/>
      <c r="T1572" s="155"/>
      <c r="U1572" s="155"/>
      <c r="V1572" s="155"/>
      <c r="W1572" s="155"/>
      <c r="X1572" s="155"/>
      <c r="Y1572" s="146"/>
      <c r="Z1572" s="146"/>
      <c r="AA1572" s="146"/>
      <c r="AB1572" s="146"/>
      <c r="AC1572" s="146"/>
      <c r="AD1572" s="146"/>
      <c r="AE1572" s="146"/>
      <c r="AF1572" s="146"/>
      <c r="AG1572" s="146"/>
      <c r="AH1572" s="146"/>
      <c r="AI1572" s="146"/>
      <c r="AJ1572" s="146"/>
      <c r="AK1572" s="146"/>
      <c r="AL1572" s="146"/>
      <c r="AM1572" s="146"/>
      <c r="AN1572" s="146"/>
      <c r="AO1572" s="146"/>
      <c r="AP1572" s="146"/>
      <c r="AQ1572" s="146"/>
      <c r="AR1572" s="146"/>
      <c r="AS1572" s="146"/>
      <c r="AT1572" s="146"/>
      <c r="AU1572" s="146"/>
      <c r="AV1572" s="146"/>
      <c r="AW1572" s="146"/>
      <c r="AX1572" s="146"/>
      <c r="AY1572" s="146"/>
      <c r="AZ1572" s="146"/>
      <c r="BA1572" s="146"/>
      <c r="BB1572" s="146"/>
      <c r="BC1572" s="146"/>
      <c r="BD1572" s="146"/>
      <c r="BE1572" s="146"/>
      <c r="BF1572" s="146"/>
      <c r="BG1572" s="146"/>
      <c r="BH1572" s="146"/>
    </row>
    <row r="1573" spans="1:60" outlineLevel="1">
      <c r="A1573" s="153"/>
      <c r="B1573" s="154"/>
      <c r="C1573" s="195" t="s">
        <v>1327</v>
      </c>
      <c r="D1573" s="185"/>
      <c r="E1573" s="186">
        <v>64.069999999999993</v>
      </c>
      <c r="F1573" s="155"/>
      <c r="G1573" s="155"/>
      <c r="H1573" s="155"/>
      <c r="I1573" s="155"/>
      <c r="J1573" s="155"/>
      <c r="K1573" s="155"/>
      <c r="L1573" s="155"/>
      <c r="M1573" s="155"/>
      <c r="N1573" s="155"/>
      <c r="O1573" s="155"/>
      <c r="P1573" s="155"/>
      <c r="Q1573" s="155"/>
      <c r="R1573" s="155"/>
      <c r="S1573" s="155"/>
      <c r="T1573" s="155"/>
      <c r="U1573" s="155"/>
      <c r="V1573" s="155"/>
      <c r="W1573" s="155"/>
      <c r="X1573" s="155"/>
      <c r="Y1573" s="146"/>
      <c r="Z1573" s="146"/>
      <c r="AA1573" s="146"/>
      <c r="AB1573" s="146"/>
      <c r="AC1573" s="146"/>
      <c r="AD1573" s="146"/>
      <c r="AE1573" s="146"/>
      <c r="AF1573" s="146"/>
      <c r="AG1573" s="146" t="s">
        <v>228</v>
      </c>
      <c r="AH1573" s="146">
        <v>0</v>
      </c>
      <c r="AI1573" s="146"/>
      <c r="AJ1573" s="146"/>
      <c r="AK1573" s="146"/>
      <c r="AL1573" s="146"/>
      <c r="AM1573" s="146"/>
      <c r="AN1573" s="146"/>
      <c r="AO1573" s="146"/>
      <c r="AP1573" s="146"/>
      <c r="AQ1573" s="146"/>
      <c r="AR1573" s="146"/>
      <c r="AS1573" s="146"/>
      <c r="AT1573" s="146"/>
      <c r="AU1573" s="146"/>
      <c r="AV1573" s="146"/>
      <c r="AW1573" s="146"/>
      <c r="AX1573" s="146"/>
      <c r="AY1573" s="146"/>
      <c r="AZ1573" s="146"/>
      <c r="BA1573" s="146"/>
      <c r="BB1573" s="146"/>
      <c r="BC1573" s="146"/>
      <c r="BD1573" s="146"/>
      <c r="BE1573" s="146"/>
      <c r="BF1573" s="146"/>
      <c r="BG1573" s="146"/>
      <c r="BH1573" s="146"/>
    </row>
    <row r="1574" spans="1:60" outlineLevel="1">
      <c r="A1574" s="153"/>
      <c r="B1574" s="154"/>
      <c r="C1574" s="196" t="s">
        <v>1328</v>
      </c>
      <c r="D1574" s="187"/>
      <c r="E1574" s="188">
        <v>32.034999999999997</v>
      </c>
      <c r="F1574" s="155"/>
      <c r="G1574" s="155"/>
      <c r="H1574" s="155"/>
      <c r="I1574" s="155"/>
      <c r="J1574" s="155"/>
      <c r="K1574" s="155"/>
      <c r="L1574" s="155"/>
      <c r="M1574" s="155"/>
      <c r="N1574" s="155"/>
      <c r="O1574" s="155"/>
      <c r="P1574" s="155"/>
      <c r="Q1574" s="155"/>
      <c r="R1574" s="155"/>
      <c r="S1574" s="155"/>
      <c r="T1574" s="155"/>
      <c r="U1574" s="155"/>
      <c r="V1574" s="155"/>
      <c r="W1574" s="155"/>
      <c r="X1574" s="155"/>
      <c r="Y1574" s="146"/>
      <c r="Z1574" s="146"/>
      <c r="AA1574" s="146"/>
      <c r="AB1574" s="146"/>
      <c r="AC1574" s="146"/>
      <c r="AD1574" s="146"/>
      <c r="AE1574" s="146"/>
      <c r="AF1574" s="146"/>
      <c r="AG1574" s="146" t="s">
        <v>228</v>
      </c>
      <c r="AH1574" s="146">
        <v>0</v>
      </c>
      <c r="AI1574" s="146"/>
      <c r="AJ1574" s="146"/>
      <c r="AK1574" s="146"/>
      <c r="AL1574" s="146"/>
      <c r="AM1574" s="146"/>
      <c r="AN1574" s="146"/>
      <c r="AO1574" s="146"/>
      <c r="AP1574" s="146"/>
      <c r="AQ1574" s="146"/>
      <c r="AR1574" s="146"/>
      <c r="AS1574" s="146"/>
      <c r="AT1574" s="146"/>
      <c r="AU1574" s="146"/>
      <c r="AV1574" s="146"/>
      <c r="AW1574" s="146"/>
      <c r="AX1574" s="146"/>
      <c r="AY1574" s="146"/>
      <c r="AZ1574" s="146"/>
      <c r="BA1574" s="146"/>
      <c r="BB1574" s="146"/>
      <c r="BC1574" s="146"/>
      <c r="BD1574" s="146"/>
      <c r="BE1574" s="146"/>
      <c r="BF1574" s="146"/>
      <c r="BG1574" s="146"/>
      <c r="BH1574" s="146"/>
    </row>
    <row r="1575" spans="1:60">
      <c r="A1575" s="157" t="s">
        <v>166</v>
      </c>
      <c r="B1575" s="158" t="s">
        <v>133</v>
      </c>
      <c r="C1575" s="179" t="s">
        <v>134</v>
      </c>
      <c r="D1575" s="159"/>
      <c r="E1575" s="160"/>
      <c r="F1575" s="161"/>
      <c r="G1575" s="161">
        <f>SUMIF(AG1576:AG1607,"&lt;&gt;NOR",G1576:G1607)</f>
        <v>0</v>
      </c>
      <c r="H1575" s="161"/>
      <c r="I1575" s="161">
        <f>SUM(I1576:I1607)</f>
        <v>0</v>
      </c>
      <c r="J1575" s="161"/>
      <c r="K1575" s="161">
        <f>SUM(K1576:K1607)</f>
        <v>193363.66</v>
      </c>
      <c r="L1575" s="161"/>
      <c r="M1575" s="161">
        <f>SUM(M1576:M1607)</f>
        <v>0</v>
      </c>
      <c r="N1575" s="161"/>
      <c r="O1575" s="161">
        <f>SUM(O1576:O1607)</f>
        <v>0</v>
      </c>
      <c r="P1575" s="161"/>
      <c r="Q1575" s="161">
        <f>SUM(Q1576:Q1607)</f>
        <v>0</v>
      </c>
      <c r="R1575" s="161"/>
      <c r="S1575" s="161"/>
      <c r="T1575" s="162"/>
      <c r="U1575" s="156"/>
      <c r="V1575" s="156">
        <f>SUM(V1576:V1607)</f>
        <v>219.95</v>
      </c>
      <c r="W1575" s="156"/>
      <c r="X1575" s="156"/>
      <c r="AG1575" t="s">
        <v>167</v>
      </c>
    </row>
    <row r="1576" spans="1:60" outlineLevel="1">
      <c r="A1576" s="163">
        <v>218</v>
      </c>
      <c r="B1576" s="164" t="s">
        <v>1260</v>
      </c>
      <c r="C1576" s="180" t="s">
        <v>1261</v>
      </c>
      <c r="D1576" s="165" t="s">
        <v>296</v>
      </c>
      <c r="E1576" s="166">
        <v>134.43903</v>
      </c>
      <c r="F1576" s="167"/>
      <c r="G1576" s="168">
        <f>ROUND(E1576*F1576,2)</f>
        <v>0</v>
      </c>
      <c r="H1576" s="167">
        <v>0</v>
      </c>
      <c r="I1576" s="168">
        <f>ROUND(E1576*H1576,2)</f>
        <v>0</v>
      </c>
      <c r="J1576" s="167">
        <v>129</v>
      </c>
      <c r="K1576" s="168">
        <f>ROUND(E1576*J1576,2)</f>
        <v>17342.63</v>
      </c>
      <c r="L1576" s="168">
        <v>21</v>
      </c>
      <c r="M1576" s="168">
        <f>G1576*(1+L1576/100)</f>
        <v>0</v>
      </c>
      <c r="N1576" s="168">
        <v>0</v>
      </c>
      <c r="O1576" s="168">
        <f>ROUND(E1576*N1576,2)</f>
        <v>0</v>
      </c>
      <c r="P1576" s="168">
        <v>0</v>
      </c>
      <c r="Q1576" s="168">
        <f>ROUND(E1576*P1576,2)</f>
        <v>0</v>
      </c>
      <c r="R1576" s="168" t="s">
        <v>1262</v>
      </c>
      <c r="S1576" s="168" t="s">
        <v>171</v>
      </c>
      <c r="T1576" s="169" t="s">
        <v>171</v>
      </c>
      <c r="U1576" s="155">
        <v>9.9000000000000005E-2</v>
      </c>
      <c r="V1576" s="155">
        <f>ROUND(E1576*U1576,2)</f>
        <v>13.31</v>
      </c>
      <c r="W1576" s="155"/>
      <c r="X1576" s="155" t="s">
        <v>1263</v>
      </c>
      <c r="Y1576" s="146"/>
      <c r="Z1576" s="146"/>
      <c r="AA1576" s="146"/>
      <c r="AB1576" s="146"/>
      <c r="AC1576" s="146"/>
      <c r="AD1576" s="146"/>
      <c r="AE1576" s="146"/>
      <c r="AF1576" s="146"/>
      <c r="AG1576" s="146" t="s">
        <v>1264</v>
      </c>
      <c r="AH1576" s="146"/>
      <c r="AI1576" s="146"/>
      <c r="AJ1576" s="146"/>
      <c r="AK1576" s="146"/>
      <c r="AL1576" s="146"/>
      <c r="AM1576" s="146"/>
      <c r="AN1576" s="146"/>
      <c r="AO1576" s="146"/>
      <c r="AP1576" s="146"/>
      <c r="AQ1576" s="146"/>
      <c r="AR1576" s="146"/>
      <c r="AS1576" s="146"/>
      <c r="AT1576" s="146"/>
      <c r="AU1576" s="146"/>
      <c r="AV1576" s="146"/>
      <c r="AW1576" s="146"/>
      <c r="AX1576" s="146"/>
      <c r="AY1576" s="146"/>
      <c r="AZ1576" s="146"/>
      <c r="BA1576" s="146"/>
      <c r="BB1576" s="146"/>
      <c r="BC1576" s="146"/>
      <c r="BD1576" s="146"/>
      <c r="BE1576" s="146"/>
      <c r="BF1576" s="146"/>
      <c r="BG1576" s="146"/>
      <c r="BH1576" s="146"/>
    </row>
    <row r="1577" spans="1:60" outlineLevel="1">
      <c r="A1577" s="153"/>
      <c r="B1577" s="154"/>
      <c r="C1577" s="801" t="s">
        <v>1265</v>
      </c>
      <c r="D1577" s="802"/>
      <c r="E1577" s="802"/>
      <c r="F1577" s="802"/>
      <c r="G1577" s="802"/>
      <c r="H1577" s="155"/>
      <c r="I1577" s="155"/>
      <c r="J1577" s="155"/>
      <c r="K1577" s="155"/>
      <c r="L1577" s="155"/>
      <c r="M1577" s="155"/>
      <c r="N1577" s="155"/>
      <c r="O1577" s="155"/>
      <c r="P1577" s="155"/>
      <c r="Q1577" s="155"/>
      <c r="R1577" s="155"/>
      <c r="S1577" s="155"/>
      <c r="T1577" s="155"/>
      <c r="U1577" s="155"/>
      <c r="V1577" s="155"/>
      <c r="W1577" s="155"/>
      <c r="X1577" s="155"/>
      <c r="Y1577" s="146"/>
      <c r="Z1577" s="146"/>
      <c r="AA1577" s="146"/>
      <c r="AB1577" s="146"/>
      <c r="AC1577" s="146"/>
      <c r="AD1577" s="146"/>
      <c r="AE1577" s="146"/>
      <c r="AF1577" s="146"/>
      <c r="AG1577" s="146" t="s">
        <v>226</v>
      </c>
      <c r="AH1577" s="146"/>
      <c r="AI1577" s="146"/>
      <c r="AJ1577" s="146"/>
      <c r="AK1577" s="146"/>
      <c r="AL1577" s="146"/>
      <c r="AM1577" s="146"/>
      <c r="AN1577" s="146"/>
      <c r="AO1577" s="146"/>
      <c r="AP1577" s="146"/>
      <c r="AQ1577" s="146"/>
      <c r="AR1577" s="146"/>
      <c r="AS1577" s="146"/>
      <c r="AT1577" s="146"/>
      <c r="AU1577" s="146"/>
      <c r="AV1577" s="146"/>
      <c r="AW1577" s="146"/>
      <c r="AX1577" s="146"/>
      <c r="AY1577" s="146"/>
      <c r="AZ1577" s="146"/>
      <c r="BA1577" s="146"/>
      <c r="BB1577" s="146"/>
      <c r="BC1577" s="146"/>
      <c r="BD1577" s="146"/>
      <c r="BE1577" s="146"/>
      <c r="BF1577" s="146"/>
      <c r="BG1577" s="146"/>
      <c r="BH1577" s="146"/>
    </row>
    <row r="1578" spans="1:60" outlineLevel="1">
      <c r="A1578" s="153"/>
      <c r="B1578" s="154"/>
      <c r="C1578" s="195" t="s">
        <v>1266</v>
      </c>
      <c r="D1578" s="185"/>
      <c r="E1578" s="186"/>
      <c r="F1578" s="155"/>
      <c r="G1578" s="155"/>
      <c r="H1578" s="155"/>
      <c r="I1578" s="155"/>
      <c r="J1578" s="155"/>
      <c r="K1578" s="155"/>
      <c r="L1578" s="155"/>
      <c r="M1578" s="155"/>
      <c r="N1578" s="155"/>
      <c r="O1578" s="155"/>
      <c r="P1578" s="155"/>
      <c r="Q1578" s="155"/>
      <c r="R1578" s="155"/>
      <c r="S1578" s="155"/>
      <c r="T1578" s="155"/>
      <c r="U1578" s="155"/>
      <c r="V1578" s="155"/>
      <c r="W1578" s="155"/>
      <c r="X1578" s="155"/>
      <c r="Y1578" s="146"/>
      <c r="Z1578" s="146"/>
      <c r="AA1578" s="146"/>
      <c r="AB1578" s="146"/>
      <c r="AC1578" s="146"/>
      <c r="AD1578" s="146"/>
      <c r="AE1578" s="146"/>
      <c r="AF1578" s="146"/>
      <c r="AG1578" s="146" t="s">
        <v>228</v>
      </c>
      <c r="AH1578" s="146">
        <v>0</v>
      </c>
      <c r="AI1578" s="146"/>
      <c r="AJ1578" s="146"/>
      <c r="AK1578" s="146"/>
      <c r="AL1578" s="146"/>
      <c r="AM1578" s="146"/>
      <c r="AN1578" s="146"/>
      <c r="AO1578" s="146"/>
      <c r="AP1578" s="146"/>
      <c r="AQ1578" s="146"/>
      <c r="AR1578" s="146"/>
      <c r="AS1578" s="146"/>
      <c r="AT1578" s="146"/>
      <c r="AU1578" s="146"/>
      <c r="AV1578" s="146"/>
      <c r="AW1578" s="146"/>
      <c r="AX1578" s="146"/>
      <c r="AY1578" s="146"/>
      <c r="AZ1578" s="146"/>
      <c r="BA1578" s="146"/>
      <c r="BB1578" s="146"/>
      <c r="BC1578" s="146"/>
      <c r="BD1578" s="146"/>
      <c r="BE1578" s="146"/>
      <c r="BF1578" s="146"/>
      <c r="BG1578" s="146"/>
      <c r="BH1578" s="146"/>
    </row>
    <row r="1579" spans="1:60" ht="22.5" outlineLevel="1">
      <c r="A1579" s="153"/>
      <c r="B1579" s="154"/>
      <c r="C1579" s="195" t="s">
        <v>1267</v>
      </c>
      <c r="D1579" s="185"/>
      <c r="E1579" s="186"/>
      <c r="F1579" s="155"/>
      <c r="G1579" s="155"/>
      <c r="H1579" s="155"/>
      <c r="I1579" s="155"/>
      <c r="J1579" s="155"/>
      <c r="K1579" s="155"/>
      <c r="L1579" s="155"/>
      <c r="M1579" s="155"/>
      <c r="N1579" s="155"/>
      <c r="O1579" s="155"/>
      <c r="P1579" s="155"/>
      <c r="Q1579" s="155"/>
      <c r="R1579" s="155"/>
      <c r="S1579" s="155"/>
      <c r="T1579" s="155"/>
      <c r="U1579" s="155"/>
      <c r="V1579" s="155"/>
      <c r="W1579" s="155"/>
      <c r="X1579" s="155"/>
      <c r="Y1579" s="146"/>
      <c r="Z1579" s="146"/>
      <c r="AA1579" s="146"/>
      <c r="AB1579" s="146"/>
      <c r="AC1579" s="146"/>
      <c r="AD1579" s="146"/>
      <c r="AE1579" s="146"/>
      <c r="AF1579" s="146"/>
      <c r="AG1579" s="146" t="s">
        <v>228</v>
      </c>
      <c r="AH1579" s="146">
        <v>0</v>
      </c>
      <c r="AI1579" s="146"/>
      <c r="AJ1579" s="146"/>
      <c r="AK1579" s="146"/>
      <c r="AL1579" s="146"/>
      <c r="AM1579" s="146"/>
      <c r="AN1579" s="146"/>
      <c r="AO1579" s="146"/>
      <c r="AP1579" s="146"/>
      <c r="AQ1579" s="146"/>
      <c r="AR1579" s="146"/>
      <c r="AS1579" s="146"/>
      <c r="AT1579" s="146"/>
      <c r="AU1579" s="146"/>
      <c r="AV1579" s="146"/>
      <c r="AW1579" s="146"/>
      <c r="AX1579" s="146"/>
      <c r="AY1579" s="146"/>
      <c r="AZ1579" s="146"/>
      <c r="BA1579" s="146"/>
      <c r="BB1579" s="146"/>
      <c r="BC1579" s="146"/>
      <c r="BD1579" s="146"/>
      <c r="BE1579" s="146"/>
      <c r="BF1579" s="146"/>
      <c r="BG1579" s="146"/>
      <c r="BH1579" s="146"/>
    </row>
    <row r="1580" spans="1:60" outlineLevel="1">
      <c r="A1580" s="153"/>
      <c r="B1580" s="154"/>
      <c r="C1580" s="195" t="s">
        <v>1268</v>
      </c>
      <c r="D1580" s="185"/>
      <c r="E1580" s="186"/>
      <c r="F1580" s="155"/>
      <c r="G1580" s="155"/>
      <c r="H1580" s="155"/>
      <c r="I1580" s="155"/>
      <c r="J1580" s="155"/>
      <c r="K1580" s="155"/>
      <c r="L1580" s="155"/>
      <c r="M1580" s="155"/>
      <c r="N1580" s="155"/>
      <c r="O1580" s="155"/>
      <c r="P1580" s="155"/>
      <c r="Q1580" s="155"/>
      <c r="R1580" s="155"/>
      <c r="S1580" s="155"/>
      <c r="T1580" s="155"/>
      <c r="U1580" s="155"/>
      <c r="V1580" s="155"/>
      <c r="W1580" s="155"/>
      <c r="X1580" s="155"/>
      <c r="Y1580" s="146"/>
      <c r="Z1580" s="146"/>
      <c r="AA1580" s="146"/>
      <c r="AB1580" s="146"/>
      <c r="AC1580" s="146"/>
      <c r="AD1580" s="146"/>
      <c r="AE1580" s="146"/>
      <c r="AF1580" s="146"/>
      <c r="AG1580" s="146" t="s">
        <v>228</v>
      </c>
      <c r="AH1580" s="146">
        <v>0</v>
      </c>
      <c r="AI1580" s="146"/>
      <c r="AJ1580" s="146"/>
      <c r="AK1580" s="146"/>
      <c r="AL1580" s="146"/>
      <c r="AM1580" s="146"/>
      <c r="AN1580" s="146"/>
      <c r="AO1580" s="146"/>
      <c r="AP1580" s="146"/>
      <c r="AQ1580" s="146"/>
      <c r="AR1580" s="146"/>
      <c r="AS1580" s="146"/>
      <c r="AT1580" s="146"/>
      <c r="AU1580" s="146"/>
      <c r="AV1580" s="146"/>
      <c r="AW1580" s="146"/>
      <c r="AX1580" s="146"/>
      <c r="AY1580" s="146"/>
      <c r="AZ1580" s="146"/>
      <c r="BA1580" s="146"/>
      <c r="BB1580" s="146"/>
      <c r="BC1580" s="146"/>
      <c r="BD1580" s="146"/>
      <c r="BE1580" s="146"/>
      <c r="BF1580" s="146"/>
      <c r="BG1580" s="146"/>
      <c r="BH1580" s="146"/>
    </row>
    <row r="1581" spans="1:60" outlineLevel="1">
      <c r="A1581" s="153"/>
      <c r="B1581" s="154"/>
      <c r="C1581" s="195" t="s">
        <v>1269</v>
      </c>
      <c r="D1581" s="185"/>
      <c r="E1581" s="186">
        <v>134.43903</v>
      </c>
      <c r="F1581" s="155"/>
      <c r="G1581" s="155"/>
      <c r="H1581" s="155"/>
      <c r="I1581" s="155"/>
      <c r="J1581" s="155"/>
      <c r="K1581" s="155"/>
      <c r="L1581" s="155"/>
      <c r="M1581" s="155"/>
      <c r="N1581" s="155"/>
      <c r="O1581" s="155"/>
      <c r="P1581" s="155"/>
      <c r="Q1581" s="155"/>
      <c r="R1581" s="155"/>
      <c r="S1581" s="155"/>
      <c r="T1581" s="155"/>
      <c r="U1581" s="155"/>
      <c r="V1581" s="155"/>
      <c r="W1581" s="155"/>
      <c r="X1581" s="155"/>
      <c r="Y1581" s="146"/>
      <c r="Z1581" s="146"/>
      <c r="AA1581" s="146"/>
      <c r="AB1581" s="146"/>
      <c r="AC1581" s="146"/>
      <c r="AD1581" s="146"/>
      <c r="AE1581" s="146"/>
      <c r="AF1581" s="146"/>
      <c r="AG1581" s="146" t="s">
        <v>228</v>
      </c>
      <c r="AH1581" s="146">
        <v>0</v>
      </c>
      <c r="AI1581" s="146"/>
      <c r="AJ1581" s="146"/>
      <c r="AK1581" s="146"/>
      <c r="AL1581" s="146"/>
      <c r="AM1581" s="146"/>
      <c r="AN1581" s="146"/>
      <c r="AO1581" s="146"/>
      <c r="AP1581" s="146"/>
      <c r="AQ1581" s="146"/>
      <c r="AR1581" s="146"/>
      <c r="AS1581" s="146"/>
      <c r="AT1581" s="146"/>
      <c r="AU1581" s="146"/>
      <c r="AV1581" s="146"/>
      <c r="AW1581" s="146"/>
      <c r="AX1581" s="146"/>
      <c r="AY1581" s="146"/>
      <c r="AZ1581" s="146"/>
      <c r="BA1581" s="146"/>
      <c r="BB1581" s="146"/>
      <c r="BC1581" s="146"/>
      <c r="BD1581" s="146"/>
      <c r="BE1581" s="146"/>
      <c r="BF1581" s="146"/>
      <c r="BG1581" s="146"/>
      <c r="BH1581" s="146"/>
    </row>
    <row r="1582" spans="1:60" outlineLevel="1">
      <c r="A1582" s="163">
        <v>219</v>
      </c>
      <c r="B1582" s="164" t="s">
        <v>1270</v>
      </c>
      <c r="C1582" s="180" t="s">
        <v>1271</v>
      </c>
      <c r="D1582" s="165" t="s">
        <v>296</v>
      </c>
      <c r="E1582" s="166">
        <v>134.43903</v>
      </c>
      <c r="F1582" s="167"/>
      <c r="G1582" s="168">
        <f>ROUND(E1582*F1582,2)</f>
        <v>0</v>
      </c>
      <c r="H1582" s="167">
        <v>0</v>
      </c>
      <c r="I1582" s="168">
        <f>ROUND(E1582*H1582,2)</f>
        <v>0</v>
      </c>
      <c r="J1582" s="167">
        <v>220</v>
      </c>
      <c r="K1582" s="168">
        <f>ROUND(E1582*J1582,2)</f>
        <v>29576.59</v>
      </c>
      <c r="L1582" s="168">
        <v>21</v>
      </c>
      <c r="M1582" s="168">
        <f>G1582*(1+L1582/100)</f>
        <v>0</v>
      </c>
      <c r="N1582" s="168">
        <v>0</v>
      </c>
      <c r="O1582" s="168">
        <f>ROUND(E1582*N1582,2)</f>
        <v>0</v>
      </c>
      <c r="P1582" s="168">
        <v>0</v>
      </c>
      <c r="Q1582" s="168">
        <f>ROUND(E1582*P1582,2)</f>
        <v>0</v>
      </c>
      <c r="R1582" s="168" t="s">
        <v>666</v>
      </c>
      <c r="S1582" s="168" t="s">
        <v>171</v>
      </c>
      <c r="T1582" s="169" t="s">
        <v>171</v>
      </c>
      <c r="U1582" s="155">
        <v>0.49</v>
      </c>
      <c r="V1582" s="155">
        <f>ROUND(E1582*U1582,2)</f>
        <v>65.88</v>
      </c>
      <c r="W1582" s="155"/>
      <c r="X1582" s="155" t="s">
        <v>1263</v>
      </c>
      <c r="Y1582" s="146"/>
      <c r="Z1582" s="146"/>
      <c r="AA1582" s="146"/>
      <c r="AB1582" s="146"/>
      <c r="AC1582" s="146"/>
      <c r="AD1582" s="146"/>
      <c r="AE1582" s="146"/>
      <c r="AF1582" s="146"/>
      <c r="AG1582" s="146" t="s">
        <v>1264</v>
      </c>
      <c r="AH1582" s="146"/>
      <c r="AI1582" s="146"/>
      <c r="AJ1582" s="146"/>
      <c r="AK1582" s="146"/>
      <c r="AL1582" s="146"/>
      <c r="AM1582" s="146"/>
      <c r="AN1582" s="146"/>
      <c r="AO1582" s="146"/>
      <c r="AP1582" s="146"/>
      <c r="AQ1582" s="146"/>
      <c r="AR1582" s="146"/>
      <c r="AS1582" s="146"/>
      <c r="AT1582" s="146"/>
      <c r="AU1582" s="146"/>
      <c r="AV1582" s="146"/>
      <c r="AW1582" s="146"/>
      <c r="AX1582" s="146"/>
      <c r="AY1582" s="146"/>
      <c r="AZ1582" s="146"/>
      <c r="BA1582" s="146"/>
      <c r="BB1582" s="146"/>
      <c r="BC1582" s="146"/>
      <c r="BD1582" s="146"/>
      <c r="BE1582" s="146"/>
      <c r="BF1582" s="146"/>
      <c r="BG1582" s="146"/>
      <c r="BH1582" s="146"/>
    </row>
    <row r="1583" spans="1:60" outlineLevel="1">
      <c r="A1583" s="153"/>
      <c r="B1583" s="154"/>
      <c r="C1583" s="790" t="s">
        <v>1272</v>
      </c>
      <c r="D1583" s="791"/>
      <c r="E1583" s="791"/>
      <c r="F1583" s="791"/>
      <c r="G1583" s="791"/>
      <c r="H1583" s="155"/>
      <c r="I1583" s="155"/>
      <c r="J1583" s="155"/>
      <c r="K1583" s="155"/>
      <c r="L1583" s="155"/>
      <c r="M1583" s="155"/>
      <c r="N1583" s="155"/>
      <c r="O1583" s="155"/>
      <c r="P1583" s="155"/>
      <c r="Q1583" s="155"/>
      <c r="R1583" s="155"/>
      <c r="S1583" s="155"/>
      <c r="T1583" s="155"/>
      <c r="U1583" s="155"/>
      <c r="V1583" s="155"/>
      <c r="W1583" s="155"/>
      <c r="X1583" s="155"/>
      <c r="Y1583" s="146"/>
      <c r="Z1583" s="146"/>
      <c r="AA1583" s="146"/>
      <c r="AB1583" s="146"/>
      <c r="AC1583" s="146"/>
      <c r="AD1583" s="146"/>
      <c r="AE1583" s="146"/>
      <c r="AF1583" s="146"/>
      <c r="AG1583" s="146" t="s">
        <v>176</v>
      </c>
      <c r="AH1583" s="146"/>
      <c r="AI1583" s="146"/>
      <c r="AJ1583" s="146"/>
      <c r="AK1583" s="146"/>
      <c r="AL1583" s="146"/>
      <c r="AM1583" s="146"/>
      <c r="AN1583" s="146"/>
      <c r="AO1583" s="146"/>
      <c r="AP1583" s="146"/>
      <c r="AQ1583" s="146"/>
      <c r="AR1583" s="146"/>
      <c r="AS1583" s="146"/>
      <c r="AT1583" s="146"/>
      <c r="AU1583" s="146"/>
      <c r="AV1583" s="146"/>
      <c r="AW1583" s="146"/>
      <c r="AX1583" s="146"/>
      <c r="AY1583" s="146"/>
      <c r="AZ1583" s="146"/>
      <c r="BA1583" s="146"/>
      <c r="BB1583" s="146"/>
      <c r="BC1583" s="146"/>
      <c r="BD1583" s="146"/>
      <c r="BE1583" s="146"/>
      <c r="BF1583" s="146"/>
      <c r="BG1583" s="146"/>
      <c r="BH1583" s="146"/>
    </row>
    <row r="1584" spans="1:60" outlineLevel="1">
      <c r="A1584" s="153"/>
      <c r="B1584" s="154"/>
      <c r="C1584" s="195" t="s">
        <v>1266</v>
      </c>
      <c r="D1584" s="185"/>
      <c r="E1584" s="186"/>
      <c r="F1584" s="155"/>
      <c r="G1584" s="155"/>
      <c r="H1584" s="155"/>
      <c r="I1584" s="155"/>
      <c r="J1584" s="155"/>
      <c r="K1584" s="155"/>
      <c r="L1584" s="155"/>
      <c r="M1584" s="155"/>
      <c r="N1584" s="155"/>
      <c r="O1584" s="155"/>
      <c r="P1584" s="155"/>
      <c r="Q1584" s="155"/>
      <c r="R1584" s="155"/>
      <c r="S1584" s="155"/>
      <c r="T1584" s="155"/>
      <c r="U1584" s="155"/>
      <c r="V1584" s="155"/>
      <c r="W1584" s="155"/>
      <c r="X1584" s="155"/>
      <c r="Y1584" s="146"/>
      <c r="Z1584" s="146"/>
      <c r="AA1584" s="146"/>
      <c r="AB1584" s="146"/>
      <c r="AC1584" s="146"/>
      <c r="AD1584" s="146"/>
      <c r="AE1584" s="146"/>
      <c r="AF1584" s="146"/>
      <c r="AG1584" s="146" t="s">
        <v>228</v>
      </c>
      <c r="AH1584" s="146">
        <v>0</v>
      </c>
      <c r="AI1584" s="146"/>
      <c r="AJ1584" s="146"/>
      <c r="AK1584" s="146"/>
      <c r="AL1584" s="146"/>
      <c r="AM1584" s="146"/>
      <c r="AN1584" s="146"/>
      <c r="AO1584" s="146"/>
      <c r="AP1584" s="146"/>
      <c r="AQ1584" s="146"/>
      <c r="AR1584" s="146"/>
      <c r="AS1584" s="146"/>
      <c r="AT1584" s="146"/>
      <c r="AU1584" s="146"/>
      <c r="AV1584" s="146"/>
      <c r="AW1584" s="146"/>
      <c r="AX1584" s="146"/>
      <c r="AY1584" s="146"/>
      <c r="AZ1584" s="146"/>
      <c r="BA1584" s="146"/>
      <c r="BB1584" s="146"/>
      <c r="BC1584" s="146"/>
      <c r="BD1584" s="146"/>
      <c r="BE1584" s="146"/>
      <c r="BF1584" s="146"/>
      <c r="BG1584" s="146"/>
      <c r="BH1584" s="146"/>
    </row>
    <row r="1585" spans="1:60" ht="22.5" outlineLevel="1">
      <c r="A1585" s="153"/>
      <c r="B1585" s="154"/>
      <c r="C1585" s="195" t="s">
        <v>1267</v>
      </c>
      <c r="D1585" s="185"/>
      <c r="E1585" s="186"/>
      <c r="F1585" s="155"/>
      <c r="G1585" s="155"/>
      <c r="H1585" s="155"/>
      <c r="I1585" s="155"/>
      <c r="J1585" s="155"/>
      <c r="K1585" s="155"/>
      <c r="L1585" s="155"/>
      <c r="M1585" s="155"/>
      <c r="N1585" s="155"/>
      <c r="O1585" s="155"/>
      <c r="P1585" s="155"/>
      <c r="Q1585" s="155"/>
      <c r="R1585" s="155"/>
      <c r="S1585" s="155"/>
      <c r="T1585" s="155"/>
      <c r="U1585" s="155"/>
      <c r="V1585" s="155"/>
      <c r="W1585" s="155"/>
      <c r="X1585" s="155"/>
      <c r="Y1585" s="146"/>
      <c r="Z1585" s="146"/>
      <c r="AA1585" s="146"/>
      <c r="AB1585" s="146"/>
      <c r="AC1585" s="146"/>
      <c r="AD1585" s="146"/>
      <c r="AE1585" s="146"/>
      <c r="AF1585" s="146"/>
      <c r="AG1585" s="146" t="s">
        <v>228</v>
      </c>
      <c r="AH1585" s="146">
        <v>0</v>
      </c>
      <c r="AI1585" s="146"/>
      <c r="AJ1585" s="146"/>
      <c r="AK1585" s="146"/>
      <c r="AL1585" s="146"/>
      <c r="AM1585" s="146"/>
      <c r="AN1585" s="146"/>
      <c r="AO1585" s="146"/>
      <c r="AP1585" s="146"/>
      <c r="AQ1585" s="146"/>
      <c r="AR1585" s="146"/>
      <c r="AS1585" s="146"/>
      <c r="AT1585" s="146"/>
      <c r="AU1585" s="146"/>
      <c r="AV1585" s="146"/>
      <c r="AW1585" s="146"/>
      <c r="AX1585" s="146"/>
      <c r="AY1585" s="146"/>
      <c r="AZ1585" s="146"/>
      <c r="BA1585" s="146"/>
      <c r="BB1585" s="146"/>
      <c r="BC1585" s="146"/>
      <c r="BD1585" s="146"/>
      <c r="BE1585" s="146"/>
      <c r="BF1585" s="146"/>
      <c r="BG1585" s="146"/>
      <c r="BH1585" s="146"/>
    </row>
    <row r="1586" spans="1:60" outlineLevel="1">
      <c r="A1586" s="153"/>
      <c r="B1586" s="154"/>
      <c r="C1586" s="195" t="s">
        <v>1268</v>
      </c>
      <c r="D1586" s="185"/>
      <c r="E1586" s="186"/>
      <c r="F1586" s="155"/>
      <c r="G1586" s="155"/>
      <c r="H1586" s="155"/>
      <c r="I1586" s="155"/>
      <c r="J1586" s="155"/>
      <c r="K1586" s="155"/>
      <c r="L1586" s="155"/>
      <c r="M1586" s="155"/>
      <c r="N1586" s="155"/>
      <c r="O1586" s="155"/>
      <c r="P1586" s="155"/>
      <c r="Q1586" s="155"/>
      <c r="R1586" s="155"/>
      <c r="S1586" s="155"/>
      <c r="T1586" s="155"/>
      <c r="U1586" s="155"/>
      <c r="V1586" s="155"/>
      <c r="W1586" s="155"/>
      <c r="X1586" s="155"/>
      <c r="Y1586" s="146"/>
      <c r="Z1586" s="146"/>
      <c r="AA1586" s="146"/>
      <c r="AB1586" s="146"/>
      <c r="AC1586" s="146"/>
      <c r="AD1586" s="146"/>
      <c r="AE1586" s="146"/>
      <c r="AF1586" s="146"/>
      <c r="AG1586" s="146" t="s">
        <v>228</v>
      </c>
      <c r="AH1586" s="146">
        <v>0</v>
      </c>
      <c r="AI1586" s="146"/>
      <c r="AJ1586" s="146"/>
      <c r="AK1586" s="146"/>
      <c r="AL1586" s="146"/>
      <c r="AM1586" s="146"/>
      <c r="AN1586" s="146"/>
      <c r="AO1586" s="146"/>
      <c r="AP1586" s="146"/>
      <c r="AQ1586" s="146"/>
      <c r="AR1586" s="146"/>
      <c r="AS1586" s="146"/>
      <c r="AT1586" s="146"/>
      <c r="AU1586" s="146"/>
      <c r="AV1586" s="146"/>
      <c r="AW1586" s="146"/>
      <c r="AX1586" s="146"/>
      <c r="AY1586" s="146"/>
      <c r="AZ1586" s="146"/>
      <c r="BA1586" s="146"/>
      <c r="BB1586" s="146"/>
      <c r="BC1586" s="146"/>
      <c r="BD1586" s="146"/>
      <c r="BE1586" s="146"/>
      <c r="BF1586" s="146"/>
      <c r="BG1586" s="146"/>
      <c r="BH1586" s="146"/>
    </row>
    <row r="1587" spans="1:60" outlineLevel="1">
      <c r="A1587" s="153"/>
      <c r="B1587" s="154"/>
      <c r="C1587" s="195" t="s">
        <v>1269</v>
      </c>
      <c r="D1587" s="185"/>
      <c r="E1587" s="186">
        <v>134.43903</v>
      </c>
      <c r="F1587" s="155"/>
      <c r="G1587" s="155"/>
      <c r="H1587" s="155"/>
      <c r="I1587" s="155"/>
      <c r="J1587" s="155"/>
      <c r="K1587" s="155"/>
      <c r="L1587" s="155"/>
      <c r="M1587" s="155"/>
      <c r="N1587" s="155"/>
      <c r="O1587" s="155"/>
      <c r="P1587" s="155"/>
      <c r="Q1587" s="155"/>
      <c r="R1587" s="155"/>
      <c r="S1587" s="155"/>
      <c r="T1587" s="155"/>
      <c r="U1587" s="155"/>
      <c r="V1587" s="155"/>
      <c r="W1587" s="155"/>
      <c r="X1587" s="155"/>
      <c r="Y1587" s="146"/>
      <c r="Z1587" s="146"/>
      <c r="AA1587" s="146"/>
      <c r="AB1587" s="146"/>
      <c r="AC1587" s="146"/>
      <c r="AD1587" s="146"/>
      <c r="AE1587" s="146"/>
      <c r="AF1587" s="146"/>
      <c r="AG1587" s="146" t="s">
        <v>228</v>
      </c>
      <c r="AH1587" s="146">
        <v>0</v>
      </c>
      <c r="AI1587" s="146"/>
      <c r="AJ1587" s="146"/>
      <c r="AK1587" s="146"/>
      <c r="AL1587" s="146"/>
      <c r="AM1587" s="146"/>
      <c r="AN1587" s="146"/>
      <c r="AO1587" s="146"/>
      <c r="AP1587" s="146"/>
      <c r="AQ1587" s="146"/>
      <c r="AR1587" s="146"/>
      <c r="AS1587" s="146"/>
      <c r="AT1587" s="146"/>
      <c r="AU1587" s="146"/>
      <c r="AV1587" s="146"/>
      <c r="AW1587" s="146"/>
      <c r="AX1587" s="146"/>
      <c r="AY1587" s="146"/>
      <c r="AZ1587" s="146"/>
      <c r="BA1587" s="146"/>
      <c r="BB1587" s="146"/>
      <c r="BC1587" s="146"/>
      <c r="BD1587" s="146"/>
      <c r="BE1587" s="146"/>
      <c r="BF1587" s="146"/>
      <c r="BG1587" s="146"/>
      <c r="BH1587" s="146"/>
    </row>
    <row r="1588" spans="1:60" outlineLevel="1">
      <c r="A1588" s="163">
        <v>220</v>
      </c>
      <c r="B1588" s="164" t="s">
        <v>1273</v>
      </c>
      <c r="C1588" s="180" t="s">
        <v>1274</v>
      </c>
      <c r="D1588" s="165" t="s">
        <v>296</v>
      </c>
      <c r="E1588" s="166">
        <v>1882.1464599999999</v>
      </c>
      <c r="F1588" s="167"/>
      <c r="G1588" s="168">
        <f>ROUND(E1588*F1588,2)</f>
        <v>0</v>
      </c>
      <c r="H1588" s="167">
        <v>0</v>
      </c>
      <c r="I1588" s="168">
        <f>ROUND(E1588*H1588,2)</f>
        <v>0</v>
      </c>
      <c r="J1588" s="167">
        <v>15.7</v>
      </c>
      <c r="K1588" s="168">
        <f>ROUND(E1588*J1588,2)</f>
        <v>29549.7</v>
      </c>
      <c r="L1588" s="168">
        <v>21</v>
      </c>
      <c r="M1588" s="168">
        <f>G1588*(1+L1588/100)</f>
        <v>0</v>
      </c>
      <c r="N1588" s="168">
        <v>0</v>
      </c>
      <c r="O1588" s="168">
        <f>ROUND(E1588*N1588,2)</f>
        <v>0</v>
      </c>
      <c r="P1588" s="168">
        <v>0</v>
      </c>
      <c r="Q1588" s="168">
        <f>ROUND(E1588*P1588,2)</f>
        <v>0</v>
      </c>
      <c r="R1588" s="168" t="s">
        <v>666</v>
      </c>
      <c r="S1588" s="168" t="s">
        <v>171</v>
      </c>
      <c r="T1588" s="169" t="s">
        <v>171</v>
      </c>
      <c r="U1588" s="155">
        <v>0</v>
      </c>
      <c r="V1588" s="155">
        <f>ROUND(E1588*U1588,2)</f>
        <v>0</v>
      </c>
      <c r="W1588" s="155"/>
      <c r="X1588" s="155" t="s">
        <v>1263</v>
      </c>
      <c r="Y1588" s="146"/>
      <c r="Z1588" s="146"/>
      <c r="AA1588" s="146"/>
      <c r="AB1588" s="146"/>
      <c r="AC1588" s="146"/>
      <c r="AD1588" s="146"/>
      <c r="AE1588" s="146"/>
      <c r="AF1588" s="146"/>
      <c r="AG1588" s="146" t="s">
        <v>1264</v>
      </c>
      <c r="AH1588" s="146"/>
      <c r="AI1588" s="146"/>
      <c r="AJ1588" s="146"/>
      <c r="AK1588" s="146"/>
      <c r="AL1588" s="146"/>
      <c r="AM1588" s="146"/>
      <c r="AN1588" s="146"/>
      <c r="AO1588" s="146"/>
      <c r="AP1588" s="146"/>
      <c r="AQ1588" s="146"/>
      <c r="AR1588" s="146"/>
      <c r="AS1588" s="146"/>
      <c r="AT1588" s="146"/>
      <c r="AU1588" s="146"/>
      <c r="AV1588" s="146"/>
      <c r="AW1588" s="146"/>
      <c r="AX1588" s="146"/>
      <c r="AY1588" s="146"/>
      <c r="AZ1588" s="146"/>
      <c r="BA1588" s="146"/>
      <c r="BB1588" s="146"/>
      <c r="BC1588" s="146"/>
      <c r="BD1588" s="146"/>
      <c r="BE1588" s="146"/>
      <c r="BF1588" s="146"/>
      <c r="BG1588" s="146"/>
      <c r="BH1588" s="146"/>
    </row>
    <row r="1589" spans="1:60" outlineLevel="1">
      <c r="A1589" s="153"/>
      <c r="B1589" s="154"/>
      <c r="C1589" s="195" t="s">
        <v>1266</v>
      </c>
      <c r="D1589" s="185"/>
      <c r="E1589" s="186"/>
      <c r="F1589" s="155"/>
      <c r="G1589" s="155"/>
      <c r="H1589" s="155"/>
      <c r="I1589" s="155"/>
      <c r="J1589" s="155"/>
      <c r="K1589" s="155"/>
      <c r="L1589" s="155"/>
      <c r="M1589" s="155"/>
      <c r="N1589" s="155"/>
      <c r="O1589" s="155"/>
      <c r="P1589" s="155"/>
      <c r="Q1589" s="155"/>
      <c r="R1589" s="155"/>
      <c r="S1589" s="155"/>
      <c r="T1589" s="155"/>
      <c r="U1589" s="155"/>
      <c r="V1589" s="155"/>
      <c r="W1589" s="155"/>
      <c r="X1589" s="155"/>
      <c r="Y1589" s="146"/>
      <c r="Z1589" s="146"/>
      <c r="AA1589" s="146"/>
      <c r="AB1589" s="146"/>
      <c r="AC1589" s="146"/>
      <c r="AD1589" s="146"/>
      <c r="AE1589" s="146"/>
      <c r="AF1589" s="146"/>
      <c r="AG1589" s="146" t="s">
        <v>228</v>
      </c>
      <c r="AH1589" s="146">
        <v>0</v>
      </c>
      <c r="AI1589" s="146"/>
      <c r="AJ1589" s="146"/>
      <c r="AK1589" s="146"/>
      <c r="AL1589" s="146"/>
      <c r="AM1589" s="146"/>
      <c r="AN1589" s="146"/>
      <c r="AO1589" s="146"/>
      <c r="AP1589" s="146"/>
      <c r="AQ1589" s="146"/>
      <c r="AR1589" s="146"/>
      <c r="AS1589" s="146"/>
      <c r="AT1589" s="146"/>
      <c r="AU1589" s="146"/>
      <c r="AV1589" s="146"/>
      <c r="AW1589" s="146"/>
      <c r="AX1589" s="146"/>
      <c r="AY1589" s="146"/>
      <c r="AZ1589" s="146"/>
      <c r="BA1589" s="146"/>
      <c r="BB1589" s="146"/>
      <c r="BC1589" s="146"/>
      <c r="BD1589" s="146"/>
      <c r="BE1589" s="146"/>
      <c r="BF1589" s="146"/>
      <c r="BG1589" s="146"/>
      <c r="BH1589" s="146"/>
    </row>
    <row r="1590" spans="1:60" ht="22.5" outlineLevel="1">
      <c r="A1590" s="153"/>
      <c r="B1590" s="154"/>
      <c r="C1590" s="195" t="s">
        <v>1267</v>
      </c>
      <c r="D1590" s="185"/>
      <c r="E1590" s="186"/>
      <c r="F1590" s="155"/>
      <c r="G1590" s="155"/>
      <c r="H1590" s="155"/>
      <c r="I1590" s="155"/>
      <c r="J1590" s="155"/>
      <c r="K1590" s="155"/>
      <c r="L1590" s="155"/>
      <c r="M1590" s="155"/>
      <c r="N1590" s="155"/>
      <c r="O1590" s="155"/>
      <c r="P1590" s="155"/>
      <c r="Q1590" s="155"/>
      <c r="R1590" s="155"/>
      <c r="S1590" s="155"/>
      <c r="T1590" s="155"/>
      <c r="U1590" s="155"/>
      <c r="V1590" s="155"/>
      <c r="W1590" s="155"/>
      <c r="X1590" s="155"/>
      <c r="Y1590" s="146"/>
      <c r="Z1590" s="146"/>
      <c r="AA1590" s="146"/>
      <c r="AB1590" s="146"/>
      <c r="AC1590" s="146"/>
      <c r="AD1590" s="146"/>
      <c r="AE1590" s="146"/>
      <c r="AF1590" s="146"/>
      <c r="AG1590" s="146" t="s">
        <v>228</v>
      </c>
      <c r="AH1590" s="146">
        <v>0</v>
      </c>
      <c r="AI1590" s="146"/>
      <c r="AJ1590" s="146"/>
      <c r="AK1590" s="146"/>
      <c r="AL1590" s="146"/>
      <c r="AM1590" s="146"/>
      <c r="AN1590" s="146"/>
      <c r="AO1590" s="146"/>
      <c r="AP1590" s="146"/>
      <c r="AQ1590" s="146"/>
      <c r="AR1590" s="146"/>
      <c r="AS1590" s="146"/>
      <c r="AT1590" s="146"/>
      <c r="AU1590" s="146"/>
      <c r="AV1590" s="146"/>
      <c r="AW1590" s="146"/>
      <c r="AX1590" s="146"/>
      <c r="AY1590" s="146"/>
      <c r="AZ1590" s="146"/>
      <c r="BA1590" s="146"/>
      <c r="BB1590" s="146"/>
      <c r="BC1590" s="146"/>
      <c r="BD1590" s="146"/>
      <c r="BE1590" s="146"/>
      <c r="BF1590" s="146"/>
      <c r="BG1590" s="146"/>
      <c r="BH1590" s="146"/>
    </row>
    <row r="1591" spans="1:60" outlineLevel="1">
      <c r="A1591" s="153"/>
      <c r="B1591" s="154"/>
      <c r="C1591" s="195" t="s">
        <v>1268</v>
      </c>
      <c r="D1591" s="185"/>
      <c r="E1591" s="186"/>
      <c r="F1591" s="155"/>
      <c r="G1591" s="155"/>
      <c r="H1591" s="155"/>
      <c r="I1591" s="155"/>
      <c r="J1591" s="155"/>
      <c r="K1591" s="155"/>
      <c r="L1591" s="155"/>
      <c r="M1591" s="155"/>
      <c r="N1591" s="155"/>
      <c r="O1591" s="155"/>
      <c r="P1591" s="155"/>
      <c r="Q1591" s="155"/>
      <c r="R1591" s="155"/>
      <c r="S1591" s="155"/>
      <c r="T1591" s="155"/>
      <c r="U1591" s="155"/>
      <c r="V1591" s="155"/>
      <c r="W1591" s="155"/>
      <c r="X1591" s="155"/>
      <c r="Y1591" s="146"/>
      <c r="Z1591" s="146"/>
      <c r="AA1591" s="146"/>
      <c r="AB1591" s="146"/>
      <c r="AC1591" s="146"/>
      <c r="AD1591" s="146"/>
      <c r="AE1591" s="146"/>
      <c r="AF1591" s="146"/>
      <c r="AG1591" s="146" t="s">
        <v>228</v>
      </c>
      <c r="AH1591" s="146">
        <v>0</v>
      </c>
      <c r="AI1591" s="146"/>
      <c r="AJ1591" s="146"/>
      <c r="AK1591" s="146"/>
      <c r="AL1591" s="146"/>
      <c r="AM1591" s="146"/>
      <c r="AN1591" s="146"/>
      <c r="AO1591" s="146"/>
      <c r="AP1591" s="146"/>
      <c r="AQ1591" s="146"/>
      <c r="AR1591" s="146"/>
      <c r="AS1591" s="146"/>
      <c r="AT1591" s="146"/>
      <c r="AU1591" s="146"/>
      <c r="AV1591" s="146"/>
      <c r="AW1591" s="146"/>
      <c r="AX1591" s="146"/>
      <c r="AY1591" s="146"/>
      <c r="AZ1591" s="146"/>
      <c r="BA1591" s="146"/>
      <c r="BB1591" s="146"/>
      <c r="BC1591" s="146"/>
      <c r="BD1591" s="146"/>
      <c r="BE1591" s="146"/>
      <c r="BF1591" s="146"/>
      <c r="BG1591" s="146"/>
      <c r="BH1591" s="146"/>
    </row>
    <row r="1592" spans="1:60" outlineLevel="1">
      <c r="A1592" s="153"/>
      <c r="B1592" s="154"/>
      <c r="C1592" s="195" t="s">
        <v>1275</v>
      </c>
      <c r="D1592" s="185"/>
      <c r="E1592" s="186">
        <v>1882.1464599999999</v>
      </c>
      <c r="F1592" s="155"/>
      <c r="G1592" s="155"/>
      <c r="H1592" s="155"/>
      <c r="I1592" s="155"/>
      <c r="J1592" s="155"/>
      <c r="K1592" s="155"/>
      <c r="L1592" s="155"/>
      <c r="M1592" s="155"/>
      <c r="N1592" s="155"/>
      <c r="O1592" s="155"/>
      <c r="P1592" s="155"/>
      <c r="Q1592" s="155"/>
      <c r="R1592" s="155"/>
      <c r="S1592" s="155"/>
      <c r="T1592" s="155"/>
      <c r="U1592" s="155"/>
      <c r="V1592" s="155"/>
      <c r="W1592" s="155"/>
      <c r="X1592" s="155"/>
      <c r="Y1592" s="146"/>
      <c r="Z1592" s="146"/>
      <c r="AA1592" s="146"/>
      <c r="AB1592" s="146"/>
      <c r="AC1592" s="146"/>
      <c r="AD1592" s="146"/>
      <c r="AE1592" s="146"/>
      <c r="AF1592" s="146"/>
      <c r="AG1592" s="146" t="s">
        <v>228</v>
      </c>
      <c r="AH1592" s="146">
        <v>0</v>
      </c>
      <c r="AI1592" s="146"/>
      <c r="AJ1592" s="146"/>
      <c r="AK1592" s="146"/>
      <c r="AL1592" s="146"/>
      <c r="AM1592" s="146"/>
      <c r="AN1592" s="146"/>
      <c r="AO1592" s="146"/>
      <c r="AP1592" s="146"/>
      <c r="AQ1592" s="146"/>
      <c r="AR1592" s="146"/>
      <c r="AS1592" s="146"/>
      <c r="AT1592" s="146"/>
      <c r="AU1592" s="146"/>
      <c r="AV1592" s="146"/>
      <c r="AW1592" s="146"/>
      <c r="AX1592" s="146"/>
      <c r="AY1592" s="146"/>
      <c r="AZ1592" s="146"/>
      <c r="BA1592" s="146"/>
      <c r="BB1592" s="146"/>
      <c r="BC1592" s="146"/>
      <c r="BD1592" s="146"/>
      <c r="BE1592" s="146"/>
      <c r="BF1592" s="146"/>
      <c r="BG1592" s="146"/>
      <c r="BH1592" s="146"/>
    </row>
    <row r="1593" spans="1:60" outlineLevel="1">
      <c r="A1593" s="163">
        <v>221</v>
      </c>
      <c r="B1593" s="164" t="s">
        <v>1276</v>
      </c>
      <c r="C1593" s="180" t="s">
        <v>1277</v>
      </c>
      <c r="D1593" s="165" t="s">
        <v>296</v>
      </c>
      <c r="E1593" s="166">
        <v>134.43903</v>
      </c>
      <c r="F1593" s="167"/>
      <c r="G1593" s="168">
        <f>ROUND(E1593*F1593,2)</f>
        <v>0</v>
      </c>
      <c r="H1593" s="167">
        <v>0</v>
      </c>
      <c r="I1593" s="168">
        <f>ROUND(E1593*H1593,2)</f>
        <v>0</v>
      </c>
      <c r="J1593" s="167">
        <v>305.5</v>
      </c>
      <c r="K1593" s="168">
        <f>ROUND(E1593*J1593,2)</f>
        <v>41071.120000000003</v>
      </c>
      <c r="L1593" s="168">
        <v>21</v>
      </c>
      <c r="M1593" s="168">
        <f>G1593*(1+L1593/100)</f>
        <v>0</v>
      </c>
      <c r="N1593" s="168">
        <v>0</v>
      </c>
      <c r="O1593" s="168">
        <f>ROUND(E1593*N1593,2)</f>
        <v>0</v>
      </c>
      <c r="P1593" s="168">
        <v>0</v>
      </c>
      <c r="Q1593" s="168">
        <f>ROUND(E1593*P1593,2)</f>
        <v>0</v>
      </c>
      <c r="R1593" s="168" t="s">
        <v>666</v>
      </c>
      <c r="S1593" s="168" t="s">
        <v>171</v>
      </c>
      <c r="T1593" s="169" t="s">
        <v>171</v>
      </c>
      <c r="U1593" s="155">
        <v>0.94199999999999995</v>
      </c>
      <c r="V1593" s="155">
        <f>ROUND(E1593*U1593,2)</f>
        <v>126.64</v>
      </c>
      <c r="W1593" s="155"/>
      <c r="X1593" s="155" t="s">
        <v>1263</v>
      </c>
      <c r="Y1593" s="146"/>
      <c r="Z1593" s="146"/>
      <c r="AA1593" s="146"/>
      <c r="AB1593" s="146"/>
      <c r="AC1593" s="146"/>
      <c r="AD1593" s="146"/>
      <c r="AE1593" s="146"/>
      <c r="AF1593" s="146"/>
      <c r="AG1593" s="146" t="s">
        <v>1264</v>
      </c>
      <c r="AH1593" s="146"/>
      <c r="AI1593" s="146"/>
      <c r="AJ1593" s="146"/>
      <c r="AK1593" s="146"/>
      <c r="AL1593" s="146"/>
      <c r="AM1593" s="146"/>
      <c r="AN1593" s="146"/>
      <c r="AO1593" s="146"/>
      <c r="AP1593" s="146"/>
      <c r="AQ1593" s="146"/>
      <c r="AR1593" s="146"/>
      <c r="AS1593" s="146"/>
      <c r="AT1593" s="146"/>
      <c r="AU1593" s="146"/>
      <c r="AV1593" s="146"/>
      <c r="AW1593" s="146"/>
      <c r="AX1593" s="146"/>
      <c r="AY1593" s="146"/>
      <c r="AZ1593" s="146"/>
      <c r="BA1593" s="146"/>
      <c r="BB1593" s="146"/>
      <c r="BC1593" s="146"/>
      <c r="BD1593" s="146"/>
      <c r="BE1593" s="146"/>
      <c r="BF1593" s="146"/>
      <c r="BG1593" s="146"/>
      <c r="BH1593" s="146"/>
    </row>
    <row r="1594" spans="1:60" outlineLevel="1">
      <c r="A1594" s="153"/>
      <c r="B1594" s="154"/>
      <c r="C1594" s="195" t="s">
        <v>1266</v>
      </c>
      <c r="D1594" s="185"/>
      <c r="E1594" s="186"/>
      <c r="F1594" s="155"/>
      <c r="G1594" s="155"/>
      <c r="H1594" s="155"/>
      <c r="I1594" s="155"/>
      <c r="J1594" s="155"/>
      <c r="K1594" s="155"/>
      <c r="L1594" s="155"/>
      <c r="M1594" s="155"/>
      <c r="N1594" s="155"/>
      <c r="O1594" s="155"/>
      <c r="P1594" s="155"/>
      <c r="Q1594" s="155"/>
      <c r="R1594" s="155"/>
      <c r="S1594" s="155"/>
      <c r="T1594" s="155"/>
      <c r="U1594" s="155"/>
      <c r="V1594" s="155"/>
      <c r="W1594" s="155"/>
      <c r="X1594" s="155"/>
      <c r="Y1594" s="146"/>
      <c r="Z1594" s="146"/>
      <c r="AA1594" s="146"/>
      <c r="AB1594" s="146"/>
      <c r="AC1594" s="146"/>
      <c r="AD1594" s="146"/>
      <c r="AE1594" s="146"/>
      <c r="AF1594" s="146"/>
      <c r="AG1594" s="146" t="s">
        <v>228</v>
      </c>
      <c r="AH1594" s="146">
        <v>0</v>
      </c>
      <c r="AI1594" s="146"/>
      <c r="AJ1594" s="146"/>
      <c r="AK1594" s="146"/>
      <c r="AL1594" s="146"/>
      <c r="AM1594" s="146"/>
      <c r="AN1594" s="146"/>
      <c r="AO1594" s="146"/>
      <c r="AP1594" s="146"/>
      <c r="AQ1594" s="146"/>
      <c r="AR1594" s="146"/>
      <c r="AS1594" s="146"/>
      <c r="AT1594" s="146"/>
      <c r="AU1594" s="146"/>
      <c r="AV1594" s="146"/>
      <c r="AW1594" s="146"/>
      <c r="AX1594" s="146"/>
      <c r="AY1594" s="146"/>
      <c r="AZ1594" s="146"/>
      <c r="BA1594" s="146"/>
      <c r="BB1594" s="146"/>
      <c r="BC1594" s="146"/>
      <c r="BD1594" s="146"/>
      <c r="BE1594" s="146"/>
      <c r="BF1594" s="146"/>
      <c r="BG1594" s="146"/>
      <c r="BH1594" s="146"/>
    </row>
    <row r="1595" spans="1:60" ht="22.5" outlineLevel="1">
      <c r="A1595" s="153"/>
      <c r="B1595" s="154"/>
      <c r="C1595" s="195" t="s">
        <v>1267</v>
      </c>
      <c r="D1595" s="185"/>
      <c r="E1595" s="186"/>
      <c r="F1595" s="155"/>
      <c r="G1595" s="155"/>
      <c r="H1595" s="155"/>
      <c r="I1595" s="155"/>
      <c r="J1595" s="155"/>
      <c r="K1595" s="155"/>
      <c r="L1595" s="155"/>
      <c r="M1595" s="155"/>
      <c r="N1595" s="155"/>
      <c r="O1595" s="155"/>
      <c r="P1595" s="155"/>
      <c r="Q1595" s="155"/>
      <c r="R1595" s="155"/>
      <c r="S1595" s="155"/>
      <c r="T1595" s="155"/>
      <c r="U1595" s="155"/>
      <c r="V1595" s="155"/>
      <c r="W1595" s="155"/>
      <c r="X1595" s="155"/>
      <c r="Y1595" s="146"/>
      <c r="Z1595" s="146"/>
      <c r="AA1595" s="146"/>
      <c r="AB1595" s="146"/>
      <c r="AC1595" s="146"/>
      <c r="AD1595" s="146"/>
      <c r="AE1595" s="146"/>
      <c r="AF1595" s="146"/>
      <c r="AG1595" s="146" t="s">
        <v>228</v>
      </c>
      <c r="AH1595" s="146">
        <v>0</v>
      </c>
      <c r="AI1595" s="146"/>
      <c r="AJ1595" s="146"/>
      <c r="AK1595" s="146"/>
      <c r="AL1595" s="146"/>
      <c r="AM1595" s="146"/>
      <c r="AN1595" s="146"/>
      <c r="AO1595" s="146"/>
      <c r="AP1595" s="146"/>
      <c r="AQ1595" s="146"/>
      <c r="AR1595" s="146"/>
      <c r="AS1595" s="146"/>
      <c r="AT1595" s="146"/>
      <c r="AU1595" s="146"/>
      <c r="AV1595" s="146"/>
      <c r="AW1595" s="146"/>
      <c r="AX1595" s="146"/>
      <c r="AY1595" s="146"/>
      <c r="AZ1595" s="146"/>
      <c r="BA1595" s="146"/>
      <c r="BB1595" s="146"/>
      <c r="BC1595" s="146"/>
      <c r="BD1595" s="146"/>
      <c r="BE1595" s="146"/>
      <c r="BF1595" s="146"/>
      <c r="BG1595" s="146"/>
      <c r="BH1595" s="146"/>
    </row>
    <row r="1596" spans="1:60" outlineLevel="1">
      <c r="A1596" s="153"/>
      <c r="B1596" s="154"/>
      <c r="C1596" s="195" t="s">
        <v>1268</v>
      </c>
      <c r="D1596" s="185"/>
      <c r="E1596" s="186"/>
      <c r="F1596" s="155"/>
      <c r="G1596" s="155"/>
      <c r="H1596" s="155"/>
      <c r="I1596" s="155"/>
      <c r="J1596" s="155"/>
      <c r="K1596" s="155"/>
      <c r="L1596" s="155"/>
      <c r="M1596" s="155"/>
      <c r="N1596" s="155"/>
      <c r="O1596" s="155"/>
      <c r="P1596" s="155"/>
      <c r="Q1596" s="155"/>
      <c r="R1596" s="155"/>
      <c r="S1596" s="155"/>
      <c r="T1596" s="155"/>
      <c r="U1596" s="155"/>
      <c r="V1596" s="155"/>
      <c r="W1596" s="155"/>
      <c r="X1596" s="155"/>
      <c r="Y1596" s="146"/>
      <c r="Z1596" s="146"/>
      <c r="AA1596" s="146"/>
      <c r="AB1596" s="146"/>
      <c r="AC1596" s="146"/>
      <c r="AD1596" s="146"/>
      <c r="AE1596" s="146"/>
      <c r="AF1596" s="146"/>
      <c r="AG1596" s="146" t="s">
        <v>228</v>
      </c>
      <c r="AH1596" s="146">
        <v>0</v>
      </c>
      <c r="AI1596" s="146"/>
      <c r="AJ1596" s="146"/>
      <c r="AK1596" s="146"/>
      <c r="AL1596" s="146"/>
      <c r="AM1596" s="146"/>
      <c r="AN1596" s="146"/>
      <c r="AO1596" s="146"/>
      <c r="AP1596" s="146"/>
      <c r="AQ1596" s="146"/>
      <c r="AR1596" s="146"/>
      <c r="AS1596" s="146"/>
      <c r="AT1596" s="146"/>
      <c r="AU1596" s="146"/>
      <c r="AV1596" s="146"/>
      <c r="AW1596" s="146"/>
      <c r="AX1596" s="146"/>
      <c r="AY1596" s="146"/>
      <c r="AZ1596" s="146"/>
      <c r="BA1596" s="146"/>
      <c r="BB1596" s="146"/>
      <c r="BC1596" s="146"/>
      <c r="BD1596" s="146"/>
      <c r="BE1596" s="146"/>
      <c r="BF1596" s="146"/>
      <c r="BG1596" s="146"/>
      <c r="BH1596" s="146"/>
    </row>
    <row r="1597" spans="1:60" outlineLevel="1">
      <c r="A1597" s="153"/>
      <c r="B1597" s="154"/>
      <c r="C1597" s="195" t="s">
        <v>1269</v>
      </c>
      <c r="D1597" s="185"/>
      <c r="E1597" s="186">
        <v>134.43903</v>
      </c>
      <c r="F1597" s="155"/>
      <c r="G1597" s="155"/>
      <c r="H1597" s="155"/>
      <c r="I1597" s="155"/>
      <c r="J1597" s="155"/>
      <c r="K1597" s="155"/>
      <c r="L1597" s="155"/>
      <c r="M1597" s="155"/>
      <c r="N1597" s="155"/>
      <c r="O1597" s="155"/>
      <c r="P1597" s="155"/>
      <c r="Q1597" s="155"/>
      <c r="R1597" s="155"/>
      <c r="S1597" s="155"/>
      <c r="T1597" s="155"/>
      <c r="U1597" s="155"/>
      <c r="V1597" s="155"/>
      <c r="W1597" s="155"/>
      <c r="X1597" s="155"/>
      <c r="Y1597" s="146"/>
      <c r="Z1597" s="146"/>
      <c r="AA1597" s="146"/>
      <c r="AB1597" s="146"/>
      <c r="AC1597" s="146"/>
      <c r="AD1597" s="146"/>
      <c r="AE1597" s="146"/>
      <c r="AF1597" s="146"/>
      <c r="AG1597" s="146" t="s">
        <v>228</v>
      </c>
      <c r="AH1597" s="146">
        <v>0</v>
      </c>
      <c r="AI1597" s="146"/>
      <c r="AJ1597" s="146"/>
      <c r="AK1597" s="146"/>
      <c r="AL1597" s="146"/>
      <c r="AM1597" s="146"/>
      <c r="AN1597" s="146"/>
      <c r="AO1597" s="146"/>
      <c r="AP1597" s="146"/>
      <c r="AQ1597" s="146"/>
      <c r="AR1597" s="146"/>
      <c r="AS1597" s="146"/>
      <c r="AT1597" s="146"/>
      <c r="AU1597" s="146"/>
      <c r="AV1597" s="146"/>
      <c r="AW1597" s="146"/>
      <c r="AX1597" s="146"/>
      <c r="AY1597" s="146"/>
      <c r="AZ1597" s="146"/>
      <c r="BA1597" s="146"/>
      <c r="BB1597" s="146"/>
      <c r="BC1597" s="146"/>
      <c r="BD1597" s="146"/>
      <c r="BE1597" s="146"/>
      <c r="BF1597" s="146"/>
      <c r="BG1597" s="146"/>
      <c r="BH1597" s="146"/>
    </row>
    <row r="1598" spans="1:60" ht="22.5" outlineLevel="1">
      <c r="A1598" s="163">
        <v>222</v>
      </c>
      <c r="B1598" s="164" t="s">
        <v>1278</v>
      </c>
      <c r="C1598" s="180" t="s">
        <v>1279</v>
      </c>
      <c r="D1598" s="165" t="s">
        <v>296</v>
      </c>
      <c r="E1598" s="166">
        <v>134.43903</v>
      </c>
      <c r="F1598" s="167"/>
      <c r="G1598" s="168">
        <f>ROUND(E1598*F1598,2)</f>
        <v>0</v>
      </c>
      <c r="H1598" s="167">
        <v>0</v>
      </c>
      <c r="I1598" s="168">
        <f>ROUND(E1598*H1598,2)</f>
        <v>0</v>
      </c>
      <c r="J1598" s="167">
        <v>34</v>
      </c>
      <c r="K1598" s="168">
        <f>ROUND(E1598*J1598,2)</f>
        <v>4570.93</v>
      </c>
      <c r="L1598" s="168">
        <v>21</v>
      </c>
      <c r="M1598" s="168">
        <f>G1598*(1+L1598/100)</f>
        <v>0</v>
      </c>
      <c r="N1598" s="168">
        <v>0</v>
      </c>
      <c r="O1598" s="168">
        <f>ROUND(E1598*N1598,2)</f>
        <v>0</v>
      </c>
      <c r="P1598" s="168">
        <v>0</v>
      </c>
      <c r="Q1598" s="168">
        <f>ROUND(E1598*P1598,2)</f>
        <v>0</v>
      </c>
      <c r="R1598" s="168" t="s">
        <v>666</v>
      </c>
      <c r="S1598" s="168" t="s">
        <v>171</v>
      </c>
      <c r="T1598" s="169" t="s">
        <v>171</v>
      </c>
      <c r="U1598" s="155">
        <v>0.105</v>
      </c>
      <c r="V1598" s="155">
        <f>ROUND(E1598*U1598,2)</f>
        <v>14.12</v>
      </c>
      <c r="W1598" s="155"/>
      <c r="X1598" s="155" t="s">
        <v>1263</v>
      </c>
      <c r="Y1598" s="146"/>
      <c r="Z1598" s="146"/>
      <c r="AA1598" s="146"/>
      <c r="AB1598" s="146"/>
      <c r="AC1598" s="146"/>
      <c r="AD1598" s="146"/>
      <c r="AE1598" s="146"/>
      <c r="AF1598" s="146"/>
      <c r="AG1598" s="146" t="s">
        <v>1264</v>
      </c>
      <c r="AH1598" s="146"/>
      <c r="AI1598" s="146"/>
      <c r="AJ1598" s="146"/>
      <c r="AK1598" s="146"/>
      <c r="AL1598" s="146"/>
      <c r="AM1598" s="146"/>
      <c r="AN1598" s="146"/>
      <c r="AO1598" s="146"/>
      <c r="AP1598" s="146"/>
      <c r="AQ1598" s="146"/>
      <c r="AR1598" s="146"/>
      <c r="AS1598" s="146"/>
      <c r="AT1598" s="146"/>
      <c r="AU1598" s="146"/>
      <c r="AV1598" s="146"/>
      <c r="AW1598" s="146"/>
      <c r="AX1598" s="146"/>
      <c r="AY1598" s="146"/>
      <c r="AZ1598" s="146"/>
      <c r="BA1598" s="146"/>
      <c r="BB1598" s="146"/>
      <c r="BC1598" s="146"/>
      <c r="BD1598" s="146"/>
      <c r="BE1598" s="146"/>
      <c r="BF1598" s="146"/>
      <c r="BG1598" s="146"/>
      <c r="BH1598" s="146"/>
    </row>
    <row r="1599" spans="1:60" outlineLevel="1">
      <c r="A1599" s="153"/>
      <c r="B1599" s="154"/>
      <c r="C1599" s="195" t="s">
        <v>1266</v>
      </c>
      <c r="D1599" s="185"/>
      <c r="E1599" s="186"/>
      <c r="F1599" s="155"/>
      <c r="G1599" s="155"/>
      <c r="H1599" s="155"/>
      <c r="I1599" s="155"/>
      <c r="J1599" s="155"/>
      <c r="K1599" s="155"/>
      <c r="L1599" s="155"/>
      <c r="M1599" s="155"/>
      <c r="N1599" s="155"/>
      <c r="O1599" s="155"/>
      <c r="P1599" s="155"/>
      <c r="Q1599" s="155"/>
      <c r="R1599" s="155"/>
      <c r="S1599" s="155"/>
      <c r="T1599" s="155"/>
      <c r="U1599" s="155"/>
      <c r="V1599" s="155"/>
      <c r="W1599" s="155"/>
      <c r="X1599" s="155"/>
      <c r="Y1599" s="146"/>
      <c r="Z1599" s="146"/>
      <c r="AA1599" s="146"/>
      <c r="AB1599" s="146"/>
      <c r="AC1599" s="146"/>
      <c r="AD1599" s="146"/>
      <c r="AE1599" s="146"/>
      <c r="AF1599" s="146"/>
      <c r="AG1599" s="146" t="s">
        <v>228</v>
      </c>
      <c r="AH1599" s="146">
        <v>0</v>
      </c>
      <c r="AI1599" s="146"/>
      <c r="AJ1599" s="146"/>
      <c r="AK1599" s="146"/>
      <c r="AL1599" s="146"/>
      <c r="AM1599" s="146"/>
      <c r="AN1599" s="146"/>
      <c r="AO1599" s="146"/>
      <c r="AP1599" s="146"/>
      <c r="AQ1599" s="146"/>
      <c r="AR1599" s="146"/>
      <c r="AS1599" s="146"/>
      <c r="AT1599" s="146"/>
      <c r="AU1599" s="146"/>
      <c r="AV1599" s="146"/>
      <c r="AW1599" s="146"/>
      <c r="AX1599" s="146"/>
      <c r="AY1599" s="146"/>
      <c r="AZ1599" s="146"/>
      <c r="BA1599" s="146"/>
      <c r="BB1599" s="146"/>
      <c r="BC1599" s="146"/>
      <c r="BD1599" s="146"/>
      <c r="BE1599" s="146"/>
      <c r="BF1599" s="146"/>
      <c r="BG1599" s="146"/>
      <c r="BH1599" s="146"/>
    </row>
    <row r="1600" spans="1:60" ht="22.5" outlineLevel="1">
      <c r="A1600" s="153"/>
      <c r="B1600" s="154"/>
      <c r="C1600" s="195" t="s">
        <v>1267</v>
      </c>
      <c r="D1600" s="185"/>
      <c r="E1600" s="186"/>
      <c r="F1600" s="155"/>
      <c r="G1600" s="155"/>
      <c r="H1600" s="155"/>
      <c r="I1600" s="155"/>
      <c r="J1600" s="155"/>
      <c r="K1600" s="155"/>
      <c r="L1600" s="155"/>
      <c r="M1600" s="155"/>
      <c r="N1600" s="155"/>
      <c r="O1600" s="155"/>
      <c r="P1600" s="155"/>
      <c r="Q1600" s="155"/>
      <c r="R1600" s="155"/>
      <c r="S1600" s="155"/>
      <c r="T1600" s="155"/>
      <c r="U1600" s="155"/>
      <c r="V1600" s="155"/>
      <c r="W1600" s="155"/>
      <c r="X1600" s="155"/>
      <c r="Y1600" s="146"/>
      <c r="Z1600" s="146"/>
      <c r="AA1600" s="146"/>
      <c r="AB1600" s="146"/>
      <c r="AC1600" s="146"/>
      <c r="AD1600" s="146"/>
      <c r="AE1600" s="146"/>
      <c r="AF1600" s="146"/>
      <c r="AG1600" s="146" t="s">
        <v>228</v>
      </c>
      <c r="AH1600" s="146">
        <v>0</v>
      </c>
      <c r="AI1600" s="146"/>
      <c r="AJ1600" s="146"/>
      <c r="AK1600" s="146"/>
      <c r="AL1600" s="146"/>
      <c r="AM1600" s="146"/>
      <c r="AN1600" s="146"/>
      <c r="AO1600" s="146"/>
      <c r="AP1600" s="146"/>
      <c r="AQ1600" s="146"/>
      <c r="AR1600" s="146"/>
      <c r="AS1600" s="146"/>
      <c r="AT1600" s="146"/>
      <c r="AU1600" s="146"/>
      <c r="AV1600" s="146"/>
      <c r="AW1600" s="146"/>
      <c r="AX1600" s="146"/>
      <c r="AY1600" s="146"/>
      <c r="AZ1600" s="146"/>
      <c r="BA1600" s="146"/>
      <c r="BB1600" s="146"/>
      <c r="BC1600" s="146"/>
      <c r="BD1600" s="146"/>
      <c r="BE1600" s="146"/>
      <c r="BF1600" s="146"/>
      <c r="BG1600" s="146"/>
      <c r="BH1600" s="146"/>
    </row>
    <row r="1601" spans="1:60" outlineLevel="1">
      <c r="A1601" s="153"/>
      <c r="B1601" s="154"/>
      <c r="C1601" s="195" t="s">
        <v>1268</v>
      </c>
      <c r="D1601" s="185"/>
      <c r="E1601" s="186"/>
      <c r="F1601" s="155"/>
      <c r="G1601" s="155"/>
      <c r="H1601" s="155"/>
      <c r="I1601" s="155"/>
      <c r="J1601" s="155"/>
      <c r="K1601" s="155"/>
      <c r="L1601" s="155"/>
      <c r="M1601" s="155"/>
      <c r="N1601" s="155"/>
      <c r="O1601" s="155"/>
      <c r="P1601" s="155"/>
      <c r="Q1601" s="155"/>
      <c r="R1601" s="155"/>
      <c r="S1601" s="155"/>
      <c r="T1601" s="155"/>
      <c r="U1601" s="155"/>
      <c r="V1601" s="155"/>
      <c r="W1601" s="155"/>
      <c r="X1601" s="155"/>
      <c r="Y1601" s="146"/>
      <c r="Z1601" s="146"/>
      <c r="AA1601" s="146"/>
      <c r="AB1601" s="146"/>
      <c r="AC1601" s="146"/>
      <c r="AD1601" s="146"/>
      <c r="AE1601" s="146"/>
      <c r="AF1601" s="146"/>
      <c r="AG1601" s="146" t="s">
        <v>228</v>
      </c>
      <c r="AH1601" s="146">
        <v>0</v>
      </c>
      <c r="AI1601" s="146"/>
      <c r="AJ1601" s="146"/>
      <c r="AK1601" s="146"/>
      <c r="AL1601" s="146"/>
      <c r="AM1601" s="146"/>
      <c r="AN1601" s="146"/>
      <c r="AO1601" s="146"/>
      <c r="AP1601" s="146"/>
      <c r="AQ1601" s="146"/>
      <c r="AR1601" s="146"/>
      <c r="AS1601" s="146"/>
      <c r="AT1601" s="146"/>
      <c r="AU1601" s="146"/>
      <c r="AV1601" s="146"/>
      <c r="AW1601" s="146"/>
      <c r="AX1601" s="146"/>
      <c r="AY1601" s="146"/>
      <c r="AZ1601" s="146"/>
      <c r="BA1601" s="146"/>
      <c r="BB1601" s="146"/>
      <c r="BC1601" s="146"/>
      <c r="BD1601" s="146"/>
      <c r="BE1601" s="146"/>
      <c r="BF1601" s="146"/>
      <c r="BG1601" s="146"/>
      <c r="BH1601" s="146"/>
    </row>
    <row r="1602" spans="1:60" outlineLevel="1">
      <c r="A1602" s="153"/>
      <c r="B1602" s="154"/>
      <c r="C1602" s="195" t="s">
        <v>1269</v>
      </c>
      <c r="D1602" s="185"/>
      <c r="E1602" s="186">
        <v>134.43903</v>
      </c>
      <c r="F1602" s="155"/>
      <c r="G1602" s="155"/>
      <c r="H1602" s="155"/>
      <c r="I1602" s="155"/>
      <c r="J1602" s="155"/>
      <c r="K1602" s="155"/>
      <c r="L1602" s="155"/>
      <c r="M1602" s="155"/>
      <c r="N1602" s="155"/>
      <c r="O1602" s="155"/>
      <c r="P1602" s="155"/>
      <c r="Q1602" s="155"/>
      <c r="R1602" s="155"/>
      <c r="S1602" s="155"/>
      <c r="T1602" s="155"/>
      <c r="U1602" s="155"/>
      <c r="V1602" s="155"/>
      <c r="W1602" s="155"/>
      <c r="X1602" s="155"/>
      <c r="Y1602" s="146"/>
      <c r="Z1602" s="146"/>
      <c r="AA1602" s="146"/>
      <c r="AB1602" s="146"/>
      <c r="AC1602" s="146"/>
      <c r="AD1602" s="146"/>
      <c r="AE1602" s="146"/>
      <c r="AF1602" s="146"/>
      <c r="AG1602" s="146" t="s">
        <v>228</v>
      </c>
      <c r="AH1602" s="146">
        <v>0</v>
      </c>
      <c r="AI1602" s="146"/>
      <c r="AJ1602" s="146"/>
      <c r="AK1602" s="146"/>
      <c r="AL1602" s="146"/>
      <c r="AM1602" s="146"/>
      <c r="AN1602" s="146"/>
      <c r="AO1602" s="146"/>
      <c r="AP1602" s="146"/>
      <c r="AQ1602" s="146"/>
      <c r="AR1602" s="146"/>
      <c r="AS1602" s="146"/>
      <c r="AT1602" s="146"/>
      <c r="AU1602" s="146"/>
      <c r="AV1602" s="146"/>
      <c r="AW1602" s="146"/>
      <c r="AX1602" s="146"/>
      <c r="AY1602" s="146"/>
      <c r="AZ1602" s="146"/>
      <c r="BA1602" s="146"/>
      <c r="BB1602" s="146"/>
      <c r="BC1602" s="146"/>
      <c r="BD1602" s="146"/>
      <c r="BE1602" s="146"/>
      <c r="BF1602" s="146"/>
      <c r="BG1602" s="146"/>
      <c r="BH1602" s="146"/>
    </row>
    <row r="1603" spans="1:60" outlineLevel="1">
      <c r="A1603" s="163">
        <v>223</v>
      </c>
      <c r="B1603" s="164" t="s">
        <v>1280</v>
      </c>
      <c r="C1603" s="180" t="s">
        <v>1281</v>
      </c>
      <c r="D1603" s="165" t="s">
        <v>296</v>
      </c>
      <c r="E1603" s="166">
        <v>134.43903</v>
      </c>
      <c r="F1603" s="167"/>
      <c r="G1603" s="168">
        <f>ROUND(E1603*F1603,2)</f>
        <v>0</v>
      </c>
      <c r="H1603" s="167">
        <v>0</v>
      </c>
      <c r="I1603" s="168">
        <f>ROUND(E1603*H1603,2)</f>
        <v>0</v>
      </c>
      <c r="J1603" s="167">
        <v>530</v>
      </c>
      <c r="K1603" s="168">
        <f>ROUND(E1603*J1603,2)</f>
        <v>71252.69</v>
      </c>
      <c r="L1603" s="168">
        <v>21</v>
      </c>
      <c r="M1603" s="168">
        <f>G1603*(1+L1603/100)</f>
        <v>0</v>
      </c>
      <c r="N1603" s="168">
        <v>0</v>
      </c>
      <c r="O1603" s="168">
        <f>ROUND(E1603*N1603,2)</f>
        <v>0</v>
      </c>
      <c r="P1603" s="168">
        <v>0</v>
      </c>
      <c r="Q1603" s="168">
        <f>ROUND(E1603*P1603,2)</f>
        <v>0</v>
      </c>
      <c r="R1603" s="168" t="s">
        <v>666</v>
      </c>
      <c r="S1603" s="168" t="s">
        <v>171</v>
      </c>
      <c r="T1603" s="169" t="s">
        <v>172</v>
      </c>
      <c r="U1603" s="155">
        <v>0</v>
      </c>
      <c r="V1603" s="155">
        <f>ROUND(E1603*U1603,2)</f>
        <v>0</v>
      </c>
      <c r="W1603" s="155"/>
      <c r="X1603" s="155" t="s">
        <v>1263</v>
      </c>
      <c r="Y1603" s="146"/>
      <c r="Z1603" s="146"/>
      <c r="AA1603" s="146"/>
      <c r="AB1603" s="146"/>
      <c r="AC1603" s="146"/>
      <c r="AD1603" s="146"/>
      <c r="AE1603" s="146"/>
      <c r="AF1603" s="146"/>
      <c r="AG1603" s="146" t="s">
        <v>1264</v>
      </c>
      <c r="AH1603" s="146"/>
      <c r="AI1603" s="146"/>
      <c r="AJ1603" s="146"/>
      <c r="AK1603" s="146"/>
      <c r="AL1603" s="146"/>
      <c r="AM1603" s="146"/>
      <c r="AN1603" s="146"/>
      <c r="AO1603" s="146"/>
      <c r="AP1603" s="146"/>
      <c r="AQ1603" s="146"/>
      <c r="AR1603" s="146"/>
      <c r="AS1603" s="146"/>
      <c r="AT1603" s="146"/>
      <c r="AU1603" s="146"/>
      <c r="AV1603" s="146"/>
      <c r="AW1603" s="146"/>
      <c r="AX1603" s="146"/>
      <c r="AY1603" s="146"/>
      <c r="AZ1603" s="146"/>
      <c r="BA1603" s="146"/>
      <c r="BB1603" s="146"/>
      <c r="BC1603" s="146"/>
      <c r="BD1603" s="146"/>
      <c r="BE1603" s="146"/>
      <c r="BF1603" s="146"/>
      <c r="BG1603" s="146"/>
      <c r="BH1603" s="146"/>
    </row>
    <row r="1604" spans="1:60" outlineLevel="1">
      <c r="A1604" s="153"/>
      <c r="B1604" s="154"/>
      <c r="C1604" s="195" t="s">
        <v>1266</v>
      </c>
      <c r="D1604" s="185"/>
      <c r="E1604" s="186"/>
      <c r="F1604" s="155"/>
      <c r="G1604" s="155"/>
      <c r="H1604" s="155"/>
      <c r="I1604" s="155"/>
      <c r="J1604" s="155"/>
      <c r="K1604" s="155"/>
      <c r="L1604" s="155"/>
      <c r="M1604" s="155"/>
      <c r="N1604" s="155"/>
      <c r="O1604" s="155"/>
      <c r="P1604" s="155"/>
      <c r="Q1604" s="155"/>
      <c r="R1604" s="155"/>
      <c r="S1604" s="155"/>
      <c r="T1604" s="155"/>
      <c r="U1604" s="155"/>
      <c r="V1604" s="155"/>
      <c r="W1604" s="155"/>
      <c r="X1604" s="155"/>
      <c r="Y1604" s="146"/>
      <c r="Z1604" s="146"/>
      <c r="AA1604" s="146"/>
      <c r="AB1604" s="146"/>
      <c r="AC1604" s="146"/>
      <c r="AD1604" s="146"/>
      <c r="AE1604" s="146"/>
      <c r="AF1604" s="146"/>
      <c r="AG1604" s="146" t="s">
        <v>228</v>
      </c>
      <c r="AH1604" s="146">
        <v>0</v>
      </c>
      <c r="AI1604" s="146"/>
      <c r="AJ1604" s="146"/>
      <c r="AK1604" s="146"/>
      <c r="AL1604" s="146"/>
      <c r="AM1604" s="146"/>
      <c r="AN1604" s="146"/>
      <c r="AO1604" s="146"/>
      <c r="AP1604" s="146"/>
      <c r="AQ1604" s="146"/>
      <c r="AR1604" s="146"/>
      <c r="AS1604" s="146"/>
      <c r="AT1604" s="146"/>
      <c r="AU1604" s="146"/>
      <c r="AV1604" s="146"/>
      <c r="AW1604" s="146"/>
      <c r="AX1604" s="146"/>
      <c r="AY1604" s="146"/>
      <c r="AZ1604" s="146"/>
      <c r="BA1604" s="146"/>
      <c r="BB1604" s="146"/>
      <c r="BC1604" s="146"/>
      <c r="BD1604" s="146"/>
      <c r="BE1604" s="146"/>
      <c r="BF1604" s="146"/>
      <c r="BG1604" s="146"/>
      <c r="BH1604" s="146"/>
    </row>
    <row r="1605" spans="1:60" ht="22.5" outlineLevel="1">
      <c r="A1605" s="153"/>
      <c r="B1605" s="154"/>
      <c r="C1605" s="195" t="s">
        <v>1267</v>
      </c>
      <c r="D1605" s="185"/>
      <c r="E1605" s="186"/>
      <c r="F1605" s="155"/>
      <c r="G1605" s="155"/>
      <c r="H1605" s="155"/>
      <c r="I1605" s="155"/>
      <c r="J1605" s="155"/>
      <c r="K1605" s="155"/>
      <c r="L1605" s="155"/>
      <c r="M1605" s="155"/>
      <c r="N1605" s="155"/>
      <c r="O1605" s="155"/>
      <c r="P1605" s="155"/>
      <c r="Q1605" s="155"/>
      <c r="R1605" s="155"/>
      <c r="S1605" s="155"/>
      <c r="T1605" s="155"/>
      <c r="U1605" s="155"/>
      <c r="V1605" s="155"/>
      <c r="W1605" s="155"/>
      <c r="X1605" s="155"/>
      <c r="Y1605" s="146"/>
      <c r="Z1605" s="146"/>
      <c r="AA1605" s="146"/>
      <c r="AB1605" s="146"/>
      <c r="AC1605" s="146"/>
      <c r="AD1605" s="146"/>
      <c r="AE1605" s="146"/>
      <c r="AF1605" s="146"/>
      <c r="AG1605" s="146" t="s">
        <v>228</v>
      </c>
      <c r="AH1605" s="146">
        <v>0</v>
      </c>
      <c r="AI1605" s="146"/>
      <c r="AJ1605" s="146"/>
      <c r="AK1605" s="146"/>
      <c r="AL1605" s="146"/>
      <c r="AM1605" s="146"/>
      <c r="AN1605" s="146"/>
      <c r="AO1605" s="146"/>
      <c r="AP1605" s="146"/>
      <c r="AQ1605" s="146"/>
      <c r="AR1605" s="146"/>
      <c r="AS1605" s="146"/>
      <c r="AT1605" s="146"/>
      <c r="AU1605" s="146"/>
      <c r="AV1605" s="146"/>
      <c r="AW1605" s="146"/>
      <c r="AX1605" s="146"/>
      <c r="AY1605" s="146"/>
      <c r="AZ1605" s="146"/>
      <c r="BA1605" s="146"/>
      <c r="BB1605" s="146"/>
      <c r="BC1605" s="146"/>
      <c r="BD1605" s="146"/>
      <c r="BE1605" s="146"/>
      <c r="BF1605" s="146"/>
      <c r="BG1605" s="146"/>
      <c r="BH1605" s="146"/>
    </row>
    <row r="1606" spans="1:60" outlineLevel="1">
      <c r="A1606" s="153"/>
      <c r="B1606" s="154"/>
      <c r="C1606" s="195" t="s">
        <v>1268</v>
      </c>
      <c r="D1606" s="185"/>
      <c r="E1606" s="186"/>
      <c r="F1606" s="155"/>
      <c r="G1606" s="155"/>
      <c r="H1606" s="155"/>
      <c r="I1606" s="155"/>
      <c r="J1606" s="155"/>
      <c r="K1606" s="155"/>
      <c r="L1606" s="155"/>
      <c r="M1606" s="155"/>
      <c r="N1606" s="155"/>
      <c r="O1606" s="155"/>
      <c r="P1606" s="155"/>
      <c r="Q1606" s="155"/>
      <c r="R1606" s="155"/>
      <c r="S1606" s="155"/>
      <c r="T1606" s="155"/>
      <c r="U1606" s="155"/>
      <c r="V1606" s="155"/>
      <c r="W1606" s="155"/>
      <c r="X1606" s="155"/>
      <c r="Y1606" s="146"/>
      <c r="Z1606" s="146"/>
      <c r="AA1606" s="146"/>
      <c r="AB1606" s="146"/>
      <c r="AC1606" s="146"/>
      <c r="AD1606" s="146"/>
      <c r="AE1606" s="146"/>
      <c r="AF1606" s="146"/>
      <c r="AG1606" s="146" t="s">
        <v>228</v>
      </c>
      <c r="AH1606" s="146">
        <v>0</v>
      </c>
      <c r="AI1606" s="146"/>
      <c r="AJ1606" s="146"/>
      <c r="AK1606" s="146"/>
      <c r="AL1606" s="146"/>
      <c r="AM1606" s="146"/>
      <c r="AN1606" s="146"/>
      <c r="AO1606" s="146"/>
      <c r="AP1606" s="146"/>
      <c r="AQ1606" s="146"/>
      <c r="AR1606" s="146"/>
      <c r="AS1606" s="146"/>
      <c r="AT1606" s="146"/>
      <c r="AU1606" s="146"/>
      <c r="AV1606" s="146"/>
      <c r="AW1606" s="146"/>
      <c r="AX1606" s="146"/>
      <c r="AY1606" s="146"/>
      <c r="AZ1606" s="146"/>
      <c r="BA1606" s="146"/>
      <c r="BB1606" s="146"/>
      <c r="BC1606" s="146"/>
      <c r="BD1606" s="146"/>
      <c r="BE1606" s="146"/>
      <c r="BF1606" s="146"/>
      <c r="BG1606" s="146"/>
      <c r="BH1606" s="146"/>
    </row>
    <row r="1607" spans="1:60" outlineLevel="1">
      <c r="A1607" s="153"/>
      <c r="B1607" s="154"/>
      <c r="C1607" s="195" t="s">
        <v>1269</v>
      </c>
      <c r="D1607" s="185"/>
      <c r="E1607" s="186">
        <v>134.43903</v>
      </c>
      <c r="F1607" s="155"/>
      <c r="G1607" s="155"/>
      <c r="H1607" s="155"/>
      <c r="I1607" s="155"/>
      <c r="J1607" s="155"/>
      <c r="K1607" s="155"/>
      <c r="L1607" s="155"/>
      <c r="M1607" s="155"/>
      <c r="N1607" s="155"/>
      <c r="O1607" s="155"/>
      <c r="P1607" s="155"/>
      <c r="Q1607" s="155"/>
      <c r="R1607" s="155"/>
      <c r="S1607" s="155"/>
      <c r="T1607" s="155"/>
      <c r="U1607" s="155"/>
      <c r="V1607" s="155"/>
      <c r="W1607" s="155"/>
      <c r="X1607" s="155"/>
      <c r="Y1607" s="146"/>
      <c r="Z1607" s="146"/>
      <c r="AA1607" s="146"/>
      <c r="AB1607" s="146"/>
      <c r="AC1607" s="146"/>
      <c r="AD1607" s="146"/>
      <c r="AE1607" s="146"/>
      <c r="AF1607" s="146"/>
      <c r="AG1607" s="146" t="s">
        <v>228</v>
      </c>
      <c r="AH1607" s="146">
        <v>0</v>
      </c>
      <c r="AI1607" s="146"/>
      <c r="AJ1607" s="146"/>
      <c r="AK1607" s="146"/>
      <c r="AL1607" s="146"/>
      <c r="AM1607" s="146"/>
      <c r="AN1607" s="146"/>
      <c r="AO1607" s="146"/>
      <c r="AP1607" s="146"/>
      <c r="AQ1607" s="146"/>
      <c r="AR1607" s="146"/>
      <c r="AS1607" s="146"/>
      <c r="AT1607" s="146"/>
      <c r="AU1607" s="146"/>
      <c r="AV1607" s="146"/>
      <c r="AW1607" s="146"/>
      <c r="AX1607" s="146"/>
      <c r="AY1607" s="146"/>
      <c r="AZ1607" s="146"/>
      <c r="BA1607" s="146"/>
      <c r="BB1607" s="146"/>
      <c r="BC1607" s="146"/>
      <c r="BD1607" s="146"/>
      <c r="BE1607" s="146"/>
      <c r="BF1607" s="146"/>
      <c r="BG1607" s="146"/>
      <c r="BH1607" s="146"/>
    </row>
    <row r="1608" spans="1:60">
      <c r="A1608" s="3"/>
      <c r="B1608" s="4"/>
      <c r="C1608" s="182"/>
      <c r="D1608" s="6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AE1608">
        <v>15</v>
      </c>
      <c r="AF1608">
        <v>21</v>
      </c>
      <c r="AG1608" t="s">
        <v>153</v>
      </c>
    </row>
    <row r="1609" spans="1:60">
      <c r="A1609" s="149"/>
      <c r="B1609" s="150" t="s">
        <v>29</v>
      </c>
      <c r="C1609" s="183"/>
      <c r="D1609" s="151"/>
      <c r="E1609" s="152"/>
      <c r="F1609" s="152"/>
      <c r="G1609" s="178">
        <f>G8+G67+G130+G252+G283+G290+G321+G326+G476+G522+G545+G773+G781+G949+G996+G998+G1011+G1013+G1030+G1091+G1148+G1360+G1366+G1422+G1500+G1513+G1515+G1517+G1519+G1575</f>
        <v>405043.35826999997</v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AE1609">
        <f>SUMIF(L7:L1607,AE1608,G7:G1607)</f>
        <v>0</v>
      </c>
      <c r="AF1609">
        <f>SUMIF(L7:L1607,AF1608,G7:G1607)</f>
        <v>0</v>
      </c>
      <c r="AG1609" t="s">
        <v>216</v>
      </c>
    </row>
    <row r="1610" spans="1:60">
      <c r="A1610" s="807" t="s">
        <v>1282</v>
      </c>
      <c r="B1610" s="807"/>
      <c r="C1610" s="182"/>
      <c r="D1610" s="6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</row>
    <row r="1611" spans="1:60">
      <c r="A1611" s="3"/>
      <c r="B1611" s="4" t="s">
        <v>1283</v>
      </c>
      <c r="C1611" s="182" t="s">
        <v>1284</v>
      </c>
      <c r="D1611" s="6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AG1611" t="s">
        <v>1285</v>
      </c>
    </row>
    <row r="1612" spans="1:60">
      <c r="A1612" s="3"/>
      <c r="B1612" s="4" t="s">
        <v>1286</v>
      </c>
      <c r="C1612" s="182" t="s">
        <v>1287</v>
      </c>
      <c r="D1612" s="6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AG1612" t="s">
        <v>1288</v>
      </c>
    </row>
    <row r="1613" spans="1:60">
      <c r="A1613" s="3"/>
      <c r="B1613" s="4"/>
      <c r="C1613" s="182" t="s">
        <v>1289</v>
      </c>
      <c r="D1613" s="6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AG1613" t="s">
        <v>1290</v>
      </c>
    </row>
    <row r="1614" spans="1:60">
      <c r="A1614" s="3"/>
      <c r="B1614" s="4"/>
      <c r="C1614" s="182"/>
      <c r="D1614" s="6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</row>
    <row r="1615" spans="1:60">
      <c r="C1615" s="184"/>
      <c r="D1615" s="10"/>
      <c r="AG1615" t="s">
        <v>217</v>
      </c>
    </row>
    <row r="1616" spans="1:60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</sheetData>
  <sheetProtection selectLockedCells="1"/>
  <mergeCells count="337">
    <mergeCell ref="A1610:B1610"/>
    <mergeCell ref="C10:G10"/>
    <mergeCell ref="C14:G14"/>
    <mergeCell ref="C19:G19"/>
    <mergeCell ref="C31:G31"/>
    <mergeCell ref="C39:G39"/>
    <mergeCell ref="C42:G42"/>
    <mergeCell ref="C46:G46"/>
    <mergeCell ref="C49:G49"/>
    <mergeCell ref="C52:G52"/>
    <mergeCell ref="C57:G57"/>
    <mergeCell ref="C61:G61"/>
    <mergeCell ref="C127:G127"/>
    <mergeCell ref="C171:G171"/>
    <mergeCell ref="C172:G172"/>
    <mergeCell ref="C173:G173"/>
    <mergeCell ref="C174:G174"/>
    <mergeCell ref="C175:G175"/>
    <mergeCell ref="C176:G176"/>
    <mergeCell ref="C132:G132"/>
    <mergeCell ref="C138:G138"/>
    <mergeCell ref="C148:G148"/>
    <mergeCell ref="C152:G152"/>
    <mergeCell ref="C159:G159"/>
    <mergeCell ref="A1:G1"/>
    <mergeCell ref="C2:G2"/>
    <mergeCell ref="C3:G3"/>
    <mergeCell ref="C4:G4"/>
    <mergeCell ref="C105:G105"/>
    <mergeCell ref="C108:G108"/>
    <mergeCell ref="C116:G116"/>
    <mergeCell ref="C120:G120"/>
    <mergeCell ref="C123:G123"/>
    <mergeCell ref="C69:G69"/>
    <mergeCell ref="C73:G73"/>
    <mergeCell ref="C77:G77"/>
    <mergeCell ref="C81:G81"/>
    <mergeCell ref="C93:G93"/>
    <mergeCell ref="C104:G104"/>
    <mergeCell ref="C167:G167"/>
    <mergeCell ref="C191:G191"/>
    <mergeCell ref="C192:G192"/>
    <mergeCell ref="C200:G200"/>
    <mergeCell ref="C201:G201"/>
    <mergeCell ref="C202:G202"/>
    <mergeCell ref="C203:G203"/>
    <mergeCell ref="C177:G177"/>
    <mergeCell ref="C186:G186"/>
    <mergeCell ref="C187:G187"/>
    <mergeCell ref="C188:G188"/>
    <mergeCell ref="C189:G189"/>
    <mergeCell ref="C190:G190"/>
    <mergeCell ref="C224:G224"/>
    <mergeCell ref="C225:G225"/>
    <mergeCell ref="C226:G226"/>
    <mergeCell ref="C227:G227"/>
    <mergeCell ref="C258:G258"/>
    <mergeCell ref="C262:G262"/>
    <mergeCell ref="C204:G204"/>
    <mergeCell ref="C205:G205"/>
    <mergeCell ref="C206:G206"/>
    <mergeCell ref="C221:G221"/>
    <mergeCell ref="C222:G222"/>
    <mergeCell ref="C223:G223"/>
    <mergeCell ref="C292:G292"/>
    <mergeCell ref="C298:G298"/>
    <mergeCell ref="C299:G299"/>
    <mergeCell ref="C312:G312"/>
    <mergeCell ref="C323:G323"/>
    <mergeCell ref="C328:G328"/>
    <mergeCell ref="C265:G265"/>
    <mergeCell ref="C269:G269"/>
    <mergeCell ref="C272:G272"/>
    <mergeCell ref="C278:G278"/>
    <mergeCell ref="C285:G285"/>
    <mergeCell ref="C288:G288"/>
    <mergeCell ref="C390:G390"/>
    <mergeCell ref="C394:G394"/>
    <mergeCell ref="C403:G403"/>
    <mergeCell ref="C407:G407"/>
    <mergeCell ref="C430:G430"/>
    <mergeCell ref="C435:G435"/>
    <mergeCell ref="C344:G344"/>
    <mergeCell ref="C355:G355"/>
    <mergeCell ref="C360:G360"/>
    <mergeCell ref="C367:G367"/>
    <mergeCell ref="C371:G371"/>
    <mergeCell ref="C387:G387"/>
    <mergeCell ref="C542:G542"/>
    <mergeCell ref="C547:G547"/>
    <mergeCell ref="C551:G551"/>
    <mergeCell ref="C557:G557"/>
    <mergeCell ref="C606:G606"/>
    <mergeCell ref="C611:G611"/>
    <mergeCell ref="C440:G440"/>
    <mergeCell ref="C460:G460"/>
    <mergeCell ref="C467:G467"/>
    <mergeCell ref="C478:G478"/>
    <mergeCell ref="C479:G479"/>
    <mergeCell ref="C493:G493"/>
    <mergeCell ref="C691:G691"/>
    <mergeCell ref="C708:G708"/>
    <mergeCell ref="C720:G720"/>
    <mergeCell ref="C775:G775"/>
    <mergeCell ref="C783:G783"/>
    <mergeCell ref="C945:G945"/>
    <mergeCell ref="C617:G617"/>
    <mergeCell ref="C623:G623"/>
    <mergeCell ref="C643:G643"/>
    <mergeCell ref="C648:G648"/>
    <mergeCell ref="C653:G653"/>
    <mergeCell ref="C658:G658"/>
    <mergeCell ref="C1040:G1040"/>
    <mergeCell ref="C1041:G1041"/>
    <mergeCell ref="C1045:G1045"/>
    <mergeCell ref="C1046:G1046"/>
    <mergeCell ref="C1047:G1047"/>
    <mergeCell ref="C1051:G1051"/>
    <mergeCell ref="C992:G992"/>
    <mergeCell ref="C1026:G1026"/>
    <mergeCell ref="C1036:G1036"/>
    <mergeCell ref="C1037:G1037"/>
    <mergeCell ref="C1038:G1038"/>
    <mergeCell ref="C1039:G1039"/>
    <mergeCell ref="C1061:G1061"/>
    <mergeCell ref="C1062:G1062"/>
    <mergeCell ref="C1063:G1063"/>
    <mergeCell ref="C1064:G1064"/>
    <mergeCell ref="C1065:G1065"/>
    <mergeCell ref="C1066:G1066"/>
    <mergeCell ref="C1052:G1052"/>
    <mergeCell ref="C1053:G1053"/>
    <mergeCell ref="C1054:G1054"/>
    <mergeCell ref="C1055:G1055"/>
    <mergeCell ref="C1056:G1056"/>
    <mergeCell ref="C1057:G1057"/>
    <mergeCell ref="C1079:G1079"/>
    <mergeCell ref="C1083:G1083"/>
    <mergeCell ref="C1084:G1084"/>
    <mergeCell ref="C1085:G1085"/>
    <mergeCell ref="C1086:G1086"/>
    <mergeCell ref="C1087:G1087"/>
    <mergeCell ref="C1067:G1067"/>
    <mergeCell ref="C1071:G1071"/>
    <mergeCell ref="C1072:G1072"/>
    <mergeCell ref="C1073:G1073"/>
    <mergeCell ref="C1077:G1077"/>
    <mergeCell ref="C1078:G1078"/>
    <mergeCell ref="C1098:G1098"/>
    <mergeCell ref="C1099:G1099"/>
    <mergeCell ref="C1100:G1100"/>
    <mergeCell ref="C1101:G1101"/>
    <mergeCell ref="C1102:G1102"/>
    <mergeCell ref="C1106:G1106"/>
    <mergeCell ref="C1088:G1088"/>
    <mergeCell ref="C1093:G1093"/>
    <mergeCell ref="C1094:G1094"/>
    <mergeCell ref="C1095:G1095"/>
    <mergeCell ref="C1096:G1096"/>
    <mergeCell ref="C1097:G1097"/>
    <mergeCell ref="C1113:G1113"/>
    <mergeCell ref="C1114:G1114"/>
    <mergeCell ref="C1115:G1115"/>
    <mergeCell ref="C1119:G1119"/>
    <mergeCell ref="C1120:G1120"/>
    <mergeCell ref="C1121:G1121"/>
    <mergeCell ref="C1107:G1107"/>
    <mergeCell ref="C1108:G1108"/>
    <mergeCell ref="C1109:G1109"/>
    <mergeCell ref="C1110:G1110"/>
    <mergeCell ref="C1111:G1111"/>
    <mergeCell ref="C1112:G1112"/>
    <mergeCell ref="C1128:G1128"/>
    <mergeCell ref="C1132:G1132"/>
    <mergeCell ref="C1133:G1133"/>
    <mergeCell ref="C1134:G1134"/>
    <mergeCell ref="C1135:G1135"/>
    <mergeCell ref="C1136:G1136"/>
    <mergeCell ref="C1122:G1122"/>
    <mergeCell ref="C1123:G1123"/>
    <mergeCell ref="C1124:G1124"/>
    <mergeCell ref="C1125:G1125"/>
    <mergeCell ref="C1126:G1126"/>
    <mergeCell ref="C1127:G1127"/>
    <mergeCell ref="C1153:G1153"/>
    <mergeCell ref="C1154:G1154"/>
    <mergeCell ref="C1155:G1155"/>
    <mergeCell ref="C1156:G1156"/>
    <mergeCell ref="C1157:G1157"/>
    <mergeCell ref="C1158:G1158"/>
    <mergeCell ref="C1137:G1137"/>
    <mergeCell ref="C1138:G1138"/>
    <mergeCell ref="C1142:G1142"/>
    <mergeCell ref="C1150:G1150"/>
    <mergeCell ref="C1151:G1151"/>
    <mergeCell ref="C1152:G1152"/>
    <mergeCell ref="C1168:G1168"/>
    <mergeCell ref="C1169:G1169"/>
    <mergeCell ref="C1173:G1173"/>
    <mergeCell ref="C1174:G1174"/>
    <mergeCell ref="C1175:G1175"/>
    <mergeCell ref="C1176:G1176"/>
    <mergeCell ref="C1162:G1162"/>
    <mergeCell ref="C1163:G1163"/>
    <mergeCell ref="C1164:G1164"/>
    <mergeCell ref="C1165:G1165"/>
    <mergeCell ref="C1166:G1166"/>
    <mergeCell ref="C1167:G1167"/>
    <mergeCell ref="C1186:G1186"/>
    <mergeCell ref="C1187:G1187"/>
    <mergeCell ref="C1188:G1188"/>
    <mergeCell ref="C1189:G1189"/>
    <mergeCell ref="C1190:G1190"/>
    <mergeCell ref="C1191:G1191"/>
    <mergeCell ref="C1177:G1177"/>
    <mergeCell ref="C1178:G1178"/>
    <mergeCell ref="C1179:G1179"/>
    <mergeCell ref="C1180:G1180"/>
    <mergeCell ref="C1184:G1184"/>
    <mergeCell ref="C1185:G1185"/>
    <mergeCell ref="C1201:G1201"/>
    <mergeCell ref="C1202:G1202"/>
    <mergeCell ref="C1203:G1203"/>
    <mergeCell ref="C1204:G1204"/>
    <mergeCell ref="C1208:G1208"/>
    <mergeCell ref="C1209:G1209"/>
    <mergeCell ref="C1192:G1192"/>
    <mergeCell ref="C1196:G1196"/>
    <mergeCell ref="C1197:G1197"/>
    <mergeCell ref="C1198:G1198"/>
    <mergeCell ref="C1199:G1199"/>
    <mergeCell ref="C1200:G1200"/>
    <mergeCell ref="C1219:G1219"/>
    <mergeCell ref="C1220:G1220"/>
    <mergeCell ref="C1221:G1221"/>
    <mergeCell ref="C1222:G1222"/>
    <mergeCell ref="C1223:G1223"/>
    <mergeCell ref="C1224:G1224"/>
    <mergeCell ref="C1210:G1210"/>
    <mergeCell ref="C1211:G1211"/>
    <mergeCell ref="C1212:G1212"/>
    <mergeCell ref="C1213:G1213"/>
    <mergeCell ref="C1214:G1214"/>
    <mergeCell ref="C1215:G1215"/>
    <mergeCell ref="C1234:G1234"/>
    <mergeCell ref="C1235:G1235"/>
    <mergeCell ref="C1236:G1236"/>
    <mergeCell ref="C1237:G1237"/>
    <mergeCell ref="C1238:G1238"/>
    <mergeCell ref="C1239:G1239"/>
    <mergeCell ref="C1225:G1225"/>
    <mergeCell ref="C1226:G1226"/>
    <mergeCell ref="C1227:G1227"/>
    <mergeCell ref="C1231:G1231"/>
    <mergeCell ref="C1232:G1232"/>
    <mergeCell ref="C1233:G1233"/>
    <mergeCell ref="C1249:G1249"/>
    <mergeCell ref="C1250:G1250"/>
    <mergeCell ref="C1251:G1251"/>
    <mergeCell ref="C1252:G1252"/>
    <mergeCell ref="C1253:G1253"/>
    <mergeCell ref="C1254:G1254"/>
    <mergeCell ref="C1243:G1243"/>
    <mergeCell ref="C1244:G1244"/>
    <mergeCell ref="C1245:G1245"/>
    <mergeCell ref="C1246:G1246"/>
    <mergeCell ref="C1247:G1247"/>
    <mergeCell ref="C1248:G1248"/>
    <mergeCell ref="C1264:G1264"/>
    <mergeCell ref="C1265:G1265"/>
    <mergeCell ref="C1266:G1266"/>
    <mergeCell ref="C1267:G1267"/>
    <mergeCell ref="C1271:G1271"/>
    <mergeCell ref="C1272:G1272"/>
    <mergeCell ref="C1258:G1258"/>
    <mergeCell ref="C1259:G1259"/>
    <mergeCell ref="C1260:G1260"/>
    <mergeCell ref="C1261:G1261"/>
    <mergeCell ref="C1262:G1262"/>
    <mergeCell ref="C1263:G1263"/>
    <mergeCell ref="C1282:G1282"/>
    <mergeCell ref="C1283:G1283"/>
    <mergeCell ref="C1284:G1284"/>
    <mergeCell ref="C1285:G1285"/>
    <mergeCell ref="C1286:G1286"/>
    <mergeCell ref="C1287:G1287"/>
    <mergeCell ref="C1273:G1273"/>
    <mergeCell ref="C1274:G1274"/>
    <mergeCell ref="C1275:G1275"/>
    <mergeCell ref="C1276:G1276"/>
    <mergeCell ref="C1277:G1277"/>
    <mergeCell ref="C1281:G1281"/>
    <mergeCell ref="C1306:G1306"/>
    <mergeCell ref="C1310:G1310"/>
    <mergeCell ref="C1314:G1314"/>
    <mergeCell ref="C1315:G1315"/>
    <mergeCell ref="C1316:G1316"/>
    <mergeCell ref="C1317:G1317"/>
    <mergeCell ref="C1291:G1291"/>
    <mergeCell ref="C1295:G1295"/>
    <mergeCell ref="C1299:G1299"/>
    <mergeCell ref="C1300:G1300"/>
    <mergeCell ref="C1304:G1304"/>
    <mergeCell ref="C1305:G1305"/>
    <mergeCell ref="C1330:G1330"/>
    <mergeCell ref="C1334:G1334"/>
    <mergeCell ref="C1335:G1335"/>
    <mergeCell ref="C1336:G1336"/>
    <mergeCell ref="C1337:G1337"/>
    <mergeCell ref="C1338:G1338"/>
    <mergeCell ref="C1318:G1318"/>
    <mergeCell ref="C1319:G1319"/>
    <mergeCell ref="C1320:G1320"/>
    <mergeCell ref="C1324:G1324"/>
    <mergeCell ref="C1328:G1328"/>
    <mergeCell ref="C1329:G1329"/>
    <mergeCell ref="C1351:G1351"/>
    <mergeCell ref="C1352:G1352"/>
    <mergeCell ref="C1353:G1353"/>
    <mergeCell ref="C1357:G1357"/>
    <mergeCell ref="C1368:G1368"/>
    <mergeCell ref="C1384:G1384"/>
    <mergeCell ref="C1339:G1339"/>
    <mergeCell ref="C1343:G1343"/>
    <mergeCell ref="C1344:G1344"/>
    <mergeCell ref="C1345:G1345"/>
    <mergeCell ref="C1346:G1346"/>
    <mergeCell ref="C1347:G1347"/>
    <mergeCell ref="C1557:G1557"/>
    <mergeCell ref="C1577:G1577"/>
    <mergeCell ref="C1583:G1583"/>
    <mergeCell ref="C1394:G1394"/>
    <mergeCell ref="C1404:G1404"/>
    <mergeCell ref="C1418:G1418"/>
    <mergeCell ref="C1424:G1424"/>
    <mergeCell ref="C1525:G1525"/>
    <mergeCell ref="C1552:G155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7E0C-C4DD-477D-B1B7-D04C190853BB}">
  <dimension ref="A1:G44"/>
  <sheetViews>
    <sheetView topLeftCell="A7" zoomScaleNormal="100" workbookViewId="0">
      <selection activeCell="C24" sqref="C24"/>
    </sheetView>
  </sheetViews>
  <sheetFormatPr defaultRowHeight="15"/>
  <cols>
    <col min="1" max="1" width="31.7109375" style="244" bestFit="1" customWidth="1"/>
    <col min="2" max="2" width="25.7109375" style="278" customWidth="1"/>
    <col min="3" max="3" width="23.7109375" style="278" customWidth="1"/>
    <col min="4" max="4" width="9.140625" style="245"/>
    <col min="5" max="5" width="0" style="245" hidden="1" customWidth="1"/>
    <col min="6" max="16384" width="9.140625" style="245"/>
  </cols>
  <sheetData>
    <row r="1" spans="1:7" ht="28.5" customHeight="1" thickBot="1">
      <c r="A1" s="808" t="s">
        <v>1334</v>
      </c>
      <c r="B1" s="809"/>
      <c r="C1" s="810"/>
      <c r="D1" s="244"/>
      <c r="E1" s="244"/>
      <c r="F1" s="244"/>
      <c r="G1" s="244"/>
    </row>
    <row r="2" spans="1:7" ht="28.5" customHeight="1">
      <c r="A2" s="246" t="s">
        <v>1335</v>
      </c>
      <c r="B2" s="811" t="s">
        <v>1336</v>
      </c>
      <c r="C2" s="812"/>
      <c r="D2" s="244"/>
      <c r="E2" s="244"/>
      <c r="F2" s="244"/>
    </row>
    <row r="3" spans="1:7">
      <c r="A3" s="247" t="s">
        <v>1337</v>
      </c>
      <c r="B3" s="248" t="s">
        <v>1338</v>
      </c>
      <c r="C3" s="249"/>
      <c r="D3" s="244"/>
      <c r="E3" s="244"/>
      <c r="F3" s="244"/>
    </row>
    <row r="4" spans="1:7">
      <c r="A4" s="247"/>
      <c r="B4" s="248" t="s">
        <v>1339</v>
      </c>
      <c r="C4" s="249"/>
      <c r="D4" s="244"/>
      <c r="E4" s="244"/>
      <c r="F4" s="244"/>
    </row>
    <row r="5" spans="1:7">
      <c r="A5" s="247" t="s">
        <v>1340</v>
      </c>
      <c r="B5" s="248" t="s">
        <v>45</v>
      </c>
      <c r="C5" s="249"/>
      <c r="D5" s="244"/>
      <c r="E5" s="244"/>
      <c r="F5" s="244"/>
    </row>
    <row r="6" spans="1:7">
      <c r="A6" s="247" t="s">
        <v>1341</v>
      </c>
      <c r="B6" s="248" t="s">
        <v>1342</v>
      </c>
      <c r="C6" s="249"/>
      <c r="D6" s="244"/>
      <c r="E6" s="244"/>
      <c r="F6" s="244"/>
    </row>
    <row r="7" spans="1:7" ht="15.75" thickBot="1">
      <c r="A7" s="250" t="s">
        <v>1343</v>
      </c>
      <c r="B7" s="251" t="s">
        <v>1344</v>
      </c>
      <c r="C7" s="252"/>
      <c r="D7" s="244"/>
      <c r="E7" s="244"/>
    </row>
    <row r="8" spans="1:7">
      <c r="A8" s="253" t="s">
        <v>5</v>
      </c>
      <c r="B8" s="254" t="s">
        <v>1345</v>
      </c>
      <c r="C8" s="255" t="s">
        <v>1346</v>
      </c>
    </row>
    <row r="9" spans="1:7">
      <c r="A9" s="256" t="s">
        <v>1347</v>
      </c>
      <c r="B9" s="257"/>
      <c r="C9" s="258"/>
    </row>
    <row r="10" spans="1:7">
      <c r="A10" s="259" t="s">
        <v>1348</v>
      </c>
      <c r="B10" s="260">
        <f>SUM(B28:B33)</f>
        <v>0</v>
      </c>
      <c r="C10" s="261"/>
    </row>
    <row r="11" spans="1:7">
      <c r="A11" s="259" t="s">
        <v>76</v>
      </c>
      <c r="B11" s="260">
        <f>B27</f>
        <v>0</v>
      </c>
      <c r="C11" s="261"/>
    </row>
    <row r="12" spans="1:7">
      <c r="A12" s="259" t="s">
        <v>1349</v>
      </c>
      <c r="B12" s="260">
        <v>0</v>
      </c>
      <c r="C12" s="261"/>
    </row>
    <row r="13" spans="1:7">
      <c r="A13" s="259" t="s">
        <v>1350</v>
      </c>
      <c r="B13" s="260">
        <v>0</v>
      </c>
      <c r="C13" s="261"/>
    </row>
    <row r="14" spans="1:7">
      <c r="A14" s="256" t="s">
        <v>1351</v>
      </c>
      <c r="B14" s="257"/>
      <c r="C14" s="258">
        <f>SUM(B10:B13)</f>
        <v>0</v>
      </c>
    </row>
    <row r="15" spans="1:7">
      <c r="A15" s="259" t="s">
        <v>1287</v>
      </c>
      <c r="B15" s="260"/>
      <c r="C15" s="261"/>
    </row>
    <row r="16" spans="1:7">
      <c r="A16" s="256" t="s">
        <v>1352</v>
      </c>
      <c r="B16" s="257"/>
      <c r="C16" s="258"/>
    </row>
    <row r="17" spans="1:3">
      <c r="A17" s="259" t="s">
        <v>27</v>
      </c>
      <c r="B17" s="260"/>
      <c r="C17" s="261">
        <f>B34</f>
        <v>0</v>
      </c>
    </row>
    <row r="18" spans="1:3">
      <c r="A18" s="259" t="s">
        <v>28</v>
      </c>
      <c r="B18" s="260"/>
      <c r="C18" s="261">
        <f>B35</f>
        <v>0</v>
      </c>
    </row>
    <row r="19" spans="1:3">
      <c r="A19" s="256" t="s">
        <v>1353</v>
      </c>
      <c r="B19" s="257"/>
      <c r="C19" s="258">
        <f>SUM(C17:C18)</f>
        <v>0</v>
      </c>
    </row>
    <row r="20" spans="1:3">
      <c r="A20" s="259" t="s">
        <v>1287</v>
      </c>
      <c r="B20" s="260"/>
      <c r="C20" s="261"/>
    </row>
    <row r="21" spans="1:3">
      <c r="A21" s="262" t="s">
        <v>1354</v>
      </c>
      <c r="B21" s="263"/>
      <c r="C21" s="264">
        <f>C19+C14</f>
        <v>0</v>
      </c>
    </row>
    <row r="22" spans="1:3">
      <c r="A22" s="259" t="s">
        <v>1355</v>
      </c>
      <c r="B22" s="260">
        <f>C21</f>
        <v>0</v>
      </c>
      <c r="C22" s="261">
        <f>B22*0.21</f>
        <v>0</v>
      </c>
    </row>
    <row r="23" spans="1:3">
      <c r="A23" s="259" t="s">
        <v>1356</v>
      </c>
      <c r="B23" s="260">
        <v>0</v>
      </c>
      <c r="C23" s="261">
        <v>0</v>
      </c>
    </row>
    <row r="24" spans="1:3">
      <c r="A24" s="262" t="s">
        <v>1357</v>
      </c>
      <c r="B24" s="263"/>
      <c r="C24" s="264">
        <f>SUM(C21:C23)</f>
        <v>0</v>
      </c>
    </row>
    <row r="25" spans="1:3">
      <c r="A25" s="259" t="s">
        <v>1287</v>
      </c>
      <c r="B25" s="265"/>
      <c r="C25" s="266"/>
    </row>
    <row r="26" spans="1:3" ht="23.25">
      <c r="A26" s="256" t="s">
        <v>1358</v>
      </c>
      <c r="B26" s="267" t="s">
        <v>1359</v>
      </c>
      <c r="C26" s="268" t="s">
        <v>1360</v>
      </c>
    </row>
    <row r="27" spans="1:3">
      <c r="A27" s="259" t="s">
        <v>1361</v>
      </c>
      <c r="B27" s="265">
        <f>'Rozpočet ZT'!G22</f>
        <v>0</v>
      </c>
      <c r="C27" s="266">
        <v>69918</v>
      </c>
    </row>
    <row r="28" spans="1:3">
      <c r="A28" s="259" t="s">
        <v>1362</v>
      </c>
      <c r="B28" s="265">
        <f>'Rozpočet ZT'!G91</f>
        <v>0</v>
      </c>
      <c r="C28" s="266">
        <v>414</v>
      </c>
    </row>
    <row r="29" spans="1:3">
      <c r="A29" s="259" t="s">
        <v>1363</v>
      </c>
      <c r="B29" s="265">
        <f>'Rozpočet ZT'!G116</f>
        <v>0</v>
      </c>
      <c r="C29" s="266">
        <v>24</v>
      </c>
    </row>
    <row r="30" spans="1:3">
      <c r="A30" s="259" t="s">
        <v>1364</v>
      </c>
      <c r="B30" s="265">
        <f>'Rozpočet ZT'!G229</f>
        <v>0</v>
      </c>
      <c r="C30" s="266">
        <v>1436</v>
      </c>
    </row>
    <row r="31" spans="1:3">
      <c r="A31" s="259" t="s">
        <v>1365</v>
      </c>
      <c r="B31" s="265">
        <f>'Rozpočet ZT'!G360</f>
        <v>0</v>
      </c>
      <c r="C31" s="266">
        <v>100</v>
      </c>
    </row>
    <row r="32" spans="1:3">
      <c r="A32" s="259" t="s">
        <v>1366</v>
      </c>
      <c r="B32" s="265">
        <f>'Rozpočet ZT'!G372</f>
        <v>0</v>
      </c>
      <c r="C32" s="266">
        <v>90</v>
      </c>
    </row>
    <row r="33" spans="1:3">
      <c r="A33" s="259" t="s">
        <v>1367</v>
      </c>
      <c r="B33" s="265">
        <f>'Rozpočet ZT'!G403</f>
        <v>0</v>
      </c>
      <c r="C33" s="266">
        <v>0</v>
      </c>
    </row>
    <row r="34" spans="1:3">
      <c r="A34" s="259" t="s">
        <v>1368</v>
      </c>
      <c r="B34" s="265">
        <f>'Rozpočet ZT'!G416</f>
        <v>0</v>
      </c>
      <c r="C34" s="266">
        <v>0</v>
      </c>
    </row>
    <row r="35" spans="1:3">
      <c r="A35" s="259" t="s">
        <v>1369</v>
      </c>
      <c r="B35" s="265">
        <f>'Rozpočet ZT'!G423</f>
        <v>0</v>
      </c>
      <c r="C35" s="266">
        <v>0</v>
      </c>
    </row>
    <row r="36" spans="1:3">
      <c r="A36" s="259" t="s">
        <v>1287</v>
      </c>
      <c r="B36" s="265"/>
      <c r="C36" s="266"/>
    </row>
    <row r="37" spans="1:3">
      <c r="A37" s="256"/>
      <c r="B37" s="269"/>
      <c r="C37" s="270"/>
    </row>
    <row r="38" spans="1:3">
      <c r="A38" s="259"/>
      <c r="B38" s="271"/>
      <c r="C38" s="266"/>
    </row>
    <row r="39" spans="1:3">
      <c r="A39" s="247" t="s">
        <v>1370</v>
      </c>
      <c r="B39" s="248" t="s">
        <v>1371</v>
      </c>
      <c r="C39" s="272"/>
    </row>
    <row r="40" spans="1:3">
      <c r="A40" s="247" t="s">
        <v>1372</v>
      </c>
      <c r="B40" s="248" t="s">
        <v>1373</v>
      </c>
      <c r="C40" s="272"/>
    </row>
    <row r="41" spans="1:3">
      <c r="A41" s="247" t="s">
        <v>1374</v>
      </c>
      <c r="B41" s="248" t="s">
        <v>1375</v>
      </c>
      <c r="C41" s="272"/>
    </row>
    <row r="42" spans="1:3">
      <c r="A42" s="273" t="s">
        <v>1376</v>
      </c>
      <c r="B42" s="248" t="s">
        <v>1377</v>
      </c>
      <c r="C42" s="272"/>
    </row>
    <row r="43" spans="1:3">
      <c r="A43" s="274" t="s">
        <v>1378</v>
      </c>
      <c r="B43" s="248" t="s">
        <v>1379</v>
      </c>
      <c r="C43" s="272"/>
    </row>
    <row r="44" spans="1:3" ht="15.75" thickBot="1">
      <c r="A44" s="275" t="s">
        <v>1380</v>
      </c>
      <c r="B44" s="276" t="s">
        <v>1381</v>
      </c>
      <c r="C44" s="277"/>
    </row>
  </sheetData>
  <sheetProtection sheet="1" selectLockedCells="1"/>
  <mergeCells count="2">
    <mergeCell ref="A1:C1"/>
    <mergeCell ref="B2:C2"/>
  </mergeCells>
  <printOptions horizontalCentered="1"/>
  <pageMargins left="0.70866141732283472" right="0.70866141732283472" top="0.78740157480314965" bottom="0.78740157480314965" header="0.31496062992125984" footer="0.31496062992125984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4DAC-EF64-408B-956D-1969CD7D18E2}">
  <sheetPr>
    <pageSetUpPr fitToPage="1"/>
  </sheetPr>
  <dimension ref="A1:N423"/>
  <sheetViews>
    <sheetView topLeftCell="A303" zoomScale="120" zoomScaleNormal="120" workbookViewId="0">
      <selection activeCell="F318" sqref="F318"/>
    </sheetView>
  </sheetViews>
  <sheetFormatPr defaultRowHeight="15"/>
  <cols>
    <col min="1" max="1" width="5.7109375" style="202" customWidth="1"/>
    <col min="2" max="2" width="8.5703125" style="202" bestFit="1" customWidth="1"/>
    <col min="3" max="3" width="52.42578125" style="243" customWidth="1"/>
    <col min="4" max="4" width="3.140625" style="202" bestFit="1" customWidth="1"/>
    <col min="5" max="5" width="5" style="206" bestFit="1" customWidth="1"/>
    <col min="6" max="6" width="7.5703125" style="206" customWidth="1"/>
    <col min="7" max="7" width="9.7109375" style="206" customWidth="1"/>
    <col min="8" max="8" width="0.140625" style="206" hidden="1" customWidth="1"/>
    <col min="9" max="9" width="0.28515625" style="206" customWidth="1"/>
    <col min="10" max="10" width="0.140625" style="203" customWidth="1"/>
    <col min="11" max="11" width="9.140625" style="203"/>
    <col min="12" max="12" width="0" style="203" hidden="1" customWidth="1"/>
    <col min="13" max="13" width="16.5703125" style="203" customWidth="1"/>
    <col min="14" max="16384" width="9.140625" style="203"/>
  </cols>
  <sheetData>
    <row r="1" spans="1:11" ht="49.5" customHeight="1">
      <c r="A1" s="207" t="s">
        <v>1382</v>
      </c>
      <c r="B1" s="208" t="s">
        <v>1383</v>
      </c>
      <c r="C1" s="209" t="s">
        <v>5</v>
      </c>
      <c r="D1" s="208" t="s">
        <v>1384</v>
      </c>
      <c r="E1" s="210" t="s">
        <v>1385</v>
      </c>
      <c r="F1" s="210" t="s">
        <v>1359</v>
      </c>
      <c r="G1" s="210" t="s">
        <v>1</v>
      </c>
      <c r="H1" s="210" t="s">
        <v>1386</v>
      </c>
      <c r="I1" s="211" t="s">
        <v>1387</v>
      </c>
      <c r="J1" s="212"/>
      <c r="K1" s="213" t="s">
        <v>1388</v>
      </c>
    </row>
    <row r="2" spans="1:11">
      <c r="A2" s="214" t="s">
        <v>1389</v>
      </c>
      <c r="B2" s="215" t="s">
        <v>1287</v>
      </c>
      <c r="C2" s="216" t="s">
        <v>1361</v>
      </c>
      <c r="D2" s="215" t="s">
        <v>1287</v>
      </c>
      <c r="E2" s="217"/>
      <c r="F2" s="217"/>
      <c r="G2" s="217"/>
      <c r="H2" s="217"/>
      <c r="I2" s="217"/>
      <c r="K2" s="218"/>
    </row>
    <row r="3" spans="1:11">
      <c r="A3" s="214" t="s">
        <v>1390</v>
      </c>
      <c r="B3" s="219" t="s">
        <v>1287</v>
      </c>
      <c r="C3" s="220" t="s">
        <v>1391</v>
      </c>
      <c r="D3" s="219" t="s">
        <v>1287</v>
      </c>
      <c r="E3" s="221"/>
      <c r="F3" s="221"/>
      <c r="G3" s="221"/>
      <c r="H3" s="221"/>
      <c r="I3" s="221"/>
      <c r="K3" s="222"/>
    </row>
    <row r="4" spans="1:11">
      <c r="A4" s="214" t="s">
        <v>1392</v>
      </c>
      <c r="B4" s="223" t="s">
        <v>1393</v>
      </c>
      <c r="C4" s="224" t="s">
        <v>1394</v>
      </c>
      <c r="D4" s="223" t="s">
        <v>221</v>
      </c>
      <c r="E4" s="204">
        <v>100.8</v>
      </c>
      <c r="F4" s="225"/>
      <c r="G4" s="204">
        <f>F4*E4</f>
        <v>0</v>
      </c>
      <c r="H4" s="204">
        <v>0</v>
      </c>
      <c r="I4" s="204">
        <v>0</v>
      </c>
      <c r="K4" s="205" t="s">
        <v>1395</v>
      </c>
    </row>
    <row r="5" spans="1:11">
      <c r="A5" s="214" t="s">
        <v>1396</v>
      </c>
      <c r="B5" s="219" t="s">
        <v>1287</v>
      </c>
      <c r="C5" s="220" t="s">
        <v>1397</v>
      </c>
      <c r="D5" s="219" t="s">
        <v>1287</v>
      </c>
      <c r="E5" s="221"/>
      <c r="F5" s="226"/>
      <c r="G5" s="221"/>
      <c r="H5" s="221"/>
      <c r="I5" s="221"/>
      <c r="K5" s="222"/>
    </row>
    <row r="6" spans="1:11">
      <c r="A6" s="214" t="s">
        <v>1398</v>
      </c>
      <c r="B6" s="223" t="s">
        <v>1399</v>
      </c>
      <c r="C6" s="224" t="s">
        <v>1400</v>
      </c>
      <c r="D6" s="223" t="s">
        <v>221</v>
      </c>
      <c r="E6" s="204">
        <v>100.8</v>
      </c>
      <c r="F6" s="225"/>
      <c r="G6" s="204">
        <f>F6*E6</f>
        <v>0</v>
      </c>
      <c r="H6" s="204">
        <v>0</v>
      </c>
      <c r="I6" s="204">
        <v>0</v>
      </c>
      <c r="K6" s="205" t="s">
        <v>1395</v>
      </c>
    </row>
    <row r="7" spans="1:11">
      <c r="A7" s="214" t="s">
        <v>1401</v>
      </c>
      <c r="B7" s="219" t="s">
        <v>1287</v>
      </c>
      <c r="C7" s="220" t="s">
        <v>1402</v>
      </c>
      <c r="D7" s="219" t="s">
        <v>1287</v>
      </c>
      <c r="E7" s="221"/>
      <c r="F7" s="226"/>
      <c r="G7" s="221"/>
      <c r="H7" s="221"/>
      <c r="I7" s="221"/>
      <c r="K7" s="205"/>
    </row>
    <row r="8" spans="1:11">
      <c r="A8" s="214" t="s">
        <v>1403</v>
      </c>
      <c r="B8" s="223" t="s">
        <v>1404</v>
      </c>
      <c r="C8" s="224" t="s">
        <v>1405</v>
      </c>
      <c r="D8" s="223" t="s">
        <v>221</v>
      </c>
      <c r="E8" s="204">
        <v>7.2</v>
      </c>
      <c r="F8" s="225"/>
      <c r="G8" s="204">
        <f>F8*E8</f>
        <v>0</v>
      </c>
      <c r="H8" s="204">
        <v>1890.77</v>
      </c>
      <c r="I8" s="204">
        <v>13613.54</v>
      </c>
      <c r="K8" s="205" t="s">
        <v>1395</v>
      </c>
    </row>
    <row r="9" spans="1:11">
      <c r="A9" s="214" t="s">
        <v>1406</v>
      </c>
      <c r="B9" s="219" t="s">
        <v>1287</v>
      </c>
      <c r="C9" s="220" t="s">
        <v>1407</v>
      </c>
      <c r="D9" s="219" t="s">
        <v>1287</v>
      </c>
      <c r="E9" s="221"/>
      <c r="F9" s="226"/>
      <c r="G9" s="221"/>
      <c r="H9" s="221"/>
      <c r="I9" s="221"/>
      <c r="K9" s="205"/>
    </row>
    <row r="10" spans="1:11">
      <c r="A10" s="214" t="s">
        <v>1408</v>
      </c>
      <c r="B10" s="223" t="s">
        <v>1409</v>
      </c>
      <c r="C10" s="224" t="s">
        <v>1410</v>
      </c>
      <c r="D10" s="223" t="s">
        <v>221</v>
      </c>
      <c r="E10" s="204">
        <v>33.119999999999997</v>
      </c>
      <c r="F10" s="225"/>
      <c r="G10" s="204">
        <f>F10*E10</f>
        <v>0</v>
      </c>
      <c r="H10" s="204">
        <v>1700</v>
      </c>
      <c r="I10" s="204">
        <v>56304</v>
      </c>
      <c r="K10" s="205" t="s">
        <v>1395</v>
      </c>
    </row>
    <row r="11" spans="1:11">
      <c r="A11" s="214" t="s">
        <v>1411</v>
      </c>
      <c r="B11" s="219" t="s">
        <v>1287</v>
      </c>
      <c r="C11" s="220" t="s">
        <v>1412</v>
      </c>
      <c r="D11" s="219" t="s">
        <v>1287</v>
      </c>
      <c r="E11" s="221"/>
      <c r="F11" s="226"/>
      <c r="G11" s="221"/>
      <c r="H11" s="221"/>
      <c r="I11" s="221"/>
      <c r="K11" s="205"/>
    </row>
    <row r="12" spans="1:11">
      <c r="A12" s="214" t="s">
        <v>1413</v>
      </c>
      <c r="B12" s="223" t="s">
        <v>1414</v>
      </c>
      <c r="C12" s="224" t="s">
        <v>1415</v>
      </c>
      <c r="D12" s="223" t="s">
        <v>221</v>
      </c>
      <c r="E12" s="204">
        <v>60.48</v>
      </c>
      <c r="F12" s="225"/>
      <c r="G12" s="204">
        <f>F12*E12</f>
        <v>0</v>
      </c>
      <c r="H12" s="204">
        <v>0</v>
      </c>
      <c r="I12" s="204">
        <v>0</v>
      </c>
      <c r="K12" s="205" t="s">
        <v>1395</v>
      </c>
    </row>
    <row r="13" spans="1:11">
      <c r="A13" s="214" t="s">
        <v>1416</v>
      </c>
      <c r="B13" s="219" t="s">
        <v>1287</v>
      </c>
      <c r="C13" s="220" t="s">
        <v>1417</v>
      </c>
      <c r="D13" s="219" t="s">
        <v>1287</v>
      </c>
      <c r="E13" s="221"/>
      <c r="F13" s="226"/>
      <c r="G13" s="221"/>
      <c r="H13" s="221"/>
      <c r="I13" s="221"/>
      <c r="K13" s="205"/>
    </row>
    <row r="14" spans="1:11">
      <c r="A14" s="214" t="s">
        <v>1418</v>
      </c>
      <c r="B14" s="223" t="s">
        <v>1419</v>
      </c>
      <c r="C14" s="224" t="s">
        <v>1420</v>
      </c>
      <c r="D14" s="223" t="s">
        <v>221</v>
      </c>
      <c r="E14" s="204">
        <v>40.32</v>
      </c>
      <c r="F14" s="225"/>
      <c r="G14" s="204">
        <f>F14*E14</f>
        <v>0</v>
      </c>
      <c r="H14" s="204">
        <v>0</v>
      </c>
      <c r="I14" s="204">
        <v>0</v>
      </c>
      <c r="K14" s="205" t="s">
        <v>1395</v>
      </c>
    </row>
    <row r="15" spans="1:11">
      <c r="A15" s="214" t="s">
        <v>1421</v>
      </c>
      <c r="B15" s="219" t="s">
        <v>1287</v>
      </c>
      <c r="C15" s="220" t="s">
        <v>1422</v>
      </c>
      <c r="D15" s="219" t="s">
        <v>1287</v>
      </c>
      <c r="E15" s="221"/>
      <c r="F15" s="226"/>
      <c r="G15" s="221"/>
      <c r="H15" s="221"/>
      <c r="I15" s="221"/>
      <c r="K15" s="205"/>
    </row>
    <row r="16" spans="1:11">
      <c r="A16" s="214" t="s">
        <v>1423</v>
      </c>
      <c r="B16" s="223" t="s">
        <v>1424</v>
      </c>
      <c r="C16" s="224" t="s">
        <v>1425</v>
      </c>
      <c r="D16" s="223" t="s">
        <v>221</v>
      </c>
      <c r="E16" s="204">
        <v>40.32</v>
      </c>
      <c r="F16" s="225"/>
      <c r="G16" s="204">
        <f>F16*E16</f>
        <v>0</v>
      </c>
      <c r="H16" s="204">
        <v>0</v>
      </c>
      <c r="I16" s="204">
        <v>0</v>
      </c>
      <c r="K16" s="205" t="s">
        <v>1395</v>
      </c>
    </row>
    <row r="17" spans="1:11">
      <c r="A17" s="214" t="s">
        <v>1426</v>
      </c>
      <c r="B17" s="219" t="s">
        <v>1287</v>
      </c>
      <c r="C17" s="220" t="s">
        <v>1427</v>
      </c>
      <c r="D17" s="219" t="s">
        <v>1287</v>
      </c>
      <c r="E17" s="221"/>
      <c r="F17" s="226"/>
      <c r="G17" s="221"/>
      <c r="H17" s="221"/>
      <c r="I17" s="221"/>
      <c r="K17" s="205"/>
    </row>
    <row r="18" spans="1:11">
      <c r="A18" s="214" t="s">
        <v>1428</v>
      </c>
      <c r="B18" s="223" t="s">
        <v>1429</v>
      </c>
      <c r="C18" s="224" t="s">
        <v>1430</v>
      </c>
      <c r="D18" s="223" t="s">
        <v>221</v>
      </c>
      <c r="E18" s="204">
        <v>40.32</v>
      </c>
      <c r="F18" s="225"/>
      <c r="G18" s="204">
        <f>F18*E18</f>
        <v>0</v>
      </c>
      <c r="H18" s="204">
        <v>0</v>
      </c>
      <c r="I18" s="204">
        <v>0</v>
      </c>
      <c r="K18" s="205" t="s">
        <v>1395</v>
      </c>
    </row>
    <row r="19" spans="1:11">
      <c r="A19" s="214" t="s">
        <v>1431</v>
      </c>
      <c r="B19" s="223" t="s">
        <v>1287</v>
      </c>
      <c r="C19" s="224" t="s">
        <v>1287</v>
      </c>
      <c r="D19" s="223" t="s">
        <v>1287</v>
      </c>
      <c r="E19" s="204"/>
      <c r="F19" s="227"/>
      <c r="G19" s="204"/>
      <c r="H19" s="204"/>
      <c r="I19" s="204"/>
      <c r="K19" s="205"/>
    </row>
    <row r="20" spans="1:11">
      <c r="A20" s="214" t="s">
        <v>1432</v>
      </c>
      <c r="B20" s="219" t="s">
        <v>1287</v>
      </c>
      <c r="C20" s="220" t="s">
        <v>1433</v>
      </c>
      <c r="D20" s="219" t="s">
        <v>1287</v>
      </c>
      <c r="E20" s="221"/>
      <c r="F20" s="226"/>
      <c r="G20" s="221"/>
      <c r="H20" s="221"/>
      <c r="I20" s="221"/>
      <c r="K20" s="205"/>
    </row>
    <row r="21" spans="1:11">
      <c r="A21" s="214" t="s">
        <v>1434</v>
      </c>
      <c r="B21" s="223" t="s">
        <v>1435</v>
      </c>
      <c r="C21" s="224" t="s">
        <v>1436</v>
      </c>
      <c r="D21" s="223" t="s">
        <v>296</v>
      </c>
      <c r="E21" s="204">
        <v>69.92</v>
      </c>
      <c r="F21" s="225"/>
      <c r="G21" s="204">
        <f>F21*E21</f>
        <v>0</v>
      </c>
      <c r="H21" s="204">
        <v>0</v>
      </c>
      <c r="I21" s="204">
        <v>0</v>
      </c>
      <c r="K21" s="205" t="s">
        <v>1395</v>
      </c>
    </row>
    <row r="22" spans="1:11">
      <c r="A22" s="214" t="s">
        <v>1437</v>
      </c>
      <c r="B22" s="215" t="s">
        <v>1287</v>
      </c>
      <c r="C22" s="216" t="s">
        <v>1438</v>
      </c>
      <c r="D22" s="215" t="s">
        <v>1287</v>
      </c>
      <c r="E22" s="217"/>
      <c r="F22" s="228"/>
      <c r="G22" s="217">
        <f>SUM(G3:G21)</f>
        <v>0</v>
      </c>
      <c r="H22" s="217"/>
      <c r="I22" s="217">
        <v>69917.539999999994</v>
      </c>
      <c r="K22" s="205"/>
    </row>
    <row r="23" spans="1:11">
      <c r="A23" s="214" t="s">
        <v>1439</v>
      </c>
      <c r="B23" s="223" t="s">
        <v>1287</v>
      </c>
      <c r="C23" s="224" t="s">
        <v>1287</v>
      </c>
      <c r="D23" s="223" t="s">
        <v>1287</v>
      </c>
      <c r="E23" s="204"/>
      <c r="F23" s="227"/>
      <c r="G23" s="204"/>
      <c r="H23" s="204"/>
      <c r="I23" s="204"/>
      <c r="K23" s="205"/>
    </row>
    <row r="24" spans="1:11">
      <c r="A24" s="214" t="s">
        <v>1440</v>
      </c>
      <c r="B24" s="215" t="s">
        <v>1287</v>
      </c>
      <c r="C24" s="216" t="s">
        <v>1362</v>
      </c>
      <c r="D24" s="215" t="s">
        <v>1287</v>
      </c>
      <c r="E24" s="217"/>
      <c r="F24" s="228"/>
      <c r="G24" s="217"/>
      <c r="H24" s="217"/>
      <c r="I24" s="217"/>
      <c r="K24" s="205"/>
    </row>
    <row r="25" spans="1:11">
      <c r="A25" s="214" t="s">
        <v>1441</v>
      </c>
      <c r="B25" s="219" t="s">
        <v>1287</v>
      </c>
      <c r="C25" s="220" t="s">
        <v>1442</v>
      </c>
      <c r="D25" s="219" t="s">
        <v>1287</v>
      </c>
      <c r="E25" s="221"/>
      <c r="F25" s="226"/>
      <c r="G25" s="221"/>
      <c r="H25" s="221"/>
      <c r="I25" s="221"/>
      <c r="K25" s="205"/>
    </row>
    <row r="26" spans="1:11">
      <c r="A26" s="214" t="s">
        <v>1443</v>
      </c>
      <c r="B26" s="219" t="s">
        <v>1287</v>
      </c>
      <c r="C26" s="220" t="s">
        <v>1444</v>
      </c>
      <c r="D26" s="219" t="s">
        <v>1287</v>
      </c>
      <c r="E26" s="221"/>
      <c r="F26" s="226"/>
      <c r="G26" s="221"/>
      <c r="H26" s="221"/>
      <c r="I26" s="221"/>
      <c r="K26" s="205"/>
    </row>
    <row r="27" spans="1:11">
      <c r="A27" s="214" t="s">
        <v>1445</v>
      </c>
      <c r="B27" s="223" t="s">
        <v>1446</v>
      </c>
      <c r="C27" s="224" t="s">
        <v>1447</v>
      </c>
      <c r="D27" s="223" t="s">
        <v>345</v>
      </c>
      <c r="E27" s="204">
        <v>6</v>
      </c>
      <c r="F27" s="225"/>
      <c r="G27" s="204">
        <f>F27*E27</f>
        <v>0</v>
      </c>
      <c r="H27" s="204">
        <v>2.1</v>
      </c>
      <c r="I27" s="204">
        <v>12.6</v>
      </c>
      <c r="K27" s="205" t="s">
        <v>1395</v>
      </c>
    </row>
    <row r="28" spans="1:11">
      <c r="A28" s="214" t="s">
        <v>1448</v>
      </c>
      <c r="B28" s="223" t="s">
        <v>1449</v>
      </c>
      <c r="C28" s="224" t="s">
        <v>1450</v>
      </c>
      <c r="D28" s="223" t="s">
        <v>345</v>
      </c>
      <c r="E28" s="204">
        <v>10</v>
      </c>
      <c r="F28" s="225"/>
      <c r="G28" s="204">
        <f t="shared" ref="G28:G29" si="0">F28*E28</f>
        <v>0</v>
      </c>
      <c r="H28" s="204">
        <v>2.52</v>
      </c>
      <c r="I28" s="204">
        <v>25.2</v>
      </c>
      <c r="K28" s="205" t="s">
        <v>1395</v>
      </c>
    </row>
    <row r="29" spans="1:11">
      <c r="A29" s="214" t="s">
        <v>1451</v>
      </c>
      <c r="B29" s="223" t="s">
        <v>1452</v>
      </c>
      <c r="C29" s="224" t="s">
        <v>1453</v>
      </c>
      <c r="D29" s="223" t="s">
        <v>345</v>
      </c>
      <c r="E29" s="204">
        <v>46</v>
      </c>
      <c r="F29" s="225"/>
      <c r="G29" s="204">
        <f t="shared" si="0"/>
        <v>0</v>
      </c>
      <c r="H29" s="204">
        <v>3.57</v>
      </c>
      <c r="I29" s="204">
        <v>164.22</v>
      </c>
      <c r="K29" s="205" t="s">
        <v>1395</v>
      </c>
    </row>
    <row r="30" spans="1:11">
      <c r="A30" s="214" t="s">
        <v>1454</v>
      </c>
      <c r="B30" s="219" t="s">
        <v>1287</v>
      </c>
      <c r="C30" s="220" t="s">
        <v>1455</v>
      </c>
      <c r="D30" s="219" t="s">
        <v>1287</v>
      </c>
      <c r="E30" s="221"/>
      <c r="F30" s="226"/>
      <c r="G30" s="221"/>
      <c r="H30" s="221"/>
      <c r="I30" s="221"/>
      <c r="K30" s="205"/>
    </row>
    <row r="31" spans="1:11">
      <c r="A31" s="214" t="s">
        <v>1456</v>
      </c>
      <c r="B31" s="219" t="s">
        <v>1287</v>
      </c>
      <c r="C31" s="220" t="s">
        <v>1444</v>
      </c>
      <c r="D31" s="219" t="s">
        <v>1287</v>
      </c>
      <c r="E31" s="221"/>
      <c r="F31" s="226"/>
      <c r="G31" s="221"/>
      <c r="H31" s="221"/>
      <c r="I31" s="221"/>
      <c r="K31" s="205"/>
    </row>
    <row r="32" spans="1:11">
      <c r="A32" s="214" t="s">
        <v>1457</v>
      </c>
      <c r="B32" s="223" t="s">
        <v>1287</v>
      </c>
      <c r="C32" s="224" t="s">
        <v>1450</v>
      </c>
      <c r="D32" s="223" t="s">
        <v>345</v>
      </c>
      <c r="E32" s="204">
        <v>8</v>
      </c>
      <c r="F32" s="225"/>
      <c r="G32" s="204">
        <f t="shared" ref="G32" si="1">F32*E32</f>
        <v>0</v>
      </c>
      <c r="H32" s="204">
        <v>2.52</v>
      </c>
      <c r="I32" s="204">
        <v>20.16</v>
      </c>
      <c r="K32" s="205" t="s">
        <v>1395</v>
      </c>
    </row>
    <row r="33" spans="1:11">
      <c r="A33" s="214" t="s">
        <v>1458</v>
      </c>
      <c r="B33" s="219" t="s">
        <v>1287</v>
      </c>
      <c r="C33" s="220" t="s">
        <v>1459</v>
      </c>
      <c r="D33" s="219" t="s">
        <v>1287</v>
      </c>
      <c r="E33" s="221"/>
      <c r="F33" s="226"/>
      <c r="G33" s="221"/>
      <c r="H33" s="221"/>
      <c r="I33" s="221"/>
      <c r="K33" s="205"/>
    </row>
    <row r="34" spans="1:11">
      <c r="A34" s="214" t="s">
        <v>1460</v>
      </c>
      <c r="B34" s="219" t="s">
        <v>1287</v>
      </c>
      <c r="C34" s="220" t="s">
        <v>1461</v>
      </c>
      <c r="D34" s="219" t="s">
        <v>1287</v>
      </c>
      <c r="E34" s="221"/>
      <c r="F34" s="226"/>
      <c r="G34" s="221"/>
      <c r="H34" s="221"/>
      <c r="I34" s="221"/>
      <c r="K34" s="205"/>
    </row>
    <row r="35" spans="1:11">
      <c r="A35" s="214" t="s">
        <v>1462</v>
      </c>
      <c r="B35" s="223" t="s">
        <v>1463</v>
      </c>
      <c r="C35" s="224" t="s">
        <v>1464</v>
      </c>
      <c r="D35" s="223" t="s">
        <v>345</v>
      </c>
      <c r="E35" s="204">
        <v>37</v>
      </c>
      <c r="F35" s="225"/>
      <c r="G35" s="204">
        <f t="shared" ref="G35" si="2">F35*E35</f>
        <v>0</v>
      </c>
      <c r="H35" s="204">
        <v>1.64</v>
      </c>
      <c r="I35" s="204">
        <v>60.68</v>
      </c>
      <c r="K35" s="205" t="s">
        <v>1395</v>
      </c>
    </row>
    <row r="36" spans="1:11">
      <c r="A36" s="214" t="s">
        <v>1465</v>
      </c>
      <c r="B36" s="219" t="s">
        <v>1287</v>
      </c>
      <c r="C36" s="220" t="s">
        <v>1466</v>
      </c>
      <c r="D36" s="219" t="s">
        <v>1287</v>
      </c>
      <c r="E36" s="221"/>
      <c r="F36" s="226"/>
      <c r="G36" s="221"/>
      <c r="H36" s="221"/>
      <c r="I36" s="221"/>
      <c r="K36" s="205"/>
    </row>
    <row r="37" spans="1:11">
      <c r="A37" s="214" t="s">
        <v>1467</v>
      </c>
      <c r="B37" s="219" t="s">
        <v>1287</v>
      </c>
      <c r="C37" s="220" t="s">
        <v>1468</v>
      </c>
      <c r="D37" s="219" t="s">
        <v>1287</v>
      </c>
      <c r="E37" s="221"/>
      <c r="F37" s="226"/>
      <c r="G37" s="221"/>
      <c r="H37" s="221"/>
      <c r="I37" s="221"/>
      <c r="K37" s="205"/>
    </row>
    <row r="38" spans="1:11">
      <c r="A38" s="214" t="s">
        <v>1469</v>
      </c>
      <c r="B38" s="223" t="s">
        <v>1470</v>
      </c>
      <c r="C38" s="224" t="s">
        <v>1471</v>
      </c>
      <c r="D38" s="223" t="s">
        <v>345</v>
      </c>
      <c r="E38" s="204">
        <v>3</v>
      </c>
      <c r="F38" s="225"/>
      <c r="G38" s="204">
        <f t="shared" ref="G38:G41" si="3">F38*E38</f>
        <v>0</v>
      </c>
      <c r="H38" s="204">
        <v>0.52</v>
      </c>
      <c r="I38" s="204">
        <v>1.56</v>
      </c>
      <c r="K38" s="205" t="s">
        <v>1395</v>
      </c>
    </row>
    <row r="39" spans="1:11">
      <c r="A39" s="214" t="s">
        <v>1472</v>
      </c>
      <c r="B39" s="223" t="s">
        <v>1473</v>
      </c>
      <c r="C39" s="224" t="s">
        <v>1474</v>
      </c>
      <c r="D39" s="223" t="s">
        <v>345</v>
      </c>
      <c r="E39" s="204">
        <v>22</v>
      </c>
      <c r="F39" s="225"/>
      <c r="G39" s="204">
        <f t="shared" si="3"/>
        <v>0</v>
      </c>
      <c r="H39" s="204">
        <v>0.78</v>
      </c>
      <c r="I39" s="204">
        <v>17.16</v>
      </c>
      <c r="K39" s="205" t="s">
        <v>1395</v>
      </c>
    </row>
    <row r="40" spans="1:11">
      <c r="A40" s="214" t="s">
        <v>1475</v>
      </c>
      <c r="B40" s="223" t="s">
        <v>1476</v>
      </c>
      <c r="C40" s="224" t="s">
        <v>1477</v>
      </c>
      <c r="D40" s="223" t="s">
        <v>345</v>
      </c>
      <c r="E40" s="204">
        <v>10</v>
      </c>
      <c r="F40" s="225"/>
      <c r="G40" s="204">
        <f t="shared" si="3"/>
        <v>0</v>
      </c>
      <c r="H40" s="204">
        <v>1.31</v>
      </c>
      <c r="I40" s="204">
        <v>13.1</v>
      </c>
      <c r="K40" s="205" t="s">
        <v>1395</v>
      </c>
    </row>
    <row r="41" spans="1:11">
      <c r="A41" s="214" t="s">
        <v>1478</v>
      </c>
      <c r="B41" s="223" t="s">
        <v>1479</v>
      </c>
      <c r="C41" s="224" t="s">
        <v>1480</v>
      </c>
      <c r="D41" s="223" t="s">
        <v>345</v>
      </c>
      <c r="E41" s="204">
        <v>10</v>
      </c>
      <c r="F41" s="225"/>
      <c r="G41" s="204">
        <f t="shared" si="3"/>
        <v>0</v>
      </c>
      <c r="H41" s="204">
        <v>1.61</v>
      </c>
      <c r="I41" s="204">
        <v>16.100000000000001</v>
      </c>
      <c r="K41" s="205" t="s">
        <v>1395</v>
      </c>
    </row>
    <row r="42" spans="1:11">
      <c r="A42" s="214" t="s">
        <v>1481</v>
      </c>
      <c r="B42" s="219" t="s">
        <v>1287</v>
      </c>
      <c r="C42" s="220" t="s">
        <v>1466</v>
      </c>
      <c r="D42" s="219" t="s">
        <v>1287</v>
      </c>
      <c r="E42" s="221"/>
      <c r="F42" s="226"/>
      <c r="G42" s="221"/>
      <c r="H42" s="221"/>
      <c r="I42" s="221"/>
      <c r="K42" s="205"/>
    </row>
    <row r="43" spans="1:11">
      <c r="A43" s="214" t="s">
        <v>1482</v>
      </c>
      <c r="B43" s="219" t="s">
        <v>1287</v>
      </c>
      <c r="C43" s="220" t="s">
        <v>1483</v>
      </c>
      <c r="D43" s="219" t="s">
        <v>1287</v>
      </c>
      <c r="E43" s="221"/>
      <c r="F43" s="226"/>
      <c r="G43" s="221"/>
      <c r="H43" s="221"/>
      <c r="I43" s="221"/>
      <c r="K43" s="205"/>
    </row>
    <row r="44" spans="1:11">
      <c r="A44" s="214" t="s">
        <v>1484</v>
      </c>
      <c r="B44" s="223" t="s">
        <v>1485</v>
      </c>
      <c r="C44" s="224" t="s">
        <v>1486</v>
      </c>
      <c r="D44" s="223" t="s">
        <v>345</v>
      </c>
      <c r="E44" s="204">
        <v>15</v>
      </c>
      <c r="F44" s="225"/>
      <c r="G44" s="204">
        <f t="shared" ref="G44:G46" si="4">F44*E44</f>
        <v>0</v>
      </c>
      <c r="H44" s="204">
        <v>0.34</v>
      </c>
      <c r="I44" s="204">
        <v>5.0999999999999996</v>
      </c>
      <c r="K44" s="205" t="s">
        <v>1395</v>
      </c>
    </row>
    <row r="45" spans="1:11">
      <c r="A45" s="214" t="s">
        <v>1487</v>
      </c>
      <c r="B45" s="223" t="s">
        <v>1488</v>
      </c>
      <c r="C45" s="224" t="s">
        <v>1489</v>
      </c>
      <c r="D45" s="223" t="s">
        <v>345</v>
      </c>
      <c r="E45" s="204">
        <v>17</v>
      </c>
      <c r="F45" s="225"/>
      <c r="G45" s="204">
        <f t="shared" si="4"/>
        <v>0</v>
      </c>
      <c r="H45" s="204">
        <v>0.47</v>
      </c>
      <c r="I45" s="204">
        <v>7.99</v>
      </c>
      <c r="K45" s="205" t="s">
        <v>1395</v>
      </c>
    </row>
    <row r="46" spans="1:11">
      <c r="A46" s="214" t="s">
        <v>1490</v>
      </c>
      <c r="B46" s="223" t="s">
        <v>1491</v>
      </c>
      <c r="C46" s="224" t="s">
        <v>1477</v>
      </c>
      <c r="D46" s="223" t="s">
        <v>345</v>
      </c>
      <c r="E46" s="204">
        <v>4</v>
      </c>
      <c r="F46" s="225"/>
      <c r="G46" s="204">
        <f t="shared" si="4"/>
        <v>0</v>
      </c>
      <c r="H46" s="204">
        <v>1.52</v>
      </c>
      <c r="I46" s="204">
        <v>6.08</v>
      </c>
      <c r="K46" s="205" t="s">
        <v>1395</v>
      </c>
    </row>
    <row r="47" spans="1:11">
      <c r="A47" s="214" t="s">
        <v>1492</v>
      </c>
      <c r="B47" s="219" t="s">
        <v>1287</v>
      </c>
      <c r="C47" s="220" t="s">
        <v>1493</v>
      </c>
      <c r="D47" s="219" t="s">
        <v>1287</v>
      </c>
      <c r="E47" s="221"/>
      <c r="F47" s="226"/>
      <c r="G47" s="221"/>
      <c r="H47" s="221"/>
      <c r="I47" s="221"/>
      <c r="K47" s="205"/>
    </row>
    <row r="48" spans="1:11">
      <c r="A48" s="214" t="s">
        <v>1494</v>
      </c>
      <c r="B48" s="219" t="s">
        <v>1287</v>
      </c>
      <c r="C48" s="220" t="s">
        <v>1495</v>
      </c>
      <c r="D48" s="219" t="s">
        <v>1287</v>
      </c>
      <c r="E48" s="221"/>
      <c r="F48" s="226"/>
      <c r="G48" s="221"/>
      <c r="H48" s="221"/>
      <c r="I48" s="221"/>
      <c r="K48" s="205"/>
    </row>
    <row r="49" spans="1:11">
      <c r="A49" s="214" t="s">
        <v>1496</v>
      </c>
      <c r="B49" s="219" t="s">
        <v>1287</v>
      </c>
      <c r="C49" s="220" t="s">
        <v>1497</v>
      </c>
      <c r="D49" s="219" t="s">
        <v>1287</v>
      </c>
      <c r="E49" s="221"/>
      <c r="F49" s="226"/>
      <c r="G49" s="221"/>
      <c r="H49" s="221"/>
      <c r="I49" s="221"/>
      <c r="K49" s="205"/>
    </row>
    <row r="50" spans="1:11">
      <c r="A50" s="214" t="s">
        <v>1498</v>
      </c>
      <c r="B50" s="223" t="s">
        <v>1499</v>
      </c>
      <c r="C50" s="224" t="s">
        <v>1500</v>
      </c>
      <c r="D50" s="223" t="s">
        <v>345</v>
      </c>
      <c r="E50" s="204">
        <v>142</v>
      </c>
      <c r="F50" s="225"/>
      <c r="G50" s="204">
        <f t="shared" ref="G50:G51" si="5">F50*E50</f>
        <v>0</v>
      </c>
      <c r="H50" s="204">
        <v>0</v>
      </c>
      <c r="I50" s="204">
        <v>0</v>
      </c>
      <c r="K50" s="205" t="s">
        <v>1395</v>
      </c>
    </row>
    <row r="51" spans="1:11">
      <c r="A51" s="214" t="s">
        <v>1501</v>
      </c>
      <c r="B51" s="223" t="s">
        <v>1502</v>
      </c>
      <c r="C51" s="224" t="s">
        <v>1503</v>
      </c>
      <c r="D51" s="223" t="s">
        <v>345</v>
      </c>
      <c r="E51" s="204">
        <v>46</v>
      </c>
      <c r="F51" s="225"/>
      <c r="G51" s="204">
        <f t="shared" si="5"/>
        <v>0</v>
      </c>
      <c r="H51" s="204">
        <v>0</v>
      </c>
      <c r="I51" s="204">
        <v>0</v>
      </c>
      <c r="K51" s="205" t="s">
        <v>1395</v>
      </c>
    </row>
    <row r="52" spans="1:11">
      <c r="A52" s="214" t="s">
        <v>1504</v>
      </c>
      <c r="B52" s="219" t="s">
        <v>1287</v>
      </c>
      <c r="C52" s="220" t="s">
        <v>1505</v>
      </c>
      <c r="D52" s="219" t="s">
        <v>1287</v>
      </c>
      <c r="E52" s="221"/>
      <c r="F52" s="226"/>
      <c r="G52" s="221"/>
      <c r="H52" s="221"/>
      <c r="I52" s="221"/>
      <c r="K52" s="205"/>
    </row>
    <row r="53" spans="1:11">
      <c r="A53" s="214" t="s">
        <v>1506</v>
      </c>
      <c r="B53" s="219" t="s">
        <v>1287</v>
      </c>
      <c r="C53" s="220" t="s">
        <v>1507</v>
      </c>
      <c r="D53" s="219" t="s">
        <v>1287</v>
      </c>
      <c r="E53" s="221"/>
      <c r="F53" s="226"/>
      <c r="G53" s="221"/>
      <c r="H53" s="221"/>
      <c r="I53" s="221"/>
      <c r="K53" s="205"/>
    </row>
    <row r="54" spans="1:11">
      <c r="A54" s="214" t="s">
        <v>1508</v>
      </c>
      <c r="B54" s="223" t="s">
        <v>1509</v>
      </c>
      <c r="C54" s="224" t="s">
        <v>1510</v>
      </c>
      <c r="D54" s="223" t="s">
        <v>1511</v>
      </c>
      <c r="E54" s="204">
        <v>5</v>
      </c>
      <c r="F54" s="225"/>
      <c r="G54" s="204">
        <f t="shared" ref="G54:G62" si="6">F54*E54</f>
        <v>0</v>
      </c>
      <c r="H54" s="204">
        <v>0</v>
      </c>
      <c r="I54" s="204">
        <v>0</v>
      </c>
      <c r="K54" s="205" t="s">
        <v>1395</v>
      </c>
    </row>
    <row r="55" spans="1:11">
      <c r="A55" s="214" t="s">
        <v>1512</v>
      </c>
      <c r="B55" s="223" t="s">
        <v>1513</v>
      </c>
      <c r="C55" s="224" t="s">
        <v>1514</v>
      </c>
      <c r="D55" s="223" t="s">
        <v>1511</v>
      </c>
      <c r="E55" s="204">
        <v>5</v>
      </c>
      <c r="F55" s="225"/>
      <c r="G55" s="204">
        <f t="shared" si="6"/>
        <v>0</v>
      </c>
      <c r="H55" s="204">
        <v>0</v>
      </c>
      <c r="I55" s="204">
        <v>0</v>
      </c>
      <c r="K55" s="205" t="s">
        <v>1395</v>
      </c>
    </row>
    <row r="56" spans="1:11">
      <c r="A56" s="214" t="s">
        <v>1515</v>
      </c>
      <c r="B56" s="223" t="s">
        <v>1516</v>
      </c>
      <c r="C56" s="224" t="s">
        <v>1489</v>
      </c>
      <c r="D56" s="223" t="s">
        <v>1511</v>
      </c>
      <c r="E56" s="204">
        <v>3</v>
      </c>
      <c r="F56" s="225"/>
      <c r="G56" s="204">
        <f t="shared" si="6"/>
        <v>0</v>
      </c>
      <c r="H56" s="204">
        <v>0</v>
      </c>
      <c r="I56" s="204">
        <v>0</v>
      </c>
      <c r="K56" s="205" t="s">
        <v>1395</v>
      </c>
    </row>
    <row r="57" spans="1:11">
      <c r="A57" s="214" t="s">
        <v>1517</v>
      </c>
      <c r="B57" s="223" t="s">
        <v>1518</v>
      </c>
      <c r="C57" s="224" t="s">
        <v>1519</v>
      </c>
      <c r="D57" s="223" t="s">
        <v>1511</v>
      </c>
      <c r="E57" s="204">
        <v>7</v>
      </c>
      <c r="F57" s="225"/>
      <c r="G57" s="204">
        <f t="shared" si="6"/>
        <v>0</v>
      </c>
      <c r="H57" s="204">
        <v>0</v>
      </c>
      <c r="I57" s="204">
        <v>0</v>
      </c>
      <c r="K57" s="205" t="s">
        <v>1395</v>
      </c>
    </row>
    <row r="58" spans="1:11">
      <c r="A58" s="214" t="s">
        <v>1520</v>
      </c>
      <c r="B58" s="219" t="s">
        <v>1287</v>
      </c>
      <c r="C58" s="220" t="s">
        <v>1521</v>
      </c>
      <c r="D58" s="219" t="s">
        <v>1287</v>
      </c>
      <c r="E58" s="221"/>
      <c r="F58" s="226"/>
      <c r="G58" s="221"/>
      <c r="H58" s="221"/>
      <c r="I58" s="221"/>
      <c r="K58" s="205"/>
    </row>
    <row r="59" spans="1:11">
      <c r="A59" s="214" t="s">
        <v>1522</v>
      </c>
      <c r="B59" s="223" t="s">
        <v>1287</v>
      </c>
      <c r="C59" s="224" t="s">
        <v>1523</v>
      </c>
      <c r="D59" s="223" t="s">
        <v>1511</v>
      </c>
      <c r="E59" s="204">
        <v>1</v>
      </c>
      <c r="F59" s="225"/>
      <c r="G59" s="204">
        <f t="shared" si="6"/>
        <v>0</v>
      </c>
      <c r="H59" s="204">
        <v>0.13</v>
      </c>
      <c r="I59" s="204">
        <v>0.13</v>
      </c>
      <c r="K59" s="205" t="s">
        <v>1395</v>
      </c>
    </row>
    <row r="60" spans="1:11">
      <c r="A60" s="214" t="s">
        <v>1524</v>
      </c>
      <c r="B60" s="223" t="s">
        <v>1287</v>
      </c>
      <c r="C60" s="224" t="s">
        <v>1525</v>
      </c>
      <c r="D60" s="223" t="s">
        <v>1511</v>
      </c>
      <c r="E60" s="204">
        <v>1</v>
      </c>
      <c r="F60" s="225"/>
      <c r="G60" s="204">
        <f t="shared" si="6"/>
        <v>0</v>
      </c>
      <c r="H60" s="204">
        <v>0.27</v>
      </c>
      <c r="I60" s="204">
        <v>0.27</v>
      </c>
      <c r="K60" s="205" t="s">
        <v>1395</v>
      </c>
    </row>
    <row r="61" spans="1:11">
      <c r="A61" s="214" t="s">
        <v>1526</v>
      </c>
      <c r="B61" s="219" t="s">
        <v>1287</v>
      </c>
      <c r="C61" s="220" t="s">
        <v>1527</v>
      </c>
      <c r="D61" s="219" t="s">
        <v>1287</v>
      </c>
      <c r="E61" s="221"/>
      <c r="F61" s="226"/>
      <c r="G61" s="221"/>
      <c r="H61" s="221"/>
      <c r="I61" s="221"/>
      <c r="K61" s="205"/>
    </row>
    <row r="62" spans="1:11">
      <c r="A62" s="214" t="s">
        <v>1528</v>
      </c>
      <c r="B62" s="223" t="s">
        <v>1287</v>
      </c>
      <c r="C62" s="224" t="s">
        <v>1529</v>
      </c>
      <c r="D62" s="223" t="s">
        <v>1511</v>
      </c>
      <c r="E62" s="204">
        <v>2</v>
      </c>
      <c r="F62" s="225"/>
      <c r="G62" s="204">
        <f t="shared" si="6"/>
        <v>0</v>
      </c>
      <c r="H62" s="204">
        <v>0</v>
      </c>
      <c r="I62" s="204">
        <v>0</v>
      </c>
      <c r="K62" s="205" t="s">
        <v>1395</v>
      </c>
    </row>
    <row r="63" spans="1:11">
      <c r="A63" s="214" t="s">
        <v>1530</v>
      </c>
      <c r="B63" s="219" t="s">
        <v>1287</v>
      </c>
      <c r="C63" s="220" t="s">
        <v>1531</v>
      </c>
      <c r="D63" s="219" t="s">
        <v>1287</v>
      </c>
      <c r="E63" s="221"/>
      <c r="F63" s="226"/>
      <c r="G63" s="221"/>
      <c r="H63" s="221"/>
      <c r="I63" s="221"/>
      <c r="K63" s="205"/>
    </row>
    <row r="64" spans="1:11">
      <c r="A64" s="214" t="s">
        <v>1532</v>
      </c>
      <c r="B64" s="219" t="s">
        <v>1287</v>
      </c>
      <c r="C64" s="220" t="s">
        <v>1533</v>
      </c>
      <c r="D64" s="219" t="s">
        <v>1287</v>
      </c>
      <c r="E64" s="221"/>
      <c r="F64" s="226"/>
      <c r="G64" s="221"/>
      <c r="H64" s="221"/>
      <c r="I64" s="221"/>
      <c r="K64" s="205"/>
    </row>
    <row r="65" spans="1:11">
      <c r="A65" s="214" t="s">
        <v>1534</v>
      </c>
      <c r="B65" s="223" t="s">
        <v>1287</v>
      </c>
      <c r="C65" s="224" t="s">
        <v>1535</v>
      </c>
      <c r="D65" s="223" t="s">
        <v>1511</v>
      </c>
      <c r="E65" s="204">
        <v>5</v>
      </c>
      <c r="F65" s="225"/>
      <c r="G65" s="204">
        <f t="shared" ref="G65:G67" si="7">F65*E65</f>
        <v>0</v>
      </c>
      <c r="H65" s="204">
        <v>0.75</v>
      </c>
      <c r="I65" s="204">
        <v>3.75</v>
      </c>
      <c r="K65" s="205" t="s">
        <v>1395</v>
      </c>
    </row>
    <row r="66" spans="1:11">
      <c r="A66" s="214" t="s">
        <v>1536</v>
      </c>
      <c r="B66" s="223" t="s">
        <v>1287</v>
      </c>
      <c r="C66" s="224" t="s">
        <v>1537</v>
      </c>
      <c r="D66" s="223" t="s">
        <v>1511</v>
      </c>
      <c r="E66" s="204">
        <v>5</v>
      </c>
      <c r="F66" s="225"/>
      <c r="G66" s="204">
        <f t="shared" si="7"/>
        <v>0</v>
      </c>
      <c r="H66" s="204">
        <v>0</v>
      </c>
      <c r="I66" s="204">
        <v>0</v>
      </c>
      <c r="K66" s="205" t="s">
        <v>1395</v>
      </c>
    </row>
    <row r="67" spans="1:11">
      <c r="A67" s="214" t="s">
        <v>1538</v>
      </c>
      <c r="B67" s="223" t="s">
        <v>1287</v>
      </c>
      <c r="C67" s="224" t="s">
        <v>1539</v>
      </c>
      <c r="D67" s="223" t="s">
        <v>1511</v>
      </c>
      <c r="E67" s="204">
        <v>5</v>
      </c>
      <c r="F67" s="225"/>
      <c r="G67" s="204">
        <f t="shared" si="7"/>
        <v>0</v>
      </c>
      <c r="H67" s="204">
        <v>0</v>
      </c>
      <c r="I67" s="204">
        <v>0</v>
      </c>
      <c r="K67" s="205" t="s">
        <v>1395</v>
      </c>
    </row>
    <row r="68" spans="1:11">
      <c r="A68" s="214" t="s">
        <v>1540</v>
      </c>
      <c r="B68" s="219" t="s">
        <v>1287</v>
      </c>
      <c r="C68" s="220" t="s">
        <v>1541</v>
      </c>
      <c r="D68" s="219" t="s">
        <v>1287</v>
      </c>
      <c r="E68" s="221"/>
      <c r="F68" s="226"/>
      <c r="G68" s="221"/>
      <c r="H68" s="221"/>
      <c r="I68" s="221"/>
      <c r="K68" s="205"/>
    </row>
    <row r="69" spans="1:11">
      <c r="A69" s="214" t="s">
        <v>1542</v>
      </c>
      <c r="B69" s="219" t="s">
        <v>1287</v>
      </c>
      <c r="C69" s="220" t="s">
        <v>1543</v>
      </c>
      <c r="D69" s="219" t="s">
        <v>1287</v>
      </c>
      <c r="E69" s="221"/>
      <c r="F69" s="226"/>
      <c r="G69" s="221"/>
      <c r="H69" s="221"/>
      <c r="I69" s="221"/>
      <c r="K69" s="205"/>
    </row>
    <row r="70" spans="1:11">
      <c r="A70" s="214" t="s">
        <v>1544</v>
      </c>
      <c r="B70" s="223" t="s">
        <v>1287</v>
      </c>
      <c r="C70" s="224" t="s">
        <v>1545</v>
      </c>
      <c r="D70" s="223" t="s">
        <v>1511</v>
      </c>
      <c r="E70" s="204">
        <v>1</v>
      </c>
      <c r="F70" s="225"/>
      <c r="G70" s="204">
        <f t="shared" ref="G70:G75" si="8">F70*E70</f>
        <v>0</v>
      </c>
      <c r="H70" s="204">
        <v>0.75</v>
      </c>
      <c r="I70" s="204">
        <v>0.75</v>
      </c>
      <c r="K70" s="205" t="s">
        <v>1395</v>
      </c>
    </row>
    <row r="71" spans="1:11">
      <c r="A71" s="214" t="s">
        <v>1546</v>
      </c>
      <c r="B71" s="223" t="s">
        <v>1287</v>
      </c>
      <c r="C71" s="224" t="s">
        <v>1547</v>
      </c>
      <c r="D71" s="223" t="s">
        <v>1511</v>
      </c>
      <c r="E71" s="204">
        <v>1</v>
      </c>
      <c r="F71" s="225"/>
      <c r="G71" s="204">
        <f t="shared" si="8"/>
        <v>0</v>
      </c>
      <c r="H71" s="204">
        <v>0.75</v>
      </c>
      <c r="I71" s="204">
        <v>0.75</v>
      </c>
      <c r="K71" s="205" t="s">
        <v>1395</v>
      </c>
    </row>
    <row r="72" spans="1:11">
      <c r="A72" s="214" t="s">
        <v>1548</v>
      </c>
      <c r="B72" s="223" t="s">
        <v>1287</v>
      </c>
      <c r="C72" s="224" t="s">
        <v>1539</v>
      </c>
      <c r="D72" s="223" t="s">
        <v>1511</v>
      </c>
      <c r="E72" s="204">
        <v>1</v>
      </c>
      <c r="F72" s="225"/>
      <c r="G72" s="204">
        <f t="shared" si="8"/>
        <v>0</v>
      </c>
      <c r="H72" s="204">
        <v>0</v>
      </c>
      <c r="I72" s="204">
        <v>0</v>
      </c>
      <c r="K72" s="205" t="s">
        <v>1395</v>
      </c>
    </row>
    <row r="73" spans="1:11">
      <c r="A73" s="214" t="s">
        <v>1549</v>
      </c>
      <c r="B73" s="219" t="s">
        <v>1287</v>
      </c>
      <c r="C73" s="220" t="s">
        <v>1550</v>
      </c>
      <c r="D73" s="219" t="s">
        <v>1287</v>
      </c>
      <c r="E73" s="221"/>
      <c r="F73" s="226"/>
      <c r="G73" s="221"/>
      <c r="H73" s="221"/>
      <c r="I73" s="221"/>
      <c r="K73" s="205"/>
    </row>
    <row r="74" spans="1:11">
      <c r="A74" s="214" t="s">
        <v>1551</v>
      </c>
      <c r="B74" s="223" t="s">
        <v>1552</v>
      </c>
      <c r="C74" s="224" t="s">
        <v>1553</v>
      </c>
      <c r="D74" s="223" t="s">
        <v>1511</v>
      </c>
      <c r="E74" s="204">
        <v>5</v>
      </c>
      <c r="F74" s="225"/>
      <c r="G74" s="204">
        <f t="shared" si="8"/>
        <v>0</v>
      </c>
      <c r="H74" s="204">
        <v>0.18</v>
      </c>
      <c r="I74" s="204">
        <v>0.9</v>
      </c>
      <c r="K74" s="205" t="s">
        <v>1395</v>
      </c>
    </row>
    <row r="75" spans="1:11">
      <c r="A75" s="214" t="s">
        <v>1554</v>
      </c>
      <c r="B75" s="223" t="s">
        <v>1555</v>
      </c>
      <c r="C75" s="224" t="s">
        <v>1556</v>
      </c>
      <c r="D75" s="223" t="s">
        <v>1511</v>
      </c>
      <c r="E75" s="204">
        <v>1</v>
      </c>
      <c r="F75" s="225"/>
      <c r="G75" s="204">
        <f t="shared" si="8"/>
        <v>0</v>
      </c>
      <c r="H75" s="204">
        <v>0.56000000000000005</v>
      </c>
      <c r="I75" s="204">
        <v>0.56000000000000005</v>
      </c>
      <c r="K75" s="205" t="s">
        <v>1395</v>
      </c>
    </row>
    <row r="76" spans="1:11">
      <c r="A76" s="214" t="s">
        <v>1557</v>
      </c>
      <c r="B76" s="219" t="s">
        <v>1287</v>
      </c>
      <c r="C76" s="220" t="s">
        <v>1558</v>
      </c>
      <c r="D76" s="219" t="s">
        <v>1287</v>
      </c>
      <c r="E76" s="221"/>
      <c r="F76" s="226"/>
      <c r="G76" s="221"/>
      <c r="H76" s="221"/>
      <c r="I76" s="221"/>
      <c r="K76" s="205"/>
    </row>
    <row r="77" spans="1:11">
      <c r="A77" s="214" t="s">
        <v>1559</v>
      </c>
      <c r="B77" s="219" t="s">
        <v>1287</v>
      </c>
      <c r="C77" s="220" t="s">
        <v>1560</v>
      </c>
      <c r="D77" s="219" t="s">
        <v>1287</v>
      </c>
      <c r="E77" s="221"/>
      <c r="F77" s="226"/>
      <c r="G77" s="221"/>
      <c r="H77" s="221"/>
      <c r="I77" s="221"/>
      <c r="K77" s="205"/>
    </row>
    <row r="78" spans="1:11">
      <c r="A78" s="214" t="s">
        <v>1561</v>
      </c>
      <c r="B78" s="219" t="s">
        <v>1287</v>
      </c>
      <c r="C78" s="220" t="s">
        <v>1562</v>
      </c>
      <c r="D78" s="219" t="s">
        <v>1287</v>
      </c>
      <c r="E78" s="221"/>
      <c r="F78" s="226"/>
      <c r="G78" s="221"/>
      <c r="H78" s="221"/>
      <c r="I78" s="221"/>
      <c r="K78" s="205"/>
    </row>
    <row r="79" spans="1:11">
      <c r="A79" s="214" t="s">
        <v>1563</v>
      </c>
      <c r="B79" s="223" t="s">
        <v>1287</v>
      </c>
      <c r="C79" s="224" t="s">
        <v>1564</v>
      </c>
      <c r="D79" s="223" t="s">
        <v>1511</v>
      </c>
      <c r="E79" s="204">
        <v>1</v>
      </c>
      <c r="F79" s="225"/>
      <c r="G79" s="204">
        <f t="shared" ref="G79:G86" si="9">F79*E79</f>
        <v>0</v>
      </c>
      <c r="H79" s="204">
        <v>0</v>
      </c>
      <c r="I79" s="204">
        <v>0</v>
      </c>
      <c r="K79" s="205" t="s">
        <v>1395</v>
      </c>
    </row>
    <row r="80" spans="1:11">
      <c r="A80" s="214" t="s">
        <v>1565</v>
      </c>
      <c r="B80" s="223" t="s">
        <v>1287</v>
      </c>
      <c r="C80" s="224" t="s">
        <v>1566</v>
      </c>
      <c r="D80" s="223" t="s">
        <v>1511</v>
      </c>
      <c r="E80" s="204">
        <v>1</v>
      </c>
      <c r="F80" s="225"/>
      <c r="G80" s="204">
        <f t="shared" si="9"/>
        <v>0</v>
      </c>
      <c r="H80" s="204">
        <v>0</v>
      </c>
      <c r="I80" s="204">
        <v>0</v>
      </c>
      <c r="K80" s="205" t="s">
        <v>1395</v>
      </c>
    </row>
    <row r="81" spans="1:11">
      <c r="A81" s="214" t="s">
        <v>1567</v>
      </c>
      <c r="B81" s="219" t="s">
        <v>1287</v>
      </c>
      <c r="C81" s="220" t="s">
        <v>1568</v>
      </c>
      <c r="D81" s="219" t="s">
        <v>1287</v>
      </c>
      <c r="E81" s="221"/>
      <c r="F81" s="226"/>
      <c r="G81" s="221"/>
      <c r="H81" s="221"/>
      <c r="I81" s="221"/>
      <c r="K81" s="205"/>
    </row>
    <row r="82" spans="1:11">
      <c r="A82" s="214" t="s">
        <v>1569</v>
      </c>
      <c r="B82" s="223" t="s">
        <v>1287</v>
      </c>
      <c r="C82" s="224" t="s">
        <v>1570</v>
      </c>
      <c r="D82" s="223" t="s">
        <v>1511</v>
      </c>
      <c r="E82" s="204">
        <v>2</v>
      </c>
      <c r="F82" s="225"/>
      <c r="G82" s="204">
        <f t="shared" si="9"/>
        <v>0</v>
      </c>
      <c r="H82" s="204">
        <v>0</v>
      </c>
      <c r="I82" s="204">
        <v>0</v>
      </c>
      <c r="K82" s="205" t="s">
        <v>1395</v>
      </c>
    </row>
    <row r="83" spans="1:11">
      <c r="A83" s="214" t="s">
        <v>1571</v>
      </c>
      <c r="B83" s="219" t="s">
        <v>1287</v>
      </c>
      <c r="C83" s="220" t="s">
        <v>1572</v>
      </c>
      <c r="D83" s="219" t="s">
        <v>1287</v>
      </c>
      <c r="E83" s="221"/>
      <c r="F83" s="226"/>
      <c r="G83" s="221"/>
      <c r="H83" s="221"/>
      <c r="I83" s="221"/>
      <c r="K83" s="205"/>
    </row>
    <row r="84" spans="1:11">
      <c r="A84" s="214" t="s">
        <v>1573</v>
      </c>
      <c r="B84" s="223" t="s">
        <v>1574</v>
      </c>
      <c r="C84" s="224" t="s">
        <v>1575</v>
      </c>
      <c r="D84" s="223" t="s">
        <v>345</v>
      </c>
      <c r="E84" s="204">
        <v>2</v>
      </c>
      <c r="F84" s="225"/>
      <c r="G84" s="204">
        <f t="shared" si="9"/>
        <v>0</v>
      </c>
      <c r="H84" s="204">
        <v>28.7</v>
      </c>
      <c r="I84" s="204">
        <v>57.4</v>
      </c>
      <c r="K84" s="205" t="s">
        <v>1395</v>
      </c>
    </row>
    <row r="85" spans="1:11">
      <c r="A85" s="214" t="s">
        <v>1576</v>
      </c>
      <c r="B85" s="219" t="s">
        <v>1287</v>
      </c>
      <c r="C85" s="220" t="s">
        <v>1577</v>
      </c>
      <c r="D85" s="219" t="s">
        <v>1287</v>
      </c>
      <c r="E85" s="221"/>
      <c r="F85" s="226"/>
      <c r="G85" s="221"/>
      <c r="H85" s="221"/>
      <c r="I85" s="221"/>
      <c r="K85" s="205"/>
    </row>
    <row r="86" spans="1:11">
      <c r="A86" s="214" t="s">
        <v>1578</v>
      </c>
      <c r="B86" s="223" t="s">
        <v>1287</v>
      </c>
      <c r="C86" s="224" t="s">
        <v>1579</v>
      </c>
      <c r="D86" s="223" t="s">
        <v>1580</v>
      </c>
      <c r="E86" s="204">
        <v>24</v>
      </c>
      <c r="F86" s="225"/>
      <c r="G86" s="204">
        <f t="shared" si="9"/>
        <v>0</v>
      </c>
      <c r="H86" s="204">
        <v>0</v>
      </c>
      <c r="I86" s="204">
        <v>0</v>
      </c>
      <c r="K86" s="205" t="s">
        <v>1395</v>
      </c>
    </row>
    <row r="87" spans="1:11">
      <c r="A87" s="214" t="s">
        <v>1581</v>
      </c>
      <c r="B87" s="223" t="s">
        <v>1287</v>
      </c>
      <c r="C87" s="224" t="s">
        <v>1287</v>
      </c>
      <c r="D87" s="223" t="s">
        <v>1287</v>
      </c>
      <c r="E87" s="204"/>
      <c r="F87" s="227"/>
      <c r="G87" s="204"/>
      <c r="H87" s="204"/>
      <c r="I87" s="204"/>
      <c r="K87" s="205"/>
    </row>
    <row r="88" spans="1:11">
      <c r="A88" s="214" t="s">
        <v>1582</v>
      </c>
      <c r="B88" s="219" t="s">
        <v>1287</v>
      </c>
      <c r="C88" s="220" t="s">
        <v>1583</v>
      </c>
      <c r="D88" s="219" t="s">
        <v>1287</v>
      </c>
      <c r="E88" s="221"/>
      <c r="F88" s="226"/>
      <c r="G88" s="221"/>
      <c r="H88" s="221"/>
      <c r="I88" s="221"/>
      <c r="K88" s="205"/>
    </row>
    <row r="89" spans="1:11">
      <c r="A89" s="214" t="s">
        <v>1584</v>
      </c>
      <c r="B89" s="219" t="s">
        <v>1287</v>
      </c>
      <c r="C89" s="220" t="s">
        <v>1585</v>
      </c>
      <c r="D89" s="219" t="s">
        <v>1287</v>
      </c>
      <c r="E89" s="221"/>
      <c r="F89" s="226"/>
      <c r="G89" s="221"/>
      <c r="H89" s="221"/>
      <c r="I89" s="221"/>
      <c r="K89" s="205"/>
    </row>
    <row r="90" spans="1:11">
      <c r="A90" s="214" t="s">
        <v>1586</v>
      </c>
      <c r="B90" s="223" t="s">
        <v>1587</v>
      </c>
      <c r="C90" s="224" t="s">
        <v>1588</v>
      </c>
      <c r="D90" s="223" t="s">
        <v>296</v>
      </c>
      <c r="E90" s="204">
        <v>0.5</v>
      </c>
      <c r="F90" s="225"/>
      <c r="G90" s="204">
        <f t="shared" ref="G90" si="10">F90*E90</f>
        <v>0</v>
      </c>
      <c r="H90" s="204">
        <v>0</v>
      </c>
      <c r="I90" s="204">
        <v>0</v>
      </c>
      <c r="K90" s="205" t="s">
        <v>1589</v>
      </c>
    </row>
    <row r="91" spans="1:11">
      <c r="A91" s="214" t="s">
        <v>1590</v>
      </c>
      <c r="B91" s="215" t="s">
        <v>1287</v>
      </c>
      <c r="C91" s="216" t="s">
        <v>1591</v>
      </c>
      <c r="D91" s="215" t="s">
        <v>1287</v>
      </c>
      <c r="E91" s="217"/>
      <c r="F91" s="228"/>
      <c r="G91" s="217">
        <f>SUM(G25:G90)</f>
        <v>0</v>
      </c>
      <c r="H91" s="217"/>
      <c r="I91" s="217">
        <v>414.46</v>
      </c>
      <c r="K91" s="205"/>
    </row>
    <row r="92" spans="1:11">
      <c r="A92" s="214" t="s">
        <v>1592</v>
      </c>
      <c r="B92" s="223" t="s">
        <v>1287</v>
      </c>
      <c r="C92" s="224" t="s">
        <v>1287</v>
      </c>
      <c r="D92" s="223" t="s">
        <v>1287</v>
      </c>
      <c r="E92" s="204"/>
      <c r="F92" s="227"/>
      <c r="G92" s="204"/>
      <c r="H92" s="204"/>
      <c r="I92" s="204"/>
      <c r="K92" s="205"/>
    </row>
    <row r="93" spans="1:11">
      <c r="A93" s="214" t="s">
        <v>1593</v>
      </c>
      <c r="B93" s="215" t="s">
        <v>1287</v>
      </c>
      <c r="C93" s="216" t="s">
        <v>1363</v>
      </c>
      <c r="D93" s="215" t="s">
        <v>1287</v>
      </c>
      <c r="E93" s="217"/>
      <c r="F93" s="228"/>
      <c r="G93" s="217"/>
      <c r="H93" s="217"/>
      <c r="I93" s="217"/>
      <c r="K93" s="205"/>
    </row>
    <row r="94" spans="1:11">
      <c r="A94" s="214" t="s">
        <v>1594</v>
      </c>
      <c r="B94" s="219" t="s">
        <v>1287</v>
      </c>
      <c r="C94" s="220" t="s">
        <v>1442</v>
      </c>
      <c r="D94" s="219" t="s">
        <v>1287</v>
      </c>
      <c r="E94" s="221"/>
      <c r="F94" s="226"/>
      <c r="G94" s="221"/>
      <c r="H94" s="221"/>
      <c r="I94" s="221"/>
      <c r="K94" s="205"/>
    </row>
    <row r="95" spans="1:11">
      <c r="A95" s="214" t="s">
        <v>1595</v>
      </c>
      <c r="B95" s="219" t="s">
        <v>1287</v>
      </c>
      <c r="C95" s="220" t="s">
        <v>1444</v>
      </c>
      <c r="D95" s="219" t="s">
        <v>1287</v>
      </c>
      <c r="E95" s="221"/>
      <c r="F95" s="226"/>
      <c r="G95" s="221"/>
      <c r="H95" s="221"/>
      <c r="I95" s="221"/>
      <c r="K95" s="205"/>
    </row>
    <row r="96" spans="1:11">
      <c r="A96" s="214" t="s">
        <v>1596</v>
      </c>
      <c r="B96" s="223" t="s">
        <v>1446</v>
      </c>
      <c r="C96" s="224" t="s">
        <v>1447</v>
      </c>
      <c r="D96" s="223" t="s">
        <v>345</v>
      </c>
      <c r="E96" s="204">
        <v>4</v>
      </c>
      <c r="F96" s="225"/>
      <c r="G96" s="204">
        <f t="shared" ref="G96:G97" si="11">F96*E96</f>
        <v>0</v>
      </c>
      <c r="H96" s="204">
        <v>2.1</v>
      </c>
      <c r="I96" s="204">
        <v>8.4</v>
      </c>
      <c r="K96" s="205" t="s">
        <v>1395</v>
      </c>
    </row>
    <row r="97" spans="1:11">
      <c r="A97" s="214" t="s">
        <v>1597</v>
      </c>
      <c r="B97" s="223" t="s">
        <v>1449</v>
      </c>
      <c r="C97" s="224" t="s">
        <v>1450</v>
      </c>
      <c r="D97" s="223" t="s">
        <v>345</v>
      </c>
      <c r="E97" s="204">
        <v>4</v>
      </c>
      <c r="F97" s="225"/>
      <c r="G97" s="204">
        <f t="shared" si="11"/>
        <v>0</v>
      </c>
      <c r="H97" s="204">
        <v>2.52</v>
      </c>
      <c r="I97" s="204">
        <v>10.08</v>
      </c>
      <c r="K97" s="205" t="s">
        <v>1395</v>
      </c>
    </row>
    <row r="98" spans="1:11">
      <c r="A98" s="214" t="s">
        <v>1598</v>
      </c>
      <c r="B98" s="219" t="s">
        <v>1287</v>
      </c>
      <c r="C98" s="220" t="s">
        <v>1493</v>
      </c>
      <c r="D98" s="219" t="s">
        <v>1287</v>
      </c>
      <c r="E98" s="221"/>
      <c r="F98" s="226"/>
      <c r="G98" s="221"/>
      <c r="H98" s="221"/>
      <c r="I98" s="221"/>
      <c r="K98" s="205"/>
    </row>
    <row r="99" spans="1:11">
      <c r="A99" s="214" t="s">
        <v>1599</v>
      </c>
      <c r="B99" s="219" t="s">
        <v>1287</v>
      </c>
      <c r="C99" s="220" t="s">
        <v>1600</v>
      </c>
      <c r="D99" s="219" t="s">
        <v>1287</v>
      </c>
      <c r="E99" s="221"/>
      <c r="F99" s="226"/>
      <c r="G99" s="221"/>
      <c r="H99" s="221"/>
      <c r="I99" s="221"/>
      <c r="K99" s="205"/>
    </row>
    <row r="100" spans="1:11">
      <c r="A100" s="214" t="s">
        <v>1601</v>
      </c>
      <c r="B100" s="223" t="s">
        <v>1499</v>
      </c>
      <c r="C100" s="224" t="s">
        <v>1500</v>
      </c>
      <c r="D100" s="223" t="s">
        <v>345</v>
      </c>
      <c r="E100" s="204">
        <v>8</v>
      </c>
      <c r="F100" s="225"/>
      <c r="G100" s="204">
        <f t="shared" ref="G100" si="12">F100*E100</f>
        <v>0</v>
      </c>
      <c r="H100" s="204">
        <v>0</v>
      </c>
      <c r="I100" s="204">
        <v>0</v>
      </c>
      <c r="K100" s="205" t="s">
        <v>1395</v>
      </c>
    </row>
    <row r="101" spans="1:11">
      <c r="A101" s="214" t="s">
        <v>1602</v>
      </c>
      <c r="B101" s="219" t="s">
        <v>1287</v>
      </c>
      <c r="C101" s="220" t="s">
        <v>1505</v>
      </c>
      <c r="D101" s="219" t="s">
        <v>1287</v>
      </c>
      <c r="E101" s="221"/>
      <c r="F101" s="226"/>
      <c r="G101" s="221"/>
      <c r="H101" s="221"/>
      <c r="I101" s="221"/>
      <c r="K101" s="205"/>
    </row>
    <row r="102" spans="1:11">
      <c r="A102" s="214" t="s">
        <v>1603</v>
      </c>
      <c r="B102" s="219" t="s">
        <v>1287</v>
      </c>
      <c r="C102" s="220" t="s">
        <v>1507</v>
      </c>
      <c r="D102" s="219" t="s">
        <v>1287</v>
      </c>
      <c r="E102" s="221"/>
      <c r="F102" s="226"/>
      <c r="G102" s="221"/>
      <c r="H102" s="221"/>
      <c r="I102" s="221"/>
      <c r="K102" s="205"/>
    </row>
    <row r="103" spans="1:11">
      <c r="A103" s="214" t="s">
        <v>1604</v>
      </c>
      <c r="B103" s="223" t="s">
        <v>1287</v>
      </c>
      <c r="C103" s="224" t="s">
        <v>1605</v>
      </c>
      <c r="D103" s="223" t="s">
        <v>1511</v>
      </c>
      <c r="E103" s="204">
        <v>4</v>
      </c>
      <c r="F103" s="225"/>
      <c r="G103" s="204">
        <f t="shared" ref="G103" si="13">F103*E103</f>
        <v>0</v>
      </c>
      <c r="H103" s="204">
        <v>0</v>
      </c>
      <c r="I103" s="204">
        <v>0</v>
      </c>
      <c r="K103" s="205" t="s">
        <v>1395</v>
      </c>
    </row>
    <row r="104" spans="1:11">
      <c r="A104" s="214" t="s">
        <v>1606</v>
      </c>
      <c r="B104" s="219" t="s">
        <v>1287</v>
      </c>
      <c r="C104" s="220" t="s">
        <v>1607</v>
      </c>
      <c r="D104" s="219" t="s">
        <v>1287</v>
      </c>
      <c r="E104" s="221"/>
      <c r="F104" s="226"/>
      <c r="G104" s="221"/>
      <c r="H104" s="221"/>
      <c r="I104" s="221"/>
      <c r="K104" s="205"/>
    </row>
    <row r="105" spans="1:11">
      <c r="A105" s="214" t="s">
        <v>1608</v>
      </c>
      <c r="B105" s="219" t="s">
        <v>1287</v>
      </c>
      <c r="C105" s="220" t="s">
        <v>1609</v>
      </c>
      <c r="D105" s="219" t="s">
        <v>1287</v>
      </c>
      <c r="E105" s="221"/>
      <c r="F105" s="226"/>
      <c r="G105" s="221"/>
      <c r="H105" s="221"/>
      <c r="I105" s="221"/>
      <c r="K105" s="205"/>
    </row>
    <row r="106" spans="1:11">
      <c r="A106" s="214" t="s">
        <v>1610</v>
      </c>
      <c r="B106" s="219" t="s">
        <v>1287</v>
      </c>
      <c r="C106" s="220" t="s">
        <v>1611</v>
      </c>
      <c r="D106" s="219" t="s">
        <v>1287</v>
      </c>
      <c r="E106" s="221"/>
      <c r="F106" s="226"/>
      <c r="G106" s="221"/>
      <c r="H106" s="221"/>
      <c r="I106" s="221"/>
      <c r="K106" s="205"/>
    </row>
    <row r="107" spans="1:11">
      <c r="A107" s="214" t="s">
        <v>1612</v>
      </c>
      <c r="B107" s="223" t="s">
        <v>1287</v>
      </c>
      <c r="C107" s="224" t="s">
        <v>1613</v>
      </c>
      <c r="D107" s="223" t="s">
        <v>1511</v>
      </c>
      <c r="E107" s="204">
        <v>4</v>
      </c>
      <c r="F107" s="225"/>
      <c r="G107" s="204">
        <f t="shared" ref="G107:G111" si="14">F107*E107</f>
        <v>0</v>
      </c>
      <c r="H107" s="204">
        <v>1.43</v>
      </c>
      <c r="I107" s="204">
        <v>5.72</v>
      </c>
      <c r="K107" s="205" t="s">
        <v>1395</v>
      </c>
    </row>
    <row r="108" spans="1:11">
      <c r="A108" s="214" t="s">
        <v>1614</v>
      </c>
      <c r="B108" s="219" t="s">
        <v>1287</v>
      </c>
      <c r="C108" s="220" t="s">
        <v>1615</v>
      </c>
      <c r="D108" s="219" t="s">
        <v>1287</v>
      </c>
      <c r="E108" s="221"/>
      <c r="F108" s="226"/>
      <c r="G108" s="221"/>
      <c r="H108" s="221"/>
      <c r="I108" s="221"/>
      <c r="K108" s="205"/>
    </row>
    <row r="109" spans="1:11">
      <c r="A109" s="214" t="s">
        <v>1616</v>
      </c>
      <c r="B109" s="223" t="s">
        <v>1287</v>
      </c>
      <c r="C109" s="224" t="s">
        <v>1617</v>
      </c>
      <c r="D109" s="223" t="s">
        <v>1511</v>
      </c>
      <c r="E109" s="204">
        <v>4</v>
      </c>
      <c r="F109" s="225"/>
      <c r="G109" s="204">
        <f t="shared" si="14"/>
        <v>0</v>
      </c>
      <c r="H109" s="204">
        <v>0</v>
      </c>
      <c r="I109" s="204">
        <v>0</v>
      </c>
      <c r="K109" s="205" t="s">
        <v>1395</v>
      </c>
    </row>
    <row r="110" spans="1:11">
      <c r="A110" s="214" t="s">
        <v>1618</v>
      </c>
      <c r="B110" s="219" t="s">
        <v>1287</v>
      </c>
      <c r="C110" s="220" t="s">
        <v>1577</v>
      </c>
      <c r="D110" s="219" t="s">
        <v>1287</v>
      </c>
      <c r="E110" s="221"/>
      <c r="F110" s="226"/>
      <c r="G110" s="221"/>
      <c r="H110" s="221"/>
      <c r="I110" s="221"/>
      <c r="K110" s="205"/>
    </row>
    <row r="111" spans="1:11">
      <c r="A111" s="214" t="s">
        <v>1619</v>
      </c>
      <c r="B111" s="223" t="s">
        <v>1287</v>
      </c>
      <c r="C111" s="224" t="s">
        <v>1579</v>
      </c>
      <c r="D111" s="223" t="s">
        <v>1580</v>
      </c>
      <c r="E111" s="204">
        <v>8</v>
      </c>
      <c r="F111" s="225"/>
      <c r="G111" s="204">
        <f t="shared" si="14"/>
        <v>0</v>
      </c>
      <c r="H111" s="204">
        <v>0</v>
      </c>
      <c r="I111" s="204">
        <v>0</v>
      </c>
      <c r="K111" s="205" t="s">
        <v>1395</v>
      </c>
    </row>
    <row r="112" spans="1:11">
      <c r="A112" s="214" t="s">
        <v>1620</v>
      </c>
      <c r="B112" s="223" t="s">
        <v>1287</v>
      </c>
      <c r="C112" s="224" t="s">
        <v>1287</v>
      </c>
      <c r="D112" s="223" t="s">
        <v>1287</v>
      </c>
      <c r="E112" s="204"/>
      <c r="F112" s="227"/>
      <c r="G112" s="204"/>
      <c r="H112" s="204"/>
      <c r="I112" s="204"/>
      <c r="K112" s="205"/>
    </row>
    <row r="113" spans="1:11">
      <c r="A113" s="214" t="s">
        <v>1621</v>
      </c>
      <c r="B113" s="219" t="s">
        <v>1287</v>
      </c>
      <c r="C113" s="220" t="s">
        <v>1583</v>
      </c>
      <c r="D113" s="219" t="s">
        <v>1287</v>
      </c>
      <c r="E113" s="221"/>
      <c r="F113" s="226"/>
      <c r="G113" s="221"/>
      <c r="H113" s="221"/>
      <c r="I113" s="221"/>
      <c r="K113" s="205"/>
    </row>
    <row r="114" spans="1:11">
      <c r="A114" s="214" t="s">
        <v>1622</v>
      </c>
      <c r="B114" s="219" t="s">
        <v>1287</v>
      </c>
      <c r="C114" s="220" t="s">
        <v>1585</v>
      </c>
      <c r="D114" s="219" t="s">
        <v>1287</v>
      </c>
      <c r="E114" s="221"/>
      <c r="F114" s="226"/>
      <c r="G114" s="221"/>
      <c r="H114" s="221"/>
      <c r="I114" s="221"/>
      <c r="K114" s="205"/>
    </row>
    <row r="115" spans="1:11">
      <c r="A115" s="214" t="s">
        <v>1623</v>
      </c>
      <c r="B115" s="223" t="s">
        <v>1587</v>
      </c>
      <c r="C115" s="224" t="s">
        <v>1588</v>
      </c>
      <c r="D115" s="223" t="s">
        <v>296</v>
      </c>
      <c r="E115" s="204">
        <v>0.03</v>
      </c>
      <c r="F115" s="225"/>
      <c r="G115" s="204">
        <f t="shared" ref="G115" si="15">F115*E115</f>
        <v>0</v>
      </c>
      <c r="H115" s="204">
        <v>0</v>
      </c>
      <c r="I115" s="204">
        <v>0</v>
      </c>
      <c r="K115" s="205" t="s">
        <v>1589</v>
      </c>
    </row>
    <row r="116" spans="1:11">
      <c r="A116" s="214" t="s">
        <v>1624</v>
      </c>
      <c r="B116" s="215" t="s">
        <v>1287</v>
      </c>
      <c r="C116" s="216" t="s">
        <v>1625</v>
      </c>
      <c r="D116" s="215" t="s">
        <v>1287</v>
      </c>
      <c r="E116" s="217"/>
      <c r="F116" s="228"/>
      <c r="G116" s="217">
        <f>SUM(G94:G115)</f>
        <v>0</v>
      </c>
      <c r="H116" s="217"/>
      <c r="I116" s="217">
        <v>24.2</v>
      </c>
      <c r="K116" s="205"/>
    </row>
    <row r="117" spans="1:11">
      <c r="A117" s="214" t="s">
        <v>1626</v>
      </c>
      <c r="B117" s="223" t="s">
        <v>1287</v>
      </c>
      <c r="C117" s="224" t="s">
        <v>1287</v>
      </c>
      <c r="D117" s="223" t="s">
        <v>1287</v>
      </c>
      <c r="E117" s="204"/>
      <c r="F117" s="227"/>
      <c r="G117" s="204"/>
      <c r="H117" s="204"/>
      <c r="I117" s="204"/>
      <c r="K117" s="205"/>
    </row>
    <row r="118" spans="1:11">
      <c r="A118" s="214" t="s">
        <v>1627</v>
      </c>
      <c r="B118" s="215" t="s">
        <v>1287</v>
      </c>
      <c r="C118" s="216" t="s">
        <v>1364</v>
      </c>
      <c r="D118" s="215" t="s">
        <v>1287</v>
      </c>
      <c r="E118" s="217"/>
      <c r="F118" s="228"/>
      <c r="G118" s="217"/>
      <c r="H118" s="217"/>
      <c r="I118" s="217"/>
      <c r="K118" s="205"/>
    </row>
    <row r="119" spans="1:11">
      <c r="A119" s="214" t="s">
        <v>1628</v>
      </c>
      <c r="B119" s="219" t="s">
        <v>1287</v>
      </c>
      <c r="C119" s="220" t="s">
        <v>1629</v>
      </c>
      <c r="D119" s="219" t="s">
        <v>1287</v>
      </c>
      <c r="E119" s="221"/>
      <c r="F119" s="226"/>
      <c r="G119" s="221"/>
      <c r="H119" s="221"/>
      <c r="I119" s="221"/>
      <c r="K119" s="205"/>
    </row>
    <row r="120" spans="1:11">
      <c r="A120" s="214" t="s">
        <v>1630</v>
      </c>
      <c r="B120" s="219" t="s">
        <v>1287</v>
      </c>
      <c r="C120" s="220" t="s">
        <v>1631</v>
      </c>
      <c r="D120" s="219" t="s">
        <v>1287</v>
      </c>
      <c r="E120" s="221"/>
      <c r="F120" s="226"/>
      <c r="G120" s="221"/>
      <c r="H120" s="221"/>
      <c r="I120" s="221"/>
      <c r="K120" s="205"/>
    </row>
    <row r="121" spans="1:11">
      <c r="A121" s="214" t="s">
        <v>1632</v>
      </c>
      <c r="B121" s="219" t="s">
        <v>1287</v>
      </c>
      <c r="C121" s="220" t="s">
        <v>1633</v>
      </c>
      <c r="D121" s="219" t="s">
        <v>1287</v>
      </c>
      <c r="E121" s="221"/>
      <c r="F121" s="226"/>
      <c r="G121" s="221"/>
      <c r="H121" s="221"/>
      <c r="I121" s="221"/>
      <c r="K121" s="205"/>
    </row>
    <row r="122" spans="1:11">
      <c r="A122" s="214" t="s">
        <v>1634</v>
      </c>
      <c r="B122" s="223" t="s">
        <v>1635</v>
      </c>
      <c r="C122" s="224" t="s">
        <v>1636</v>
      </c>
      <c r="D122" s="223" t="s">
        <v>345</v>
      </c>
      <c r="E122" s="204">
        <v>17</v>
      </c>
      <c r="F122" s="225"/>
      <c r="G122" s="204">
        <f t="shared" ref="G122:G123" si="16">F122*E122</f>
        <v>0</v>
      </c>
      <c r="H122" s="204">
        <v>13.87</v>
      </c>
      <c r="I122" s="204">
        <v>235.79</v>
      </c>
      <c r="K122" s="205" t="s">
        <v>1395</v>
      </c>
    </row>
    <row r="123" spans="1:11">
      <c r="A123" s="214" t="s">
        <v>1637</v>
      </c>
      <c r="B123" s="223" t="s">
        <v>1638</v>
      </c>
      <c r="C123" s="224" t="s">
        <v>1639</v>
      </c>
      <c r="D123" s="223" t="s">
        <v>345</v>
      </c>
      <c r="E123" s="204">
        <v>29</v>
      </c>
      <c r="F123" s="225"/>
      <c r="G123" s="204">
        <f t="shared" si="16"/>
        <v>0</v>
      </c>
      <c r="H123" s="204">
        <v>16.079999999999998</v>
      </c>
      <c r="I123" s="204">
        <v>466.32</v>
      </c>
      <c r="K123" s="205" t="s">
        <v>1395</v>
      </c>
    </row>
    <row r="124" spans="1:11">
      <c r="A124" s="214" t="s">
        <v>1640</v>
      </c>
      <c r="B124" s="219" t="s">
        <v>1287</v>
      </c>
      <c r="C124" s="220" t="s">
        <v>1641</v>
      </c>
      <c r="D124" s="219" t="s">
        <v>1287</v>
      </c>
      <c r="E124" s="221"/>
      <c r="F124" s="226"/>
      <c r="G124" s="221"/>
      <c r="H124" s="221"/>
      <c r="I124" s="221"/>
      <c r="K124" s="205"/>
    </row>
    <row r="125" spans="1:11">
      <c r="A125" s="214" t="s">
        <v>1642</v>
      </c>
      <c r="B125" s="219" t="s">
        <v>1287</v>
      </c>
      <c r="C125" s="220" t="s">
        <v>1643</v>
      </c>
      <c r="D125" s="219" t="s">
        <v>1287</v>
      </c>
      <c r="E125" s="221"/>
      <c r="F125" s="226"/>
      <c r="G125" s="221"/>
      <c r="H125" s="221"/>
      <c r="I125" s="221"/>
      <c r="K125" s="205"/>
    </row>
    <row r="126" spans="1:11">
      <c r="A126" s="214" t="s">
        <v>1644</v>
      </c>
      <c r="B126" s="219" t="s">
        <v>1287</v>
      </c>
      <c r="C126" s="220" t="s">
        <v>1645</v>
      </c>
      <c r="D126" s="219" t="s">
        <v>1287</v>
      </c>
      <c r="E126" s="221"/>
      <c r="F126" s="226"/>
      <c r="G126" s="221"/>
      <c r="H126" s="221"/>
      <c r="I126" s="221"/>
      <c r="K126" s="205"/>
    </row>
    <row r="127" spans="1:11">
      <c r="A127" s="214" t="s">
        <v>1646</v>
      </c>
      <c r="B127" s="223" t="s">
        <v>1287</v>
      </c>
      <c r="C127" s="224" t="s">
        <v>1647</v>
      </c>
      <c r="D127" s="223" t="s">
        <v>345</v>
      </c>
      <c r="E127" s="204">
        <v>22</v>
      </c>
      <c r="F127" s="225"/>
      <c r="G127" s="204">
        <f t="shared" ref="G127:G132" si="17">F127*E127</f>
        <v>0</v>
      </c>
      <c r="H127" s="204">
        <v>3.92</v>
      </c>
      <c r="I127" s="204">
        <v>86.24</v>
      </c>
      <c r="K127" s="205" t="s">
        <v>1395</v>
      </c>
    </row>
    <row r="128" spans="1:11">
      <c r="A128" s="214" t="s">
        <v>1648</v>
      </c>
      <c r="B128" s="223" t="s">
        <v>1287</v>
      </c>
      <c r="C128" s="224" t="s">
        <v>1649</v>
      </c>
      <c r="D128" s="223" t="s">
        <v>345</v>
      </c>
      <c r="E128" s="204">
        <v>30</v>
      </c>
      <c r="F128" s="225"/>
      <c r="G128" s="204">
        <f t="shared" si="17"/>
        <v>0</v>
      </c>
      <c r="H128" s="204">
        <v>3.99</v>
      </c>
      <c r="I128" s="204">
        <v>119.7</v>
      </c>
      <c r="K128" s="205" t="s">
        <v>1395</v>
      </c>
    </row>
    <row r="129" spans="1:11">
      <c r="A129" s="214" t="s">
        <v>1650</v>
      </c>
      <c r="B129" s="223" t="s">
        <v>1287</v>
      </c>
      <c r="C129" s="224" t="s">
        <v>1651</v>
      </c>
      <c r="D129" s="223" t="s">
        <v>345</v>
      </c>
      <c r="E129" s="204">
        <v>11</v>
      </c>
      <c r="F129" s="225"/>
      <c r="G129" s="204">
        <f t="shared" si="17"/>
        <v>0</v>
      </c>
      <c r="H129" s="204">
        <v>5.18</v>
      </c>
      <c r="I129" s="204">
        <v>56.98</v>
      </c>
      <c r="K129" s="205" t="s">
        <v>1395</v>
      </c>
    </row>
    <row r="130" spans="1:11">
      <c r="A130" s="214" t="s">
        <v>1652</v>
      </c>
      <c r="B130" s="223" t="s">
        <v>1287</v>
      </c>
      <c r="C130" s="224" t="s">
        <v>1653</v>
      </c>
      <c r="D130" s="223" t="s">
        <v>345</v>
      </c>
      <c r="E130" s="204">
        <v>14</v>
      </c>
      <c r="F130" s="225"/>
      <c r="G130" s="204">
        <f t="shared" si="17"/>
        <v>0</v>
      </c>
      <c r="H130" s="204">
        <v>5.35</v>
      </c>
      <c r="I130" s="204">
        <v>74.900000000000006</v>
      </c>
      <c r="K130" s="205" t="s">
        <v>1395</v>
      </c>
    </row>
    <row r="131" spans="1:11">
      <c r="A131" s="214" t="s">
        <v>1654</v>
      </c>
      <c r="B131" s="223" t="s">
        <v>1287</v>
      </c>
      <c r="C131" s="224" t="s">
        <v>1655</v>
      </c>
      <c r="D131" s="223" t="s">
        <v>345</v>
      </c>
      <c r="E131" s="204">
        <v>22</v>
      </c>
      <c r="F131" s="225"/>
      <c r="G131" s="204">
        <f t="shared" si="17"/>
        <v>0</v>
      </c>
      <c r="H131" s="204">
        <v>5.63</v>
      </c>
      <c r="I131" s="204">
        <v>123.86</v>
      </c>
      <c r="K131" s="205" t="s">
        <v>1395</v>
      </c>
    </row>
    <row r="132" spans="1:11">
      <c r="A132" s="214" t="s">
        <v>1656</v>
      </c>
      <c r="B132" s="223" t="s">
        <v>1287</v>
      </c>
      <c r="C132" s="224" t="s">
        <v>1657</v>
      </c>
      <c r="D132" s="223" t="s">
        <v>345</v>
      </c>
      <c r="E132" s="204">
        <v>2</v>
      </c>
      <c r="F132" s="225"/>
      <c r="G132" s="204">
        <f t="shared" si="17"/>
        <v>0</v>
      </c>
      <c r="H132" s="204">
        <v>6.54</v>
      </c>
      <c r="I132" s="204">
        <v>13.08</v>
      </c>
      <c r="K132" s="205" t="s">
        <v>1395</v>
      </c>
    </row>
    <row r="133" spans="1:11">
      <c r="A133" s="214" t="s">
        <v>1658</v>
      </c>
      <c r="B133" s="219" t="s">
        <v>1287</v>
      </c>
      <c r="C133" s="220" t="s">
        <v>1659</v>
      </c>
      <c r="D133" s="219" t="s">
        <v>1287</v>
      </c>
      <c r="E133" s="221"/>
      <c r="F133" s="226"/>
      <c r="G133" s="221"/>
      <c r="H133" s="221"/>
      <c r="I133" s="221"/>
      <c r="K133" s="205"/>
    </row>
    <row r="134" spans="1:11">
      <c r="A134" s="214" t="s">
        <v>1660</v>
      </c>
      <c r="B134" s="219" t="s">
        <v>1287</v>
      </c>
      <c r="C134" s="220" t="s">
        <v>1645</v>
      </c>
      <c r="D134" s="219" t="s">
        <v>1287</v>
      </c>
      <c r="E134" s="221"/>
      <c r="F134" s="226"/>
      <c r="G134" s="221"/>
      <c r="H134" s="221"/>
      <c r="I134" s="221"/>
      <c r="K134" s="205"/>
    </row>
    <row r="135" spans="1:11">
      <c r="A135" s="214" t="s">
        <v>1661</v>
      </c>
      <c r="B135" s="223" t="s">
        <v>1662</v>
      </c>
      <c r="C135" s="224" t="s">
        <v>1663</v>
      </c>
      <c r="D135" s="223" t="s">
        <v>345</v>
      </c>
      <c r="E135" s="204">
        <v>50</v>
      </c>
      <c r="F135" s="225"/>
      <c r="G135" s="204">
        <f t="shared" ref="G135:G144" si="18">F135*E135</f>
        <v>0</v>
      </c>
      <c r="H135" s="204">
        <v>0.43</v>
      </c>
      <c r="I135" s="204">
        <v>21.5</v>
      </c>
      <c r="K135" s="205" t="s">
        <v>1395</v>
      </c>
    </row>
    <row r="136" spans="1:11">
      <c r="A136" s="214" t="s">
        <v>1664</v>
      </c>
      <c r="B136" s="223" t="s">
        <v>1665</v>
      </c>
      <c r="C136" s="224" t="s">
        <v>1666</v>
      </c>
      <c r="D136" s="223" t="s">
        <v>345</v>
      </c>
      <c r="E136" s="204">
        <v>9</v>
      </c>
      <c r="F136" s="225"/>
      <c r="G136" s="204">
        <f t="shared" si="18"/>
        <v>0</v>
      </c>
      <c r="H136" s="204">
        <v>0.53</v>
      </c>
      <c r="I136" s="204">
        <v>4.7699999999999996</v>
      </c>
      <c r="K136" s="205" t="s">
        <v>1395</v>
      </c>
    </row>
    <row r="137" spans="1:11">
      <c r="A137" s="214" t="s">
        <v>1667</v>
      </c>
      <c r="B137" s="223" t="s">
        <v>1668</v>
      </c>
      <c r="C137" s="224" t="s">
        <v>1669</v>
      </c>
      <c r="D137" s="223" t="s">
        <v>345</v>
      </c>
      <c r="E137" s="204">
        <v>31</v>
      </c>
      <c r="F137" s="225"/>
      <c r="G137" s="204">
        <f t="shared" si="18"/>
        <v>0</v>
      </c>
      <c r="H137" s="204">
        <v>0.73</v>
      </c>
      <c r="I137" s="204">
        <v>22.63</v>
      </c>
      <c r="K137" s="205" t="s">
        <v>1395</v>
      </c>
    </row>
    <row r="138" spans="1:11">
      <c r="A138" s="214" t="s">
        <v>1670</v>
      </c>
      <c r="B138" s="219" t="s">
        <v>1287</v>
      </c>
      <c r="C138" s="220" t="s">
        <v>1671</v>
      </c>
      <c r="D138" s="219" t="s">
        <v>1287</v>
      </c>
      <c r="E138" s="221"/>
      <c r="F138" s="226"/>
      <c r="G138" s="221"/>
      <c r="H138" s="221"/>
      <c r="I138" s="221"/>
      <c r="K138" s="205"/>
    </row>
    <row r="139" spans="1:11">
      <c r="A139" s="214" t="s">
        <v>1672</v>
      </c>
      <c r="B139" s="223" t="s">
        <v>1287</v>
      </c>
      <c r="C139" s="224" t="s">
        <v>1673</v>
      </c>
      <c r="D139" s="223" t="s">
        <v>345</v>
      </c>
      <c r="E139" s="204">
        <v>102</v>
      </c>
      <c r="F139" s="225"/>
      <c r="G139" s="204">
        <f t="shared" si="18"/>
        <v>0</v>
      </c>
      <c r="H139" s="204">
        <v>0</v>
      </c>
      <c r="I139" s="204">
        <v>0</v>
      </c>
      <c r="K139" s="205" t="s">
        <v>1395</v>
      </c>
    </row>
    <row r="140" spans="1:11">
      <c r="A140" s="214" t="s">
        <v>1674</v>
      </c>
      <c r="B140" s="223" t="s">
        <v>1287</v>
      </c>
      <c r="C140" s="224" t="s">
        <v>1675</v>
      </c>
      <c r="D140" s="223" t="s">
        <v>345</v>
      </c>
      <c r="E140" s="204">
        <v>20</v>
      </c>
      <c r="F140" s="225"/>
      <c r="G140" s="204">
        <f t="shared" si="18"/>
        <v>0</v>
      </c>
      <c r="H140" s="204">
        <v>0</v>
      </c>
      <c r="I140" s="204">
        <v>0</v>
      </c>
      <c r="K140" s="205" t="s">
        <v>1395</v>
      </c>
    </row>
    <row r="141" spans="1:11">
      <c r="A141" s="214" t="s">
        <v>1676</v>
      </c>
      <c r="B141" s="223" t="s">
        <v>1287</v>
      </c>
      <c r="C141" s="224" t="s">
        <v>1677</v>
      </c>
      <c r="D141" s="223" t="s">
        <v>345</v>
      </c>
      <c r="E141" s="204">
        <v>45</v>
      </c>
      <c r="F141" s="225"/>
      <c r="G141" s="204">
        <f t="shared" si="18"/>
        <v>0</v>
      </c>
      <c r="H141" s="204">
        <v>0</v>
      </c>
      <c r="I141" s="204">
        <v>0</v>
      </c>
      <c r="K141" s="205" t="s">
        <v>1395</v>
      </c>
    </row>
    <row r="142" spans="1:11">
      <c r="A142" s="214" t="s">
        <v>1678</v>
      </c>
      <c r="B142" s="223" t="s">
        <v>1287</v>
      </c>
      <c r="C142" s="224" t="s">
        <v>1679</v>
      </c>
      <c r="D142" s="223" t="s">
        <v>345</v>
      </c>
      <c r="E142" s="204">
        <v>22</v>
      </c>
      <c r="F142" s="225"/>
      <c r="G142" s="204">
        <f t="shared" si="18"/>
        <v>0</v>
      </c>
      <c r="H142" s="204">
        <v>0</v>
      </c>
      <c r="I142" s="204">
        <v>0</v>
      </c>
      <c r="K142" s="205" t="s">
        <v>1395</v>
      </c>
    </row>
    <row r="143" spans="1:11">
      <c r="A143" s="214" t="s">
        <v>1680</v>
      </c>
      <c r="B143" s="219" t="s">
        <v>1287</v>
      </c>
      <c r="C143" s="220" t="s">
        <v>1681</v>
      </c>
      <c r="D143" s="219" t="s">
        <v>1287</v>
      </c>
      <c r="E143" s="221"/>
      <c r="F143" s="226"/>
      <c r="G143" s="221"/>
      <c r="H143" s="221"/>
      <c r="I143" s="221"/>
      <c r="K143" s="205"/>
    </row>
    <row r="144" spans="1:11">
      <c r="A144" s="214" t="s">
        <v>1682</v>
      </c>
      <c r="B144" s="223" t="s">
        <v>1287</v>
      </c>
      <c r="C144" s="224" t="s">
        <v>1683</v>
      </c>
      <c r="D144" s="223" t="s">
        <v>345</v>
      </c>
      <c r="E144" s="204">
        <v>189</v>
      </c>
      <c r="F144" s="225"/>
      <c r="G144" s="204">
        <f t="shared" si="18"/>
        <v>0</v>
      </c>
      <c r="H144" s="204">
        <v>0</v>
      </c>
      <c r="I144" s="204">
        <v>0</v>
      </c>
      <c r="K144" s="205" t="s">
        <v>1395</v>
      </c>
    </row>
    <row r="145" spans="1:11">
      <c r="A145" s="214" t="s">
        <v>1684</v>
      </c>
      <c r="B145" s="219" t="s">
        <v>1287</v>
      </c>
      <c r="C145" s="220" t="s">
        <v>1685</v>
      </c>
      <c r="D145" s="219" t="s">
        <v>1287</v>
      </c>
      <c r="E145" s="221"/>
      <c r="F145" s="226"/>
      <c r="G145" s="221"/>
      <c r="H145" s="221"/>
      <c r="I145" s="221"/>
      <c r="K145" s="205"/>
    </row>
    <row r="146" spans="1:11">
      <c r="A146" s="214" t="s">
        <v>1686</v>
      </c>
      <c r="B146" s="219" t="s">
        <v>1287</v>
      </c>
      <c r="C146" s="220" t="s">
        <v>1687</v>
      </c>
      <c r="D146" s="219" t="s">
        <v>1287</v>
      </c>
      <c r="E146" s="221"/>
      <c r="F146" s="226"/>
      <c r="G146" s="221"/>
      <c r="H146" s="221"/>
      <c r="I146" s="221"/>
      <c r="K146" s="205"/>
    </row>
    <row r="147" spans="1:11">
      <c r="A147" s="214" t="s">
        <v>1688</v>
      </c>
      <c r="B147" s="223" t="s">
        <v>1689</v>
      </c>
      <c r="C147" s="224" t="s">
        <v>1690</v>
      </c>
      <c r="D147" s="223" t="s">
        <v>345</v>
      </c>
      <c r="E147" s="204">
        <v>237</v>
      </c>
      <c r="F147" s="225"/>
      <c r="G147" s="204">
        <f t="shared" ref="G147:G154" si="19">F147*E147</f>
        <v>0</v>
      </c>
      <c r="H147" s="204">
        <v>0.18</v>
      </c>
      <c r="I147" s="204">
        <v>42.66</v>
      </c>
      <c r="K147" s="205" t="s">
        <v>1395</v>
      </c>
    </row>
    <row r="148" spans="1:11">
      <c r="A148" s="214" t="s">
        <v>1691</v>
      </c>
      <c r="B148" s="219" t="s">
        <v>1287</v>
      </c>
      <c r="C148" s="220" t="s">
        <v>1692</v>
      </c>
      <c r="D148" s="219" t="s">
        <v>1287</v>
      </c>
      <c r="E148" s="221"/>
      <c r="F148" s="226"/>
      <c r="G148" s="221"/>
      <c r="H148" s="221"/>
      <c r="I148" s="221"/>
      <c r="K148" s="205"/>
    </row>
    <row r="149" spans="1:11">
      <c r="A149" s="214" t="s">
        <v>1693</v>
      </c>
      <c r="B149" s="223" t="s">
        <v>1694</v>
      </c>
      <c r="C149" s="224" t="s">
        <v>1695</v>
      </c>
      <c r="D149" s="223" t="s">
        <v>345</v>
      </c>
      <c r="E149" s="204">
        <v>237</v>
      </c>
      <c r="F149" s="225"/>
      <c r="G149" s="204">
        <f t="shared" si="19"/>
        <v>0</v>
      </c>
      <c r="H149" s="204">
        <v>0.01</v>
      </c>
      <c r="I149" s="204">
        <v>2.37</v>
      </c>
      <c r="K149" s="205" t="s">
        <v>1395</v>
      </c>
    </row>
    <row r="150" spans="1:11">
      <c r="A150" s="214" t="s">
        <v>1696</v>
      </c>
      <c r="B150" s="219" t="s">
        <v>1287</v>
      </c>
      <c r="C150" s="220" t="s">
        <v>1697</v>
      </c>
      <c r="D150" s="219" t="s">
        <v>1287</v>
      </c>
      <c r="E150" s="221"/>
      <c r="F150" s="226"/>
      <c r="G150" s="221"/>
      <c r="H150" s="221"/>
      <c r="I150" s="221"/>
      <c r="K150" s="205"/>
    </row>
    <row r="151" spans="1:11">
      <c r="A151" s="214" t="s">
        <v>1698</v>
      </c>
      <c r="B151" s="223" t="s">
        <v>1699</v>
      </c>
      <c r="C151" s="224" t="s">
        <v>1700</v>
      </c>
      <c r="D151" s="223" t="s">
        <v>1511</v>
      </c>
      <c r="E151" s="204">
        <v>16</v>
      </c>
      <c r="F151" s="225"/>
      <c r="G151" s="204">
        <f t="shared" si="19"/>
        <v>0</v>
      </c>
      <c r="H151" s="204">
        <v>0</v>
      </c>
      <c r="I151" s="204">
        <v>0</v>
      </c>
      <c r="K151" s="205" t="s">
        <v>1395</v>
      </c>
    </row>
    <row r="152" spans="1:11">
      <c r="A152" s="214" t="s">
        <v>1701</v>
      </c>
      <c r="B152" s="223" t="s">
        <v>1702</v>
      </c>
      <c r="C152" s="224" t="s">
        <v>1703</v>
      </c>
      <c r="D152" s="223" t="s">
        <v>1511</v>
      </c>
      <c r="E152" s="204">
        <v>2</v>
      </c>
      <c r="F152" s="225"/>
      <c r="G152" s="204">
        <f t="shared" si="19"/>
        <v>0</v>
      </c>
      <c r="H152" s="204">
        <v>0</v>
      </c>
      <c r="I152" s="204">
        <v>0</v>
      </c>
      <c r="K152" s="205" t="s">
        <v>1395</v>
      </c>
    </row>
    <row r="153" spans="1:11">
      <c r="A153" s="214" t="s">
        <v>1704</v>
      </c>
      <c r="B153" s="219" t="s">
        <v>1287</v>
      </c>
      <c r="C153" s="220" t="s">
        <v>1705</v>
      </c>
      <c r="D153" s="219" t="s">
        <v>1287</v>
      </c>
      <c r="E153" s="221"/>
      <c r="F153" s="226"/>
      <c r="G153" s="221"/>
      <c r="H153" s="221"/>
      <c r="I153" s="221"/>
      <c r="K153" s="205"/>
    </row>
    <row r="154" spans="1:11">
      <c r="A154" s="214" t="s">
        <v>1706</v>
      </c>
      <c r="B154" s="223" t="s">
        <v>1707</v>
      </c>
      <c r="C154" s="224" t="s">
        <v>1708</v>
      </c>
      <c r="D154" s="223" t="s">
        <v>1511</v>
      </c>
      <c r="E154" s="204">
        <v>16</v>
      </c>
      <c r="F154" s="225"/>
      <c r="G154" s="204">
        <f t="shared" si="19"/>
        <v>0</v>
      </c>
      <c r="H154" s="204">
        <v>0.18</v>
      </c>
      <c r="I154" s="204">
        <v>2.88</v>
      </c>
      <c r="K154" s="205" t="s">
        <v>1395</v>
      </c>
    </row>
    <row r="155" spans="1:11">
      <c r="A155" s="214" t="s">
        <v>1709</v>
      </c>
      <c r="B155" s="219" t="s">
        <v>1287</v>
      </c>
      <c r="C155" s="220" t="s">
        <v>1710</v>
      </c>
      <c r="D155" s="219" t="s">
        <v>1287</v>
      </c>
      <c r="E155" s="221"/>
      <c r="F155" s="226"/>
      <c r="G155" s="221"/>
      <c r="H155" s="221"/>
      <c r="I155" s="221"/>
      <c r="K155" s="205"/>
    </row>
    <row r="156" spans="1:11">
      <c r="A156" s="214" t="s">
        <v>1711</v>
      </c>
      <c r="B156" s="219" t="s">
        <v>1287</v>
      </c>
      <c r="C156" s="220" t="s">
        <v>1712</v>
      </c>
      <c r="D156" s="219" t="s">
        <v>1287</v>
      </c>
      <c r="E156" s="221"/>
      <c r="F156" s="226"/>
      <c r="G156" s="221"/>
      <c r="H156" s="221"/>
      <c r="I156" s="221"/>
      <c r="K156" s="205"/>
    </row>
    <row r="157" spans="1:11">
      <c r="A157" s="214" t="s">
        <v>1713</v>
      </c>
      <c r="B157" s="223" t="s">
        <v>1287</v>
      </c>
      <c r="C157" s="224" t="s">
        <v>1714</v>
      </c>
      <c r="D157" s="223" t="s">
        <v>1511</v>
      </c>
      <c r="E157" s="204">
        <v>7</v>
      </c>
      <c r="F157" s="225"/>
      <c r="G157" s="204">
        <f t="shared" ref="G157:G163" si="20">F157*E157</f>
        <v>0</v>
      </c>
      <c r="H157" s="204">
        <v>0.18</v>
      </c>
      <c r="I157" s="204">
        <v>1.26</v>
      </c>
      <c r="K157" s="205" t="s">
        <v>1395</v>
      </c>
    </row>
    <row r="158" spans="1:11">
      <c r="A158" s="214" t="s">
        <v>1715</v>
      </c>
      <c r="B158" s="223" t="s">
        <v>1287</v>
      </c>
      <c r="C158" s="224" t="s">
        <v>1716</v>
      </c>
      <c r="D158" s="223" t="s">
        <v>1511</v>
      </c>
      <c r="E158" s="204">
        <v>1</v>
      </c>
      <c r="F158" s="225"/>
      <c r="G158" s="204">
        <f t="shared" si="20"/>
        <v>0</v>
      </c>
      <c r="H158" s="204">
        <v>0.31</v>
      </c>
      <c r="I158" s="204">
        <v>0.31</v>
      </c>
      <c r="K158" s="205" t="s">
        <v>1395</v>
      </c>
    </row>
    <row r="159" spans="1:11">
      <c r="A159" s="214" t="s">
        <v>1717</v>
      </c>
      <c r="B159" s="223" t="s">
        <v>1287</v>
      </c>
      <c r="C159" s="224" t="s">
        <v>1718</v>
      </c>
      <c r="D159" s="223" t="s">
        <v>1511</v>
      </c>
      <c r="E159" s="204">
        <v>3</v>
      </c>
      <c r="F159" s="225"/>
      <c r="G159" s="204">
        <f t="shared" si="20"/>
        <v>0</v>
      </c>
      <c r="H159" s="204">
        <v>0.47</v>
      </c>
      <c r="I159" s="204">
        <v>1.41</v>
      </c>
      <c r="K159" s="205" t="s">
        <v>1395</v>
      </c>
    </row>
    <row r="160" spans="1:11">
      <c r="A160" s="214" t="s">
        <v>1719</v>
      </c>
      <c r="B160" s="223" t="s">
        <v>1287</v>
      </c>
      <c r="C160" s="224" t="s">
        <v>1720</v>
      </c>
      <c r="D160" s="223" t="s">
        <v>1511</v>
      </c>
      <c r="E160" s="204">
        <v>5</v>
      </c>
      <c r="F160" s="225"/>
      <c r="G160" s="204">
        <f t="shared" si="20"/>
        <v>0</v>
      </c>
      <c r="H160" s="204">
        <v>0.79</v>
      </c>
      <c r="I160" s="204">
        <v>3.95</v>
      </c>
      <c r="K160" s="205" t="s">
        <v>1395</v>
      </c>
    </row>
    <row r="161" spans="1:11">
      <c r="A161" s="214" t="s">
        <v>1721</v>
      </c>
      <c r="B161" s="223" t="s">
        <v>1287</v>
      </c>
      <c r="C161" s="224" t="s">
        <v>1722</v>
      </c>
      <c r="D161" s="223" t="s">
        <v>1511</v>
      </c>
      <c r="E161" s="204">
        <v>1</v>
      </c>
      <c r="F161" s="225"/>
      <c r="G161" s="204">
        <f t="shared" si="20"/>
        <v>0</v>
      </c>
      <c r="H161" s="204">
        <v>1.33</v>
      </c>
      <c r="I161" s="204">
        <v>1.33</v>
      </c>
      <c r="K161" s="205" t="s">
        <v>1395</v>
      </c>
    </row>
    <row r="162" spans="1:11">
      <c r="A162" s="214" t="s">
        <v>1723</v>
      </c>
      <c r="B162" s="219" t="s">
        <v>1287</v>
      </c>
      <c r="C162" s="220" t="s">
        <v>1724</v>
      </c>
      <c r="D162" s="219" t="s">
        <v>1287</v>
      </c>
      <c r="E162" s="221"/>
      <c r="F162" s="226"/>
      <c r="G162" s="221"/>
      <c r="H162" s="221"/>
      <c r="I162" s="221"/>
      <c r="K162" s="205"/>
    </row>
    <row r="163" spans="1:11">
      <c r="A163" s="214" t="s">
        <v>1725</v>
      </c>
      <c r="B163" s="223" t="s">
        <v>1287</v>
      </c>
      <c r="C163" s="224" t="s">
        <v>1720</v>
      </c>
      <c r="D163" s="223" t="s">
        <v>1511</v>
      </c>
      <c r="E163" s="204">
        <v>1</v>
      </c>
      <c r="F163" s="225"/>
      <c r="G163" s="204">
        <f t="shared" si="20"/>
        <v>0</v>
      </c>
      <c r="H163" s="204">
        <v>0.55000000000000004</v>
      </c>
      <c r="I163" s="204">
        <v>0.55000000000000004</v>
      </c>
      <c r="K163" s="205" t="s">
        <v>1395</v>
      </c>
    </row>
    <row r="164" spans="1:11">
      <c r="A164" s="214" t="s">
        <v>1726</v>
      </c>
      <c r="B164" s="219" t="s">
        <v>1287</v>
      </c>
      <c r="C164" s="220" t="s">
        <v>1727</v>
      </c>
      <c r="D164" s="219" t="s">
        <v>1287</v>
      </c>
      <c r="E164" s="221"/>
      <c r="F164" s="226"/>
      <c r="G164" s="221"/>
      <c r="H164" s="221"/>
      <c r="I164" s="221"/>
      <c r="K164" s="205"/>
    </row>
    <row r="165" spans="1:11">
      <c r="A165" s="214" t="s">
        <v>1728</v>
      </c>
      <c r="B165" s="219" t="s">
        <v>1287</v>
      </c>
      <c r="C165" s="220" t="s">
        <v>1729</v>
      </c>
      <c r="D165" s="219" t="s">
        <v>1287</v>
      </c>
      <c r="E165" s="221"/>
      <c r="F165" s="226"/>
      <c r="G165" s="221"/>
      <c r="H165" s="221"/>
      <c r="I165" s="221"/>
      <c r="K165" s="205"/>
    </row>
    <row r="166" spans="1:11">
      <c r="A166" s="214" t="s">
        <v>1730</v>
      </c>
      <c r="B166" s="223" t="s">
        <v>1287</v>
      </c>
      <c r="C166" s="224" t="s">
        <v>1718</v>
      </c>
      <c r="D166" s="223" t="s">
        <v>1511</v>
      </c>
      <c r="E166" s="204">
        <v>1</v>
      </c>
      <c r="F166" s="225"/>
      <c r="G166" s="204">
        <f t="shared" ref="G166:G168" si="21">F166*E166</f>
        <v>0</v>
      </c>
      <c r="H166" s="204">
        <v>0.36</v>
      </c>
      <c r="I166" s="204">
        <v>0.36</v>
      </c>
      <c r="K166" s="205" t="s">
        <v>1395</v>
      </c>
    </row>
    <row r="167" spans="1:11">
      <c r="A167" s="214" t="s">
        <v>1731</v>
      </c>
      <c r="B167" s="219" t="s">
        <v>1287</v>
      </c>
      <c r="C167" s="220" t="s">
        <v>1732</v>
      </c>
      <c r="D167" s="219" t="s">
        <v>1287</v>
      </c>
      <c r="E167" s="221"/>
      <c r="F167" s="226"/>
      <c r="G167" s="221"/>
      <c r="H167" s="221"/>
      <c r="I167" s="221"/>
      <c r="K167" s="205"/>
    </row>
    <row r="168" spans="1:11">
      <c r="A168" s="214" t="s">
        <v>1733</v>
      </c>
      <c r="B168" s="223" t="s">
        <v>1287</v>
      </c>
      <c r="C168" s="224" t="s">
        <v>1718</v>
      </c>
      <c r="D168" s="223" t="s">
        <v>1511</v>
      </c>
      <c r="E168" s="204">
        <v>1</v>
      </c>
      <c r="F168" s="225"/>
      <c r="G168" s="204">
        <f t="shared" si="21"/>
        <v>0</v>
      </c>
      <c r="H168" s="204">
        <v>0.4</v>
      </c>
      <c r="I168" s="204">
        <v>0.4</v>
      </c>
      <c r="K168" s="205" t="s">
        <v>1395</v>
      </c>
    </row>
    <row r="169" spans="1:11">
      <c r="A169" s="214" t="s">
        <v>1734</v>
      </c>
      <c r="B169" s="219" t="s">
        <v>1287</v>
      </c>
      <c r="C169" s="220" t="s">
        <v>1735</v>
      </c>
      <c r="D169" s="219" t="s">
        <v>1287</v>
      </c>
      <c r="E169" s="221"/>
      <c r="F169" s="226"/>
      <c r="G169" s="221"/>
      <c r="H169" s="221"/>
      <c r="I169" s="221"/>
      <c r="K169" s="205"/>
    </row>
    <row r="170" spans="1:11">
      <c r="A170" s="214" t="s">
        <v>1736</v>
      </c>
      <c r="B170" s="219" t="s">
        <v>1287</v>
      </c>
      <c r="C170" s="220" t="s">
        <v>1737</v>
      </c>
      <c r="D170" s="219" t="s">
        <v>1287</v>
      </c>
      <c r="E170" s="221"/>
      <c r="F170" s="226"/>
      <c r="G170" s="221"/>
      <c r="H170" s="221"/>
      <c r="I170" s="221"/>
      <c r="K170" s="205"/>
    </row>
    <row r="171" spans="1:11">
      <c r="A171" s="214" t="s">
        <v>1738</v>
      </c>
      <c r="B171" s="223" t="s">
        <v>1287</v>
      </c>
      <c r="C171" s="224" t="s">
        <v>1739</v>
      </c>
      <c r="D171" s="223" t="s">
        <v>1511</v>
      </c>
      <c r="E171" s="204">
        <v>1</v>
      </c>
      <c r="F171" s="225"/>
      <c r="G171" s="204">
        <f t="shared" ref="G171:G172" si="22">F171*E171</f>
        <v>0</v>
      </c>
      <c r="H171" s="204">
        <v>0</v>
      </c>
      <c r="I171" s="204">
        <v>0</v>
      </c>
      <c r="K171" s="205" t="s">
        <v>1395</v>
      </c>
    </row>
    <row r="172" spans="1:11">
      <c r="A172" s="214" t="s">
        <v>1740</v>
      </c>
      <c r="B172" s="223" t="s">
        <v>1287</v>
      </c>
      <c r="C172" s="224" t="s">
        <v>1741</v>
      </c>
      <c r="D172" s="223" t="s">
        <v>1511</v>
      </c>
      <c r="E172" s="204">
        <v>1</v>
      </c>
      <c r="F172" s="225"/>
      <c r="G172" s="204">
        <f t="shared" si="22"/>
        <v>0</v>
      </c>
      <c r="H172" s="204">
        <v>0</v>
      </c>
      <c r="I172" s="204">
        <v>0</v>
      </c>
      <c r="K172" s="205" t="s">
        <v>1395</v>
      </c>
    </row>
    <row r="173" spans="1:11">
      <c r="A173" s="214" t="s">
        <v>1742</v>
      </c>
      <c r="B173" s="219" t="s">
        <v>1287</v>
      </c>
      <c r="C173" s="220" t="s">
        <v>1743</v>
      </c>
      <c r="D173" s="219" t="s">
        <v>1287</v>
      </c>
      <c r="E173" s="221"/>
      <c r="F173" s="226"/>
      <c r="G173" s="221"/>
      <c r="H173" s="221"/>
      <c r="I173" s="221"/>
      <c r="K173" s="205"/>
    </row>
    <row r="174" spans="1:11">
      <c r="A174" s="214" t="s">
        <v>1744</v>
      </c>
      <c r="B174" s="219" t="s">
        <v>1287</v>
      </c>
      <c r="C174" s="220" t="s">
        <v>1745</v>
      </c>
      <c r="D174" s="219" t="s">
        <v>1287</v>
      </c>
      <c r="E174" s="221"/>
      <c r="F174" s="226"/>
      <c r="G174" s="221"/>
      <c r="H174" s="221"/>
      <c r="I174" s="221"/>
      <c r="K174" s="205"/>
    </row>
    <row r="175" spans="1:11">
      <c r="A175" s="214" t="s">
        <v>1746</v>
      </c>
      <c r="B175" s="219" t="s">
        <v>1287</v>
      </c>
      <c r="C175" s="220" t="s">
        <v>1747</v>
      </c>
      <c r="D175" s="219" t="s">
        <v>1287</v>
      </c>
      <c r="E175" s="221"/>
      <c r="F175" s="226"/>
      <c r="G175" s="221"/>
      <c r="H175" s="221"/>
      <c r="I175" s="221"/>
      <c r="K175" s="205"/>
    </row>
    <row r="176" spans="1:11">
      <c r="A176" s="214" t="s">
        <v>1748</v>
      </c>
      <c r="B176" s="223" t="s">
        <v>1287</v>
      </c>
      <c r="C176" s="224" t="s">
        <v>1722</v>
      </c>
      <c r="D176" s="223" t="s">
        <v>1511</v>
      </c>
      <c r="E176" s="204">
        <v>1</v>
      </c>
      <c r="F176" s="225"/>
      <c r="G176" s="204">
        <f t="shared" ref="G176" si="23">F176*E176</f>
        <v>0</v>
      </c>
      <c r="H176" s="204">
        <v>0</v>
      </c>
      <c r="I176" s="204">
        <v>0</v>
      </c>
      <c r="K176" s="205" t="s">
        <v>1395</v>
      </c>
    </row>
    <row r="177" spans="1:11">
      <c r="A177" s="214" t="s">
        <v>1749</v>
      </c>
      <c r="B177" s="219" t="s">
        <v>1287</v>
      </c>
      <c r="C177" s="220" t="s">
        <v>1750</v>
      </c>
      <c r="D177" s="219" t="s">
        <v>1287</v>
      </c>
      <c r="E177" s="221"/>
      <c r="F177" s="226"/>
      <c r="G177" s="221"/>
      <c r="H177" s="221"/>
      <c r="I177" s="221"/>
      <c r="K177" s="205"/>
    </row>
    <row r="178" spans="1:11">
      <c r="A178" s="214" t="s">
        <v>1751</v>
      </c>
      <c r="B178" s="219" t="s">
        <v>1287</v>
      </c>
      <c r="C178" s="220" t="s">
        <v>1752</v>
      </c>
      <c r="D178" s="219" t="s">
        <v>1287</v>
      </c>
      <c r="E178" s="221"/>
      <c r="F178" s="226"/>
      <c r="G178" s="221"/>
      <c r="H178" s="221"/>
      <c r="I178" s="221"/>
      <c r="K178" s="205"/>
    </row>
    <row r="179" spans="1:11">
      <c r="A179" s="214" t="s">
        <v>1753</v>
      </c>
      <c r="B179" s="223" t="s">
        <v>1287</v>
      </c>
      <c r="C179" s="224" t="s">
        <v>1754</v>
      </c>
      <c r="D179" s="223" t="s">
        <v>1511</v>
      </c>
      <c r="E179" s="204">
        <v>1</v>
      </c>
      <c r="F179" s="225"/>
      <c r="G179" s="204">
        <f t="shared" ref="G179" si="24">F179*E179</f>
        <v>0</v>
      </c>
      <c r="H179" s="204">
        <v>0</v>
      </c>
      <c r="I179" s="204">
        <v>0</v>
      </c>
      <c r="K179" s="205" t="s">
        <v>1395</v>
      </c>
    </row>
    <row r="180" spans="1:11">
      <c r="A180" s="214" t="s">
        <v>1755</v>
      </c>
      <c r="B180" s="219" t="s">
        <v>1287</v>
      </c>
      <c r="C180" s="220" t="s">
        <v>1756</v>
      </c>
      <c r="D180" s="219" t="s">
        <v>1287</v>
      </c>
      <c r="E180" s="221"/>
      <c r="F180" s="226"/>
      <c r="G180" s="221"/>
      <c r="H180" s="221"/>
      <c r="I180" s="221"/>
      <c r="K180" s="205"/>
    </row>
    <row r="181" spans="1:11">
      <c r="A181" s="214" t="s">
        <v>1757</v>
      </c>
      <c r="B181" s="223" t="s">
        <v>1287</v>
      </c>
      <c r="C181" s="224" t="s">
        <v>1758</v>
      </c>
      <c r="D181" s="223" t="s">
        <v>1511</v>
      </c>
      <c r="E181" s="204">
        <v>5</v>
      </c>
      <c r="F181" s="225"/>
      <c r="G181" s="204">
        <f t="shared" ref="G181" si="25">F181*E181</f>
        <v>0</v>
      </c>
      <c r="H181" s="204">
        <v>0</v>
      </c>
      <c r="I181" s="204">
        <v>0</v>
      </c>
      <c r="K181" s="205" t="s">
        <v>1395</v>
      </c>
    </row>
    <row r="182" spans="1:11">
      <c r="A182" s="214" t="s">
        <v>1759</v>
      </c>
      <c r="B182" s="219" t="s">
        <v>1287</v>
      </c>
      <c r="C182" s="220" t="s">
        <v>1760</v>
      </c>
      <c r="D182" s="219" t="s">
        <v>1287</v>
      </c>
      <c r="E182" s="221"/>
      <c r="F182" s="226"/>
      <c r="G182" s="221"/>
      <c r="H182" s="221"/>
      <c r="I182" s="221"/>
      <c r="K182" s="205"/>
    </row>
    <row r="183" spans="1:11">
      <c r="A183" s="214" t="s">
        <v>1761</v>
      </c>
      <c r="B183" s="219" t="s">
        <v>1287</v>
      </c>
      <c r="C183" s="220" t="s">
        <v>1762</v>
      </c>
      <c r="D183" s="219" t="s">
        <v>1287</v>
      </c>
      <c r="E183" s="221"/>
      <c r="F183" s="226"/>
      <c r="G183" s="221"/>
      <c r="H183" s="221"/>
      <c r="I183" s="221"/>
      <c r="K183" s="205"/>
    </row>
    <row r="184" spans="1:11">
      <c r="A184" s="214" t="s">
        <v>1763</v>
      </c>
      <c r="B184" s="223" t="s">
        <v>1287</v>
      </c>
      <c r="C184" s="224" t="s">
        <v>1714</v>
      </c>
      <c r="D184" s="223" t="s">
        <v>1511</v>
      </c>
      <c r="E184" s="204">
        <v>6</v>
      </c>
      <c r="F184" s="225"/>
      <c r="G184" s="204">
        <f t="shared" ref="G184" si="26">F184*E184</f>
        <v>0</v>
      </c>
      <c r="H184" s="204">
        <v>0.16</v>
      </c>
      <c r="I184" s="204">
        <v>0.96</v>
      </c>
      <c r="K184" s="205" t="s">
        <v>1395</v>
      </c>
    </row>
    <row r="185" spans="1:11">
      <c r="A185" s="214" t="s">
        <v>1764</v>
      </c>
      <c r="B185" s="219" t="s">
        <v>1287</v>
      </c>
      <c r="C185" s="220" t="s">
        <v>1765</v>
      </c>
      <c r="D185" s="219" t="s">
        <v>1287</v>
      </c>
      <c r="E185" s="221"/>
      <c r="F185" s="226"/>
      <c r="G185" s="221"/>
      <c r="H185" s="221"/>
      <c r="I185" s="221"/>
      <c r="K185" s="205"/>
    </row>
    <row r="186" spans="1:11">
      <c r="A186" s="214" t="s">
        <v>1766</v>
      </c>
      <c r="B186" s="219" t="s">
        <v>1287</v>
      </c>
      <c r="C186" s="220" t="s">
        <v>1767</v>
      </c>
      <c r="D186" s="219" t="s">
        <v>1287</v>
      </c>
      <c r="E186" s="221"/>
      <c r="F186" s="226"/>
      <c r="G186" s="221"/>
      <c r="H186" s="221"/>
      <c r="I186" s="221"/>
      <c r="K186" s="205"/>
    </row>
    <row r="187" spans="1:11">
      <c r="A187" s="214" t="s">
        <v>1768</v>
      </c>
      <c r="B187" s="223" t="s">
        <v>1769</v>
      </c>
      <c r="C187" s="224" t="s">
        <v>1770</v>
      </c>
      <c r="D187" s="223" t="s">
        <v>1511</v>
      </c>
      <c r="E187" s="204">
        <v>11</v>
      </c>
      <c r="F187" s="225"/>
      <c r="G187" s="204">
        <f t="shared" ref="G187" si="27">F187*E187</f>
        <v>0</v>
      </c>
      <c r="H187" s="204">
        <v>0.04</v>
      </c>
      <c r="I187" s="204">
        <v>0.44</v>
      </c>
      <c r="K187" s="205" t="s">
        <v>1395</v>
      </c>
    </row>
    <row r="188" spans="1:11">
      <c r="A188" s="214" t="s">
        <v>1771</v>
      </c>
      <c r="B188" s="219" t="s">
        <v>1287</v>
      </c>
      <c r="C188" s="220" t="s">
        <v>1765</v>
      </c>
      <c r="D188" s="219" t="s">
        <v>1287</v>
      </c>
      <c r="E188" s="221"/>
      <c r="F188" s="226"/>
      <c r="G188" s="221"/>
      <c r="H188" s="221"/>
      <c r="I188" s="221"/>
      <c r="K188" s="205"/>
    </row>
    <row r="189" spans="1:11">
      <c r="A189" s="214" t="s">
        <v>1772</v>
      </c>
      <c r="B189" s="219" t="s">
        <v>1287</v>
      </c>
      <c r="C189" s="220" t="s">
        <v>1773</v>
      </c>
      <c r="D189" s="219" t="s">
        <v>1287</v>
      </c>
      <c r="E189" s="221"/>
      <c r="F189" s="226"/>
      <c r="G189" s="221"/>
      <c r="H189" s="221"/>
      <c r="I189" s="221"/>
      <c r="K189" s="205"/>
    </row>
    <row r="190" spans="1:11">
      <c r="A190" s="214" t="s">
        <v>1774</v>
      </c>
      <c r="B190" s="223" t="s">
        <v>1775</v>
      </c>
      <c r="C190" s="224" t="s">
        <v>1776</v>
      </c>
      <c r="D190" s="223" t="s">
        <v>1511</v>
      </c>
      <c r="E190" s="204">
        <v>8</v>
      </c>
      <c r="F190" s="225"/>
      <c r="G190" s="204">
        <f t="shared" ref="G190:G196" si="28">F190*E190</f>
        <v>0</v>
      </c>
      <c r="H190" s="204">
        <v>0</v>
      </c>
      <c r="I190" s="204">
        <v>0</v>
      </c>
      <c r="K190" s="205" t="s">
        <v>1395</v>
      </c>
    </row>
    <row r="191" spans="1:11">
      <c r="A191" s="214" t="s">
        <v>1777</v>
      </c>
      <c r="B191" s="223" t="s">
        <v>1778</v>
      </c>
      <c r="C191" s="224" t="s">
        <v>1779</v>
      </c>
      <c r="D191" s="223" t="s">
        <v>1511</v>
      </c>
      <c r="E191" s="204">
        <v>2</v>
      </c>
      <c r="F191" s="225"/>
      <c r="G191" s="204">
        <f t="shared" si="28"/>
        <v>0</v>
      </c>
      <c r="H191" s="204">
        <v>0</v>
      </c>
      <c r="I191" s="204">
        <v>0</v>
      </c>
      <c r="K191" s="205" t="s">
        <v>1395</v>
      </c>
    </row>
    <row r="192" spans="1:11">
      <c r="A192" s="214" t="s">
        <v>1780</v>
      </c>
      <c r="B192" s="223" t="s">
        <v>1781</v>
      </c>
      <c r="C192" s="224" t="s">
        <v>1782</v>
      </c>
      <c r="D192" s="223" t="s">
        <v>1511</v>
      </c>
      <c r="E192" s="204">
        <v>5</v>
      </c>
      <c r="F192" s="225"/>
      <c r="G192" s="204">
        <f t="shared" si="28"/>
        <v>0</v>
      </c>
      <c r="H192" s="204">
        <v>0</v>
      </c>
      <c r="I192" s="204">
        <v>0</v>
      </c>
      <c r="K192" s="205" t="s">
        <v>1395</v>
      </c>
    </row>
    <row r="193" spans="1:11">
      <c r="A193" s="214" t="s">
        <v>1783</v>
      </c>
      <c r="B193" s="223" t="s">
        <v>1784</v>
      </c>
      <c r="C193" s="224" t="s">
        <v>1785</v>
      </c>
      <c r="D193" s="223" t="s">
        <v>1511</v>
      </c>
      <c r="E193" s="204">
        <v>7</v>
      </c>
      <c r="F193" s="225"/>
      <c r="G193" s="204">
        <f t="shared" si="28"/>
        <v>0</v>
      </c>
      <c r="H193" s="204">
        <v>0</v>
      </c>
      <c r="I193" s="204">
        <v>0</v>
      </c>
      <c r="K193" s="205" t="s">
        <v>1395</v>
      </c>
    </row>
    <row r="194" spans="1:11">
      <c r="A194" s="214" t="s">
        <v>1786</v>
      </c>
      <c r="B194" s="223" t="s">
        <v>1787</v>
      </c>
      <c r="C194" s="224" t="s">
        <v>1788</v>
      </c>
      <c r="D194" s="223" t="s">
        <v>1511</v>
      </c>
      <c r="E194" s="204">
        <v>2</v>
      </c>
      <c r="F194" s="225"/>
      <c r="G194" s="204">
        <f t="shared" si="28"/>
        <v>0</v>
      </c>
      <c r="H194" s="204">
        <v>0</v>
      </c>
      <c r="I194" s="204">
        <v>0</v>
      </c>
      <c r="K194" s="205" t="s">
        <v>1395</v>
      </c>
    </row>
    <row r="195" spans="1:11">
      <c r="A195" s="214" t="s">
        <v>1789</v>
      </c>
      <c r="B195" s="219" t="s">
        <v>1287</v>
      </c>
      <c r="C195" s="220" t="s">
        <v>1790</v>
      </c>
      <c r="D195" s="219" t="s">
        <v>1287</v>
      </c>
      <c r="E195" s="221"/>
      <c r="F195" s="226"/>
      <c r="G195" s="221"/>
      <c r="H195" s="221"/>
      <c r="I195" s="221"/>
      <c r="K195" s="205"/>
    </row>
    <row r="196" spans="1:11">
      <c r="A196" s="214" t="s">
        <v>1791</v>
      </c>
      <c r="B196" s="223" t="s">
        <v>1287</v>
      </c>
      <c r="C196" s="224" t="s">
        <v>1792</v>
      </c>
      <c r="D196" s="223" t="s">
        <v>1511</v>
      </c>
      <c r="E196" s="204">
        <v>2</v>
      </c>
      <c r="F196" s="225"/>
      <c r="G196" s="204">
        <f t="shared" si="28"/>
        <v>0</v>
      </c>
      <c r="H196" s="204">
        <v>0</v>
      </c>
      <c r="I196" s="204">
        <v>0</v>
      </c>
      <c r="K196" s="205" t="s">
        <v>1395</v>
      </c>
    </row>
    <row r="197" spans="1:11">
      <c r="A197" s="214" t="s">
        <v>1793</v>
      </c>
      <c r="B197" s="219" t="s">
        <v>1287</v>
      </c>
      <c r="C197" s="220" t="s">
        <v>1794</v>
      </c>
      <c r="D197" s="219" t="s">
        <v>1287</v>
      </c>
      <c r="E197" s="221"/>
      <c r="F197" s="226"/>
      <c r="G197" s="221"/>
      <c r="H197" s="221"/>
      <c r="I197" s="221"/>
      <c r="K197" s="205"/>
    </row>
    <row r="198" spans="1:11">
      <c r="A198" s="214" t="s">
        <v>1795</v>
      </c>
      <c r="B198" s="219" t="s">
        <v>1287</v>
      </c>
      <c r="C198" s="220" t="s">
        <v>1796</v>
      </c>
      <c r="D198" s="219" t="s">
        <v>1287</v>
      </c>
      <c r="E198" s="221"/>
      <c r="F198" s="226"/>
      <c r="G198" s="221"/>
      <c r="H198" s="221"/>
      <c r="I198" s="221"/>
      <c r="K198" s="205"/>
    </row>
    <row r="199" spans="1:11">
      <c r="A199" s="214" t="s">
        <v>1797</v>
      </c>
      <c r="B199" s="223" t="s">
        <v>1287</v>
      </c>
      <c r="C199" s="224" t="s">
        <v>1798</v>
      </c>
      <c r="D199" s="223" t="s">
        <v>1511</v>
      </c>
      <c r="E199" s="204">
        <v>1</v>
      </c>
      <c r="F199" s="225"/>
      <c r="G199" s="204">
        <f t="shared" ref="G199" si="29">F199*E199</f>
        <v>0</v>
      </c>
      <c r="H199" s="204">
        <v>1.47</v>
      </c>
      <c r="I199" s="204">
        <v>1.47</v>
      </c>
      <c r="K199" s="205" t="s">
        <v>1395</v>
      </c>
    </row>
    <row r="200" spans="1:11">
      <c r="A200" s="214" t="s">
        <v>1799</v>
      </c>
      <c r="B200" s="219" t="s">
        <v>1287</v>
      </c>
      <c r="C200" s="220" t="s">
        <v>1800</v>
      </c>
      <c r="D200" s="219" t="s">
        <v>1287</v>
      </c>
      <c r="E200" s="221"/>
      <c r="F200" s="226"/>
      <c r="G200" s="221"/>
      <c r="H200" s="221"/>
      <c r="I200" s="221"/>
      <c r="K200" s="205"/>
    </row>
    <row r="201" spans="1:11">
      <c r="A201" s="214" t="s">
        <v>1801</v>
      </c>
      <c r="B201" s="219" t="s">
        <v>1287</v>
      </c>
      <c r="C201" s="220" t="s">
        <v>1802</v>
      </c>
      <c r="D201" s="219" t="s">
        <v>1287</v>
      </c>
      <c r="E201" s="221"/>
      <c r="F201" s="226"/>
      <c r="G201" s="221"/>
      <c r="H201" s="221"/>
      <c r="I201" s="221"/>
      <c r="K201" s="205"/>
    </row>
    <row r="202" spans="1:11">
      <c r="A202" s="214" t="s">
        <v>1803</v>
      </c>
      <c r="B202" s="219" t="s">
        <v>1287</v>
      </c>
      <c r="C202" s="220" t="s">
        <v>1804</v>
      </c>
      <c r="D202" s="219" t="s">
        <v>1287</v>
      </c>
      <c r="E202" s="221"/>
      <c r="F202" s="226"/>
      <c r="G202" s="221"/>
      <c r="H202" s="221"/>
      <c r="I202" s="221"/>
      <c r="K202" s="205"/>
    </row>
    <row r="203" spans="1:11">
      <c r="A203" s="214" t="s">
        <v>1805</v>
      </c>
      <c r="B203" s="223" t="s">
        <v>1287</v>
      </c>
      <c r="C203" s="224" t="s">
        <v>1806</v>
      </c>
      <c r="D203" s="223" t="s">
        <v>1511</v>
      </c>
      <c r="E203" s="204">
        <v>4</v>
      </c>
      <c r="F203" s="225"/>
      <c r="G203" s="204">
        <f t="shared" ref="G203:G205" si="30">F203*E203</f>
        <v>0</v>
      </c>
      <c r="H203" s="204">
        <v>0</v>
      </c>
      <c r="I203" s="204">
        <v>0</v>
      </c>
      <c r="K203" s="205" t="s">
        <v>1395</v>
      </c>
    </row>
    <row r="204" spans="1:11">
      <c r="A204" s="214" t="s">
        <v>1807</v>
      </c>
      <c r="B204" s="219" t="s">
        <v>1287</v>
      </c>
      <c r="C204" s="220" t="s">
        <v>1808</v>
      </c>
      <c r="D204" s="219" t="s">
        <v>1287</v>
      </c>
      <c r="E204" s="221"/>
      <c r="F204" s="226"/>
      <c r="G204" s="221"/>
      <c r="H204" s="221"/>
      <c r="I204" s="221"/>
      <c r="K204" s="205"/>
    </row>
    <row r="205" spans="1:11">
      <c r="A205" s="214" t="s">
        <v>1809</v>
      </c>
      <c r="B205" s="223" t="s">
        <v>1287</v>
      </c>
      <c r="C205" s="224" t="s">
        <v>1810</v>
      </c>
      <c r="D205" s="223" t="s">
        <v>1511</v>
      </c>
      <c r="E205" s="204">
        <v>4</v>
      </c>
      <c r="F205" s="225"/>
      <c r="G205" s="204">
        <f t="shared" si="30"/>
        <v>0</v>
      </c>
      <c r="H205" s="204">
        <v>0</v>
      </c>
      <c r="I205" s="204">
        <v>0</v>
      </c>
      <c r="K205" s="205" t="s">
        <v>1395</v>
      </c>
    </row>
    <row r="206" spans="1:11">
      <c r="A206" s="214" t="s">
        <v>1811</v>
      </c>
      <c r="B206" s="219" t="s">
        <v>1287</v>
      </c>
      <c r="C206" s="220" t="s">
        <v>1812</v>
      </c>
      <c r="D206" s="219" t="s">
        <v>1287</v>
      </c>
      <c r="E206" s="221"/>
      <c r="F206" s="226"/>
      <c r="G206" s="221"/>
      <c r="H206" s="221"/>
      <c r="I206" s="221"/>
      <c r="K206" s="205"/>
    </row>
    <row r="207" spans="1:11">
      <c r="A207" s="214" t="s">
        <v>1813</v>
      </c>
      <c r="B207" s="219" t="s">
        <v>1287</v>
      </c>
      <c r="C207" s="220" t="s">
        <v>1814</v>
      </c>
      <c r="D207" s="219" t="s">
        <v>1287</v>
      </c>
      <c r="E207" s="221"/>
      <c r="F207" s="226"/>
      <c r="G207" s="221"/>
      <c r="H207" s="221"/>
      <c r="I207" s="221"/>
      <c r="K207" s="205"/>
    </row>
    <row r="208" spans="1:11">
      <c r="A208" s="214" t="s">
        <v>1815</v>
      </c>
      <c r="B208" s="223" t="s">
        <v>1816</v>
      </c>
      <c r="C208" s="224" t="s">
        <v>1718</v>
      </c>
      <c r="D208" s="223" t="s">
        <v>1511</v>
      </c>
      <c r="E208" s="204">
        <v>4</v>
      </c>
      <c r="F208" s="225"/>
      <c r="G208" s="204">
        <f t="shared" ref="G208" si="31">F208*E208</f>
        <v>0</v>
      </c>
      <c r="H208" s="204">
        <v>2.78</v>
      </c>
      <c r="I208" s="204">
        <v>11.12</v>
      </c>
      <c r="K208" s="205" t="s">
        <v>1395</v>
      </c>
    </row>
    <row r="209" spans="1:11">
      <c r="A209" s="214" t="s">
        <v>1817</v>
      </c>
      <c r="B209" s="219" t="s">
        <v>1287</v>
      </c>
      <c r="C209" s="220" t="s">
        <v>1818</v>
      </c>
      <c r="D209" s="219" t="s">
        <v>1287</v>
      </c>
      <c r="E209" s="221"/>
      <c r="F209" s="226"/>
      <c r="G209" s="221"/>
      <c r="H209" s="221"/>
      <c r="I209" s="221"/>
      <c r="K209" s="205"/>
    </row>
    <row r="210" spans="1:11">
      <c r="A210" s="214" t="s">
        <v>1819</v>
      </c>
      <c r="B210" s="219" t="s">
        <v>1287</v>
      </c>
      <c r="C210" s="220" t="s">
        <v>1820</v>
      </c>
      <c r="D210" s="219" t="s">
        <v>1287</v>
      </c>
      <c r="E210" s="221"/>
      <c r="F210" s="226"/>
      <c r="G210" s="221"/>
      <c r="H210" s="221"/>
      <c r="I210" s="221"/>
      <c r="K210" s="205"/>
    </row>
    <row r="211" spans="1:11">
      <c r="A211" s="214" t="s">
        <v>1821</v>
      </c>
      <c r="B211" s="223" t="s">
        <v>1287</v>
      </c>
      <c r="C211" s="224" t="s">
        <v>1822</v>
      </c>
      <c r="D211" s="223" t="s">
        <v>1511</v>
      </c>
      <c r="E211" s="204">
        <v>2</v>
      </c>
      <c r="F211" s="225"/>
      <c r="G211" s="204">
        <f t="shared" ref="G211:G223" si="32">F211*E211</f>
        <v>0</v>
      </c>
      <c r="H211" s="204">
        <v>55</v>
      </c>
      <c r="I211" s="204">
        <v>110</v>
      </c>
      <c r="K211" s="205" t="s">
        <v>1395</v>
      </c>
    </row>
    <row r="212" spans="1:11">
      <c r="A212" s="214" t="s">
        <v>1823</v>
      </c>
      <c r="B212" s="219" t="s">
        <v>1287</v>
      </c>
      <c r="C212" s="220" t="s">
        <v>1824</v>
      </c>
      <c r="D212" s="219" t="s">
        <v>1287</v>
      </c>
      <c r="E212" s="221"/>
      <c r="F212" s="226"/>
      <c r="G212" s="221"/>
      <c r="H212" s="221"/>
      <c r="I212" s="221"/>
      <c r="K212" s="205"/>
    </row>
    <row r="213" spans="1:11">
      <c r="A213" s="214" t="s">
        <v>1825</v>
      </c>
      <c r="B213" s="223" t="s">
        <v>1826</v>
      </c>
      <c r="C213" s="224" t="s">
        <v>1675</v>
      </c>
      <c r="D213" s="223" t="s">
        <v>1511</v>
      </c>
      <c r="E213" s="204">
        <v>2</v>
      </c>
      <c r="F213" s="225"/>
      <c r="G213" s="204">
        <f t="shared" si="32"/>
        <v>0</v>
      </c>
      <c r="H213" s="204">
        <v>0</v>
      </c>
      <c r="I213" s="204">
        <v>0</v>
      </c>
      <c r="K213" s="205" t="s">
        <v>1395</v>
      </c>
    </row>
    <row r="214" spans="1:11">
      <c r="A214" s="214" t="s">
        <v>1827</v>
      </c>
      <c r="B214" s="219" t="s">
        <v>1287</v>
      </c>
      <c r="C214" s="220" t="s">
        <v>1828</v>
      </c>
      <c r="D214" s="219" t="s">
        <v>1287</v>
      </c>
      <c r="E214" s="221"/>
      <c r="F214" s="226"/>
      <c r="G214" s="221"/>
      <c r="H214" s="221"/>
      <c r="I214" s="221"/>
      <c r="K214" s="205"/>
    </row>
    <row r="215" spans="1:11">
      <c r="A215" s="214" t="s">
        <v>1829</v>
      </c>
      <c r="B215" s="223" t="s">
        <v>1287</v>
      </c>
      <c r="C215" s="224" t="s">
        <v>1830</v>
      </c>
      <c r="D215" s="223" t="s">
        <v>1511</v>
      </c>
      <c r="E215" s="204">
        <v>2</v>
      </c>
      <c r="F215" s="225"/>
      <c r="G215" s="204">
        <f t="shared" si="32"/>
        <v>0</v>
      </c>
      <c r="H215" s="204">
        <v>0</v>
      </c>
      <c r="I215" s="204">
        <v>0</v>
      </c>
      <c r="K215" s="205" t="s">
        <v>1395</v>
      </c>
    </row>
    <row r="216" spans="1:11">
      <c r="A216" s="214" t="s">
        <v>1831</v>
      </c>
      <c r="B216" s="219" t="s">
        <v>1287</v>
      </c>
      <c r="C216" s="220" t="s">
        <v>1832</v>
      </c>
      <c r="D216" s="219" t="s">
        <v>1287</v>
      </c>
      <c r="E216" s="221"/>
      <c r="F216" s="226"/>
      <c r="G216" s="221"/>
      <c r="H216" s="221"/>
      <c r="I216" s="221"/>
      <c r="K216" s="205"/>
    </row>
    <row r="217" spans="1:11">
      <c r="A217" s="214" t="s">
        <v>1833</v>
      </c>
      <c r="B217" s="223" t="s">
        <v>1287</v>
      </c>
      <c r="C217" s="224" t="s">
        <v>1834</v>
      </c>
      <c r="D217" s="223" t="s">
        <v>1511</v>
      </c>
      <c r="E217" s="204">
        <v>1</v>
      </c>
      <c r="F217" s="225"/>
      <c r="G217" s="204">
        <f t="shared" si="32"/>
        <v>0</v>
      </c>
      <c r="H217" s="204">
        <v>0</v>
      </c>
      <c r="I217" s="204">
        <v>0</v>
      </c>
      <c r="K217" s="205" t="s">
        <v>1395</v>
      </c>
    </row>
    <row r="218" spans="1:11">
      <c r="A218" s="214" t="s">
        <v>1835</v>
      </c>
      <c r="B218" s="219" t="s">
        <v>1287</v>
      </c>
      <c r="C218" s="220" t="s">
        <v>1572</v>
      </c>
      <c r="D218" s="219" t="s">
        <v>1287</v>
      </c>
      <c r="E218" s="221"/>
      <c r="F218" s="226"/>
      <c r="G218" s="221"/>
      <c r="H218" s="221"/>
      <c r="I218" s="221"/>
      <c r="K218" s="205"/>
    </row>
    <row r="219" spans="1:11">
      <c r="A219" s="214" t="s">
        <v>1836</v>
      </c>
      <c r="B219" s="223" t="s">
        <v>1574</v>
      </c>
      <c r="C219" s="224" t="s">
        <v>1837</v>
      </c>
      <c r="D219" s="223" t="s">
        <v>345</v>
      </c>
      <c r="E219" s="204">
        <v>1</v>
      </c>
      <c r="F219" s="225"/>
      <c r="G219" s="204">
        <f t="shared" si="32"/>
        <v>0</v>
      </c>
      <c r="H219" s="204">
        <v>28.7</v>
      </c>
      <c r="I219" s="204">
        <v>28.7</v>
      </c>
      <c r="K219" s="205" t="s">
        <v>1395</v>
      </c>
    </row>
    <row r="220" spans="1:11">
      <c r="A220" s="214" t="s">
        <v>1838</v>
      </c>
      <c r="B220" s="219" t="s">
        <v>1287</v>
      </c>
      <c r="C220" s="220" t="s">
        <v>1839</v>
      </c>
      <c r="D220" s="219" t="s">
        <v>1287</v>
      </c>
      <c r="E220" s="221"/>
      <c r="F220" s="226"/>
      <c r="G220" s="221"/>
      <c r="H220" s="221"/>
      <c r="I220" s="221"/>
      <c r="K220" s="205"/>
    </row>
    <row r="221" spans="1:11">
      <c r="A221" s="214" t="s">
        <v>1840</v>
      </c>
      <c r="B221" s="223" t="s">
        <v>1287</v>
      </c>
      <c r="C221" s="224" t="s">
        <v>1841</v>
      </c>
      <c r="D221" s="223" t="s">
        <v>1333</v>
      </c>
      <c r="E221" s="204">
        <v>1</v>
      </c>
      <c r="F221" s="225"/>
      <c r="G221" s="204">
        <f t="shared" si="32"/>
        <v>0</v>
      </c>
      <c r="H221" s="204">
        <v>0</v>
      </c>
      <c r="I221" s="204">
        <v>0</v>
      </c>
      <c r="K221" s="205" t="s">
        <v>1395</v>
      </c>
    </row>
    <row r="222" spans="1:11">
      <c r="A222" s="214" t="s">
        <v>1842</v>
      </c>
      <c r="B222" s="219" t="s">
        <v>1287</v>
      </c>
      <c r="C222" s="220" t="s">
        <v>1577</v>
      </c>
      <c r="D222" s="219" t="s">
        <v>1287</v>
      </c>
      <c r="E222" s="221"/>
      <c r="F222" s="226"/>
      <c r="G222" s="221"/>
      <c r="H222" s="221"/>
      <c r="I222" s="221"/>
      <c r="K222" s="205"/>
    </row>
    <row r="223" spans="1:11">
      <c r="A223" s="214" t="s">
        <v>1843</v>
      </c>
      <c r="B223" s="223" t="s">
        <v>1287</v>
      </c>
      <c r="C223" s="224" t="s">
        <v>1579</v>
      </c>
      <c r="D223" s="223" t="s">
        <v>1580</v>
      </c>
      <c r="E223" s="204">
        <v>32</v>
      </c>
      <c r="F223" s="225"/>
      <c r="G223" s="204">
        <f t="shared" si="32"/>
        <v>0</v>
      </c>
      <c r="H223" s="204">
        <v>0</v>
      </c>
      <c r="I223" s="204">
        <v>0</v>
      </c>
      <c r="K223" s="205" t="s">
        <v>1395</v>
      </c>
    </row>
    <row r="224" spans="1:11">
      <c r="A224" s="214" t="s">
        <v>1844</v>
      </c>
      <c r="B224" s="223" t="s">
        <v>1287</v>
      </c>
      <c r="C224" s="224" t="s">
        <v>1287</v>
      </c>
      <c r="D224" s="223" t="s">
        <v>1287</v>
      </c>
      <c r="E224" s="204"/>
      <c r="F224" s="227"/>
      <c r="G224" s="204"/>
      <c r="H224" s="204"/>
      <c r="I224" s="204"/>
      <c r="K224" s="205"/>
    </row>
    <row r="225" spans="1:11">
      <c r="A225" s="214" t="s">
        <v>1845</v>
      </c>
      <c r="B225" s="219" t="s">
        <v>1287</v>
      </c>
      <c r="C225" s="220" t="s">
        <v>1846</v>
      </c>
      <c r="D225" s="219" t="s">
        <v>1287</v>
      </c>
      <c r="E225" s="221"/>
      <c r="F225" s="226"/>
      <c r="G225" s="221"/>
      <c r="H225" s="221"/>
      <c r="I225" s="221"/>
      <c r="K225" s="205"/>
    </row>
    <row r="226" spans="1:11">
      <c r="A226" s="214" t="s">
        <v>1847</v>
      </c>
      <c r="B226" s="219" t="s">
        <v>1287</v>
      </c>
      <c r="C226" s="220" t="s">
        <v>1848</v>
      </c>
      <c r="D226" s="219" t="s">
        <v>1287</v>
      </c>
      <c r="E226" s="221"/>
      <c r="F226" s="226"/>
      <c r="G226" s="221"/>
      <c r="H226" s="221"/>
      <c r="I226" s="221"/>
      <c r="K226" s="205"/>
    </row>
    <row r="227" spans="1:11">
      <c r="A227" s="214" t="s">
        <v>1849</v>
      </c>
      <c r="B227" s="219" t="s">
        <v>1287</v>
      </c>
      <c r="C227" s="220" t="s">
        <v>1585</v>
      </c>
      <c r="D227" s="219" t="s">
        <v>1287</v>
      </c>
      <c r="E227" s="221"/>
      <c r="F227" s="226"/>
      <c r="G227" s="221"/>
      <c r="H227" s="221"/>
      <c r="I227" s="221"/>
      <c r="K227" s="205"/>
    </row>
    <row r="228" spans="1:11">
      <c r="A228" s="214" t="s">
        <v>1850</v>
      </c>
      <c r="B228" s="223" t="s">
        <v>1851</v>
      </c>
      <c r="C228" s="224" t="s">
        <v>1588</v>
      </c>
      <c r="D228" s="223" t="s">
        <v>296</v>
      </c>
      <c r="E228" s="204">
        <v>1.45</v>
      </c>
      <c r="F228" s="225"/>
      <c r="G228" s="204">
        <f t="shared" ref="G228" si="33">F228*E228</f>
        <v>0</v>
      </c>
      <c r="H228" s="204">
        <v>0</v>
      </c>
      <c r="I228" s="204">
        <v>0</v>
      </c>
      <c r="K228" s="205" t="s">
        <v>1589</v>
      </c>
    </row>
    <row r="229" spans="1:11">
      <c r="A229" s="214" t="s">
        <v>1852</v>
      </c>
      <c r="B229" s="215" t="s">
        <v>1287</v>
      </c>
      <c r="C229" s="216" t="s">
        <v>1853</v>
      </c>
      <c r="D229" s="215" t="s">
        <v>1287</v>
      </c>
      <c r="E229" s="217"/>
      <c r="F229" s="228"/>
      <c r="G229" s="217">
        <f>SUM(G119:G228)</f>
        <v>0</v>
      </c>
      <c r="H229" s="217"/>
      <c r="I229" s="217">
        <v>1435.94</v>
      </c>
      <c r="K229" s="205"/>
    </row>
    <row r="230" spans="1:11">
      <c r="A230" s="214" t="s">
        <v>1854</v>
      </c>
      <c r="B230" s="223" t="s">
        <v>1287</v>
      </c>
      <c r="C230" s="224" t="s">
        <v>1287</v>
      </c>
      <c r="D230" s="223" t="s">
        <v>1287</v>
      </c>
      <c r="E230" s="204"/>
      <c r="F230" s="227"/>
      <c r="G230" s="204"/>
      <c r="H230" s="204"/>
      <c r="I230" s="204"/>
      <c r="K230" s="205"/>
    </row>
    <row r="231" spans="1:11">
      <c r="A231" s="214" t="s">
        <v>1855</v>
      </c>
      <c r="B231" s="215" t="s">
        <v>1287</v>
      </c>
      <c r="C231" s="216" t="s">
        <v>1365</v>
      </c>
      <c r="D231" s="215" t="s">
        <v>1287</v>
      </c>
      <c r="E231" s="217"/>
      <c r="F231" s="228"/>
      <c r="G231" s="217"/>
      <c r="H231" s="217"/>
      <c r="I231" s="217"/>
      <c r="K231" s="205"/>
    </row>
    <row r="232" spans="1:11">
      <c r="A232" s="214" t="s">
        <v>1856</v>
      </c>
      <c r="B232" s="229" t="s">
        <v>1287</v>
      </c>
      <c r="C232" s="230" t="s">
        <v>1857</v>
      </c>
      <c r="D232" s="229" t="s">
        <v>1287</v>
      </c>
      <c r="E232" s="231"/>
      <c r="F232" s="232"/>
      <c r="G232" s="231"/>
      <c r="H232" s="231"/>
      <c r="I232" s="231"/>
      <c r="K232" s="205"/>
    </row>
    <row r="233" spans="1:11">
      <c r="A233" s="214" t="s">
        <v>1858</v>
      </c>
      <c r="B233" s="219" t="s">
        <v>1287</v>
      </c>
      <c r="C233" s="220" t="s">
        <v>1859</v>
      </c>
      <c r="D233" s="219" t="s">
        <v>1287</v>
      </c>
      <c r="E233" s="221"/>
      <c r="F233" s="226"/>
      <c r="G233" s="221"/>
      <c r="H233" s="221"/>
      <c r="I233" s="221"/>
      <c r="K233" s="205"/>
    </row>
    <row r="234" spans="1:11">
      <c r="A234" s="214" t="s">
        <v>1860</v>
      </c>
      <c r="B234" s="223" t="s">
        <v>1287</v>
      </c>
      <c r="C234" s="224" t="s">
        <v>1861</v>
      </c>
      <c r="D234" s="223" t="s">
        <v>1511</v>
      </c>
      <c r="E234" s="204">
        <v>3</v>
      </c>
      <c r="F234" s="225"/>
      <c r="G234" s="204">
        <f>F234*E234</f>
        <v>0</v>
      </c>
      <c r="H234" s="204">
        <v>0</v>
      </c>
      <c r="I234" s="204">
        <v>0</v>
      </c>
      <c r="K234" s="205" t="s">
        <v>1395</v>
      </c>
    </row>
    <row r="235" spans="1:11">
      <c r="A235" s="214" t="s">
        <v>1862</v>
      </c>
      <c r="B235" s="219" t="s">
        <v>1287</v>
      </c>
      <c r="C235" s="220" t="s">
        <v>1863</v>
      </c>
      <c r="D235" s="219" t="s">
        <v>1287</v>
      </c>
      <c r="E235" s="221"/>
      <c r="F235" s="226"/>
      <c r="G235" s="221"/>
      <c r="H235" s="221"/>
      <c r="I235" s="221"/>
      <c r="K235" s="205"/>
    </row>
    <row r="236" spans="1:11">
      <c r="A236" s="214" t="s">
        <v>1864</v>
      </c>
      <c r="B236" s="223" t="s">
        <v>1287</v>
      </c>
      <c r="C236" s="224" t="s">
        <v>1865</v>
      </c>
      <c r="D236" s="223" t="s">
        <v>1511</v>
      </c>
      <c r="E236" s="204">
        <v>3</v>
      </c>
      <c r="F236" s="225"/>
      <c r="G236" s="204">
        <f>F236*E236</f>
        <v>0</v>
      </c>
      <c r="H236" s="204">
        <v>0</v>
      </c>
      <c r="I236" s="204">
        <v>0</v>
      </c>
      <c r="K236" s="205" t="s">
        <v>1395</v>
      </c>
    </row>
    <row r="237" spans="1:11">
      <c r="A237" s="214" t="s">
        <v>1866</v>
      </c>
      <c r="B237" s="223" t="s">
        <v>1287</v>
      </c>
      <c r="C237" s="224" t="s">
        <v>1867</v>
      </c>
      <c r="D237" s="223" t="s">
        <v>1511</v>
      </c>
      <c r="E237" s="204">
        <v>3</v>
      </c>
      <c r="F237" s="225"/>
      <c r="G237" s="204">
        <f>F237*E237</f>
        <v>0</v>
      </c>
      <c r="H237" s="204">
        <v>0</v>
      </c>
      <c r="I237" s="204">
        <v>0</v>
      </c>
      <c r="K237" s="205" t="s">
        <v>1395</v>
      </c>
    </row>
    <row r="238" spans="1:11">
      <c r="A238" s="214" t="s">
        <v>1868</v>
      </c>
      <c r="B238" s="223" t="s">
        <v>1287</v>
      </c>
      <c r="C238" s="224" t="s">
        <v>1869</v>
      </c>
      <c r="D238" s="223" t="s">
        <v>1287</v>
      </c>
      <c r="E238" s="204"/>
      <c r="F238" s="227"/>
      <c r="G238" s="204"/>
      <c r="H238" s="204"/>
      <c r="I238" s="204"/>
      <c r="K238" s="205"/>
    </row>
    <row r="239" spans="1:11">
      <c r="A239" s="214" t="s">
        <v>1870</v>
      </c>
      <c r="B239" s="223" t="s">
        <v>1287</v>
      </c>
      <c r="C239" s="224" t="s">
        <v>1871</v>
      </c>
      <c r="D239" s="223" t="s">
        <v>1287</v>
      </c>
      <c r="E239" s="204"/>
      <c r="F239" s="227"/>
      <c r="G239" s="204"/>
      <c r="H239" s="204"/>
      <c r="I239" s="204"/>
      <c r="K239" s="205"/>
    </row>
    <row r="240" spans="1:11">
      <c r="A240" s="214" t="s">
        <v>1872</v>
      </c>
      <c r="B240" s="223" t="s">
        <v>1287</v>
      </c>
      <c r="C240" s="224" t="s">
        <v>1873</v>
      </c>
      <c r="D240" s="223" t="s">
        <v>1511</v>
      </c>
      <c r="E240" s="204">
        <v>3</v>
      </c>
      <c r="F240" s="225"/>
      <c r="G240" s="204">
        <f>F240*E240</f>
        <v>0</v>
      </c>
      <c r="H240" s="204">
        <v>0</v>
      </c>
      <c r="I240" s="204">
        <v>0</v>
      </c>
      <c r="K240" s="205" t="s">
        <v>1395</v>
      </c>
    </row>
    <row r="241" spans="1:14">
      <c r="A241" s="214" t="s">
        <v>1874</v>
      </c>
      <c r="B241" s="223" t="s">
        <v>1287</v>
      </c>
      <c r="C241" s="224" t="s">
        <v>1875</v>
      </c>
      <c r="D241" s="223" t="s">
        <v>1511</v>
      </c>
      <c r="E241" s="204">
        <v>3</v>
      </c>
      <c r="F241" s="225"/>
      <c r="G241" s="204">
        <f t="shared" ref="G241:G247" si="34">F241*E241</f>
        <v>0</v>
      </c>
      <c r="H241" s="204">
        <v>0</v>
      </c>
      <c r="I241" s="204">
        <v>0</v>
      </c>
      <c r="K241" s="205" t="s">
        <v>1395</v>
      </c>
    </row>
    <row r="242" spans="1:14">
      <c r="A242" s="214" t="s">
        <v>1876</v>
      </c>
      <c r="B242" s="223" t="s">
        <v>1287</v>
      </c>
      <c r="C242" s="224" t="s">
        <v>1877</v>
      </c>
      <c r="D242" s="223" t="s">
        <v>1511</v>
      </c>
      <c r="E242" s="204">
        <v>3</v>
      </c>
      <c r="F242" s="225"/>
      <c r="G242" s="204">
        <f t="shared" si="34"/>
        <v>0</v>
      </c>
      <c r="H242" s="204">
        <v>0</v>
      </c>
      <c r="I242" s="204">
        <v>0</v>
      </c>
      <c r="K242" s="205" t="s">
        <v>1395</v>
      </c>
    </row>
    <row r="243" spans="1:14">
      <c r="A243" s="214" t="s">
        <v>1878</v>
      </c>
      <c r="B243" s="223" t="s">
        <v>1287</v>
      </c>
      <c r="C243" s="224" t="s">
        <v>1879</v>
      </c>
      <c r="D243" s="223" t="s">
        <v>1511</v>
      </c>
      <c r="E243" s="204">
        <v>3</v>
      </c>
      <c r="F243" s="225"/>
      <c r="G243" s="204">
        <f t="shared" si="34"/>
        <v>0</v>
      </c>
      <c r="H243" s="204">
        <v>0</v>
      </c>
      <c r="I243" s="204">
        <v>0</v>
      </c>
      <c r="K243" s="205" t="s">
        <v>1395</v>
      </c>
    </row>
    <row r="244" spans="1:14">
      <c r="A244" s="214" t="s">
        <v>1880</v>
      </c>
      <c r="B244" s="219" t="s">
        <v>1287</v>
      </c>
      <c r="C244" s="220" t="s">
        <v>1881</v>
      </c>
      <c r="D244" s="219" t="s">
        <v>1287</v>
      </c>
      <c r="E244" s="221"/>
      <c r="F244" s="226"/>
      <c r="G244" s="221"/>
      <c r="H244" s="221"/>
      <c r="I244" s="221"/>
      <c r="K244" s="205"/>
    </row>
    <row r="245" spans="1:14">
      <c r="A245" s="214" t="s">
        <v>1882</v>
      </c>
      <c r="B245" s="223" t="s">
        <v>1883</v>
      </c>
      <c r="C245" s="224" t="s">
        <v>1884</v>
      </c>
      <c r="D245" s="223" t="s">
        <v>1511</v>
      </c>
      <c r="E245" s="204">
        <v>3</v>
      </c>
      <c r="F245" s="225"/>
      <c r="G245" s="204">
        <f t="shared" si="34"/>
        <v>0</v>
      </c>
      <c r="H245" s="204">
        <v>0.89</v>
      </c>
      <c r="I245" s="204">
        <v>3.56</v>
      </c>
      <c r="K245" s="205" t="s">
        <v>1395</v>
      </c>
    </row>
    <row r="246" spans="1:14">
      <c r="A246" s="214" t="s">
        <v>1885</v>
      </c>
      <c r="B246" s="219" t="s">
        <v>1287</v>
      </c>
      <c r="C246" s="220" t="s">
        <v>1886</v>
      </c>
      <c r="D246" s="219" t="s">
        <v>1287</v>
      </c>
      <c r="E246" s="221"/>
      <c r="F246" s="226"/>
      <c r="G246" s="221"/>
      <c r="H246" s="221"/>
      <c r="I246" s="221"/>
      <c r="K246" s="205"/>
    </row>
    <row r="247" spans="1:14">
      <c r="A247" s="214" t="s">
        <v>1887</v>
      </c>
      <c r="B247" s="223" t="s">
        <v>1888</v>
      </c>
      <c r="C247" s="224" t="s">
        <v>1889</v>
      </c>
      <c r="D247" s="223" t="s">
        <v>1511</v>
      </c>
      <c r="E247" s="204">
        <v>3</v>
      </c>
      <c r="F247" s="225"/>
      <c r="G247" s="204">
        <f t="shared" si="34"/>
        <v>0</v>
      </c>
      <c r="H247" s="204">
        <v>0</v>
      </c>
      <c r="I247" s="204">
        <v>0</v>
      </c>
      <c r="K247" s="205" t="s">
        <v>1395</v>
      </c>
      <c r="N247" s="206"/>
    </row>
    <row r="248" spans="1:14">
      <c r="A248" s="214" t="s">
        <v>1890</v>
      </c>
      <c r="B248" s="223" t="s">
        <v>1287</v>
      </c>
      <c r="C248" s="224" t="s">
        <v>1287</v>
      </c>
      <c r="D248" s="223" t="s">
        <v>1287</v>
      </c>
      <c r="E248" s="204"/>
      <c r="F248" s="227"/>
      <c r="G248" s="204"/>
      <c r="H248" s="204"/>
      <c r="I248" s="204"/>
      <c r="K248" s="205"/>
    </row>
    <row r="249" spans="1:14">
      <c r="A249" s="214" t="s">
        <v>1891</v>
      </c>
      <c r="B249" s="233" t="s">
        <v>1287</v>
      </c>
      <c r="C249" s="234" t="s">
        <v>1892</v>
      </c>
      <c r="D249" s="233" t="s">
        <v>1287</v>
      </c>
      <c r="E249" s="235"/>
      <c r="F249" s="236"/>
      <c r="G249" s="235"/>
      <c r="H249" s="235"/>
      <c r="I249" s="235"/>
      <c r="K249" s="205"/>
    </row>
    <row r="250" spans="1:14">
      <c r="A250" s="214" t="s">
        <v>1893</v>
      </c>
      <c r="B250" s="219" t="s">
        <v>1287</v>
      </c>
      <c r="C250" s="220" t="s">
        <v>1894</v>
      </c>
      <c r="D250" s="219" t="s">
        <v>1287</v>
      </c>
      <c r="E250" s="221"/>
      <c r="F250" s="226"/>
      <c r="G250" s="221"/>
      <c r="H250" s="221"/>
      <c r="I250" s="221"/>
      <c r="K250" s="205"/>
    </row>
    <row r="251" spans="1:14">
      <c r="A251" s="214" t="s">
        <v>1895</v>
      </c>
      <c r="B251" s="223" t="s">
        <v>1287</v>
      </c>
      <c r="C251" s="224" t="s">
        <v>1896</v>
      </c>
      <c r="D251" s="223" t="s">
        <v>1511</v>
      </c>
      <c r="E251" s="204">
        <v>1</v>
      </c>
      <c r="F251" s="225"/>
      <c r="G251" s="204">
        <f t="shared" ref="G251:G267" si="35">F251*E251</f>
        <v>0</v>
      </c>
      <c r="H251" s="204">
        <v>0</v>
      </c>
      <c r="I251" s="204">
        <v>0</v>
      </c>
      <c r="K251" s="205" t="s">
        <v>1395</v>
      </c>
    </row>
    <row r="252" spans="1:14">
      <c r="A252" s="214" t="s">
        <v>1897</v>
      </c>
      <c r="B252" s="219" t="s">
        <v>1287</v>
      </c>
      <c r="C252" s="220" t="s">
        <v>1863</v>
      </c>
      <c r="D252" s="219" t="s">
        <v>1287</v>
      </c>
      <c r="E252" s="221"/>
      <c r="F252" s="226"/>
      <c r="G252" s="221"/>
      <c r="H252" s="221"/>
      <c r="I252" s="221"/>
      <c r="K252" s="205"/>
    </row>
    <row r="253" spans="1:14">
      <c r="A253" s="214" t="s">
        <v>1898</v>
      </c>
      <c r="B253" s="223" t="s">
        <v>1287</v>
      </c>
      <c r="C253" s="224" t="s">
        <v>1899</v>
      </c>
      <c r="D253" s="223" t="s">
        <v>1511</v>
      </c>
      <c r="E253" s="204">
        <v>1</v>
      </c>
      <c r="F253" s="225"/>
      <c r="G253" s="204">
        <f t="shared" si="35"/>
        <v>0</v>
      </c>
      <c r="H253" s="204">
        <v>0</v>
      </c>
      <c r="I253" s="204">
        <v>0</v>
      </c>
      <c r="K253" s="205" t="s">
        <v>1395</v>
      </c>
    </row>
    <row r="254" spans="1:14">
      <c r="A254" s="214" t="s">
        <v>1900</v>
      </c>
      <c r="B254" s="223" t="s">
        <v>1287</v>
      </c>
      <c r="C254" s="224" t="s">
        <v>1901</v>
      </c>
      <c r="D254" s="223" t="s">
        <v>1511</v>
      </c>
      <c r="E254" s="204">
        <v>1</v>
      </c>
      <c r="F254" s="225"/>
      <c r="G254" s="204">
        <f t="shared" si="35"/>
        <v>0</v>
      </c>
      <c r="H254" s="204">
        <v>0</v>
      </c>
      <c r="I254" s="204">
        <v>0</v>
      </c>
      <c r="K254" s="205" t="s">
        <v>1395</v>
      </c>
    </row>
    <row r="255" spans="1:14">
      <c r="A255" s="214" t="s">
        <v>1902</v>
      </c>
      <c r="B255" s="223" t="s">
        <v>1287</v>
      </c>
      <c r="C255" s="224" t="s">
        <v>1903</v>
      </c>
      <c r="D255" s="223" t="s">
        <v>1511</v>
      </c>
      <c r="E255" s="204">
        <v>1</v>
      </c>
      <c r="F255" s="225"/>
      <c r="G255" s="204">
        <f t="shared" si="35"/>
        <v>0</v>
      </c>
      <c r="H255" s="204">
        <v>0</v>
      </c>
      <c r="I255" s="204">
        <v>0</v>
      </c>
      <c r="K255" s="205" t="s">
        <v>1395</v>
      </c>
    </row>
    <row r="256" spans="1:14">
      <c r="A256" s="214" t="s">
        <v>1904</v>
      </c>
      <c r="B256" s="219" t="s">
        <v>1287</v>
      </c>
      <c r="C256" s="220" t="s">
        <v>1905</v>
      </c>
      <c r="D256" s="219" t="s">
        <v>1287</v>
      </c>
      <c r="E256" s="221"/>
      <c r="F256" s="226"/>
      <c r="G256" s="221"/>
      <c r="H256" s="221"/>
      <c r="I256" s="221"/>
      <c r="K256" s="205"/>
    </row>
    <row r="257" spans="1:11">
      <c r="A257" s="214" t="s">
        <v>1906</v>
      </c>
      <c r="B257" s="223" t="s">
        <v>1287</v>
      </c>
      <c r="C257" s="224" t="s">
        <v>1907</v>
      </c>
      <c r="D257" s="223" t="s">
        <v>1511</v>
      </c>
      <c r="E257" s="204">
        <v>1</v>
      </c>
      <c r="F257" s="225"/>
      <c r="G257" s="204">
        <f t="shared" si="35"/>
        <v>0</v>
      </c>
      <c r="H257" s="204">
        <v>0</v>
      </c>
      <c r="I257" s="204">
        <v>0</v>
      </c>
      <c r="K257" s="205" t="s">
        <v>1395</v>
      </c>
    </row>
    <row r="258" spans="1:11">
      <c r="A258" s="214" t="s">
        <v>1908</v>
      </c>
      <c r="B258" s="219" t="s">
        <v>1287</v>
      </c>
      <c r="C258" s="220" t="s">
        <v>1909</v>
      </c>
      <c r="D258" s="219" t="s">
        <v>1287</v>
      </c>
      <c r="E258" s="221"/>
      <c r="F258" s="226"/>
      <c r="G258" s="221"/>
      <c r="H258" s="221"/>
      <c r="I258" s="221"/>
      <c r="K258" s="205"/>
    </row>
    <row r="259" spans="1:11">
      <c r="A259" s="214" t="s">
        <v>1910</v>
      </c>
      <c r="B259" s="223" t="s">
        <v>1287</v>
      </c>
      <c r="C259" s="224" t="s">
        <v>1911</v>
      </c>
      <c r="D259" s="223" t="s">
        <v>1511</v>
      </c>
      <c r="E259" s="204">
        <v>4</v>
      </c>
      <c r="F259" s="225"/>
      <c r="G259" s="204">
        <f t="shared" si="35"/>
        <v>0</v>
      </c>
      <c r="H259" s="204">
        <v>0</v>
      </c>
      <c r="I259" s="204">
        <v>0</v>
      </c>
      <c r="K259" s="205" t="s">
        <v>1395</v>
      </c>
    </row>
    <row r="260" spans="1:11">
      <c r="A260" s="214" t="s">
        <v>1912</v>
      </c>
      <c r="B260" s="219" t="s">
        <v>1287</v>
      </c>
      <c r="C260" s="220" t="s">
        <v>1913</v>
      </c>
      <c r="D260" s="219" t="s">
        <v>1287</v>
      </c>
      <c r="E260" s="221"/>
      <c r="F260" s="226"/>
      <c r="G260" s="221"/>
      <c r="H260" s="221"/>
      <c r="I260" s="221"/>
      <c r="K260" s="205"/>
    </row>
    <row r="261" spans="1:11">
      <c r="A261" s="214" t="s">
        <v>1914</v>
      </c>
      <c r="B261" s="223" t="s">
        <v>1287</v>
      </c>
      <c r="C261" s="224" t="s">
        <v>1915</v>
      </c>
      <c r="D261" s="223" t="s">
        <v>1511</v>
      </c>
      <c r="E261" s="204">
        <v>4</v>
      </c>
      <c r="F261" s="225"/>
      <c r="G261" s="204">
        <f t="shared" si="35"/>
        <v>0</v>
      </c>
      <c r="H261" s="204">
        <v>0</v>
      </c>
      <c r="I261" s="204">
        <v>0</v>
      </c>
      <c r="K261" s="205" t="s">
        <v>1395</v>
      </c>
    </row>
    <row r="262" spans="1:11">
      <c r="A262" s="214" t="s">
        <v>1916</v>
      </c>
      <c r="B262" s="219" t="s">
        <v>1287</v>
      </c>
      <c r="C262" s="220" t="s">
        <v>1917</v>
      </c>
      <c r="D262" s="219" t="s">
        <v>1287</v>
      </c>
      <c r="E262" s="221"/>
      <c r="F262" s="226"/>
      <c r="G262" s="221"/>
      <c r="H262" s="221"/>
      <c r="I262" s="221"/>
      <c r="K262" s="205"/>
    </row>
    <row r="263" spans="1:11">
      <c r="A263" s="214" t="s">
        <v>1918</v>
      </c>
      <c r="B263" s="223" t="s">
        <v>1919</v>
      </c>
      <c r="C263" s="224" t="s">
        <v>1920</v>
      </c>
      <c r="D263" s="223" t="s">
        <v>1511</v>
      </c>
      <c r="E263" s="204">
        <v>1</v>
      </c>
      <c r="F263" s="225"/>
      <c r="G263" s="204">
        <f t="shared" si="35"/>
        <v>0</v>
      </c>
      <c r="H263" s="204">
        <v>0.45</v>
      </c>
      <c r="I263" s="204">
        <v>0.45</v>
      </c>
      <c r="K263" s="205" t="s">
        <v>1395</v>
      </c>
    </row>
    <row r="264" spans="1:11">
      <c r="A264" s="214" t="s">
        <v>1921</v>
      </c>
      <c r="B264" s="223" t="s">
        <v>1922</v>
      </c>
      <c r="C264" s="224" t="s">
        <v>1923</v>
      </c>
      <c r="D264" s="223" t="s">
        <v>1511</v>
      </c>
      <c r="E264" s="204">
        <v>1</v>
      </c>
      <c r="F264" s="225"/>
      <c r="G264" s="204">
        <f t="shared" si="35"/>
        <v>0</v>
      </c>
      <c r="H264" s="204">
        <v>0.17</v>
      </c>
      <c r="I264" s="204">
        <v>0.17</v>
      </c>
      <c r="K264" s="205" t="s">
        <v>1395</v>
      </c>
    </row>
    <row r="265" spans="1:11">
      <c r="A265" s="214" t="s">
        <v>1924</v>
      </c>
      <c r="B265" s="219" t="s">
        <v>1287</v>
      </c>
      <c r="C265" s="220" t="s">
        <v>1925</v>
      </c>
      <c r="D265" s="219" t="s">
        <v>1287</v>
      </c>
      <c r="E265" s="221"/>
      <c r="F265" s="226"/>
      <c r="G265" s="221"/>
      <c r="H265" s="221"/>
      <c r="I265" s="221"/>
      <c r="K265" s="205"/>
    </row>
    <row r="266" spans="1:11">
      <c r="A266" s="214" t="s">
        <v>1926</v>
      </c>
      <c r="B266" s="223" t="s">
        <v>1927</v>
      </c>
      <c r="C266" s="224" t="s">
        <v>1928</v>
      </c>
      <c r="D266" s="223" t="s">
        <v>1511</v>
      </c>
      <c r="E266" s="204">
        <v>1</v>
      </c>
      <c r="F266" s="225"/>
      <c r="G266" s="204">
        <f t="shared" si="35"/>
        <v>0</v>
      </c>
      <c r="H266" s="204">
        <v>0.13</v>
      </c>
      <c r="I266" s="204">
        <v>0.13</v>
      </c>
      <c r="K266" s="205" t="s">
        <v>1395</v>
      </c>
    </row>
    <row r="267" spans="1:11">
      <c r="A267" s="214" t="s">
        <v>1929</v>
      </c>
      <c r="B267" s="223" t="s">
        <v>1930</v>
      </c>
      <c r="C267" s="224" t="s">
        <v>1931</v>
      </c>
      <c r="D267" s="223" t="s">
        <v>1511</v>
      </c>
      <c r="E267" s="204">
        <v>1</v>
      </c>
      <c r="F267" s="225"/>
      <c r="G267" s="204">
        <f t="shared" si="35"/>
        <v>0</v>
      </c>
      <c r="H267" s="204">
        <v>0.02</v>
      </c>
      <c r="I267" s="204">
        <v>0.02</v>
      </c>
      <c r="K267" s="205" t="s">
        <v>1395</v>
      </c>
    </row>
    <row r="268" spans="1:11">
      <c r="A268" s="214" t="s">
        <v>1932</v>
      </c>
      <c r="B268" s="223" t="s">
        <v>1287</v>
      </c>
      <c r="C268" s="224" t="s">
        <v>1287</v>
      </c>
      <c r="D268" s="223" t="s">
        <v>1287</v>
      </c>
      <c r="E268" s="204"/>
      <c r="F268" s="227"/>
      <c r="G268" s="204"/>
      <c r="H268" s="204"/>
      <c r="I268" s="204"/>
      <c r="K268" s="205"/>
    </row>
    <row r="269" spans="1:11">
      <c r="A269" s="214" t="s">
        <v>1933</v>
      </c>
      <c r="B269" s="233" t="s">
        <v>1287</v>
      </c>
      <c r="C269" s="234" t="s">
        <v>1934</v>
      </c>
      <c r="D269" s="233" t="s">
        <v>1287</v>
      </c>
      <c r="E269" s="235"/>
      <c r="F269" s="236"/>
      <c r="G269" s="235"/>
      <c r="H269" s="235"/>
      <c r="I269" s="235"/>
      <c r="K269" s="205"/>
    </row>
    <row r="270" spans="1:11">
      <c r="A270" s="214" t="s">
        <v>1935</v>
      </c>
      <c r="B270" s="219" t="s">
        <v>1287</v>
      </c>
      <c r="C270" s="220" t="s">
        <v>1936</v>
      </c>
      <c r="D270" s="219" t="s">
        <v>1287</v>
      </c>
      <c r="E270" s="221"/>
      <c r="F270" s="226"/>
      <c r="G270" s="221"/>
      <c r="H270" s="221"/>
      <c r="I270" s="221"/>
      <c r="K270" s="205"/>
    </row>
    <row r="271" spans="1:11">
      <c r="A271" s="214" t="s">
        <v>1937</v>
      </c>
      <c r="B271" s="223" t="s">
        <v>1287</v>
      </c>
      <c r="C271" s="224" t="s">
        <v>1938</v>
      </c>
      <c r="D271" s="223" t="s">
        <v>1511</v>
      </c>
      <c r="E271" s="204">
        <v>4</v>
      </c>
      <c r="F271" s="225"/>
      <c r="G271" s="204">
        <f t="shared" ref="G271:G291" si="36">F271*E271</f>
        <v>0</v>
      </c>
      <c r="H271" s="204">
        <v>16</v>
      </c>
      <c r="I271" s="204">
        <v>64</v>
      </c>
      <c r="K271" s="205" t="s">
        <v>1395</v>
      </c>
    </row>
    <row r="272" spans="1:11">
      <c r="A272" s="214" t="s">
        <v>1939</v>
      </c>
      <c r="B272" s="219" t="s">
        <v>1287</v>
      </c>
      <c r="C272" s="220" t="s">
        <v>1863</v>
      </c>
      <c r="D272" s="219" t="s">
        <v>1287</v>
      </c>
      <c r="E272" s="221"/>
      <c r="F272" s="226"/>
      <c r="G272" s="221"/>
      <c r="H272" s="221"/>
      <c r="I272" s="221"/>
      <c r="K272" s="205"/>
    </row>
    <row r="273" spans="1:11">
      <c r="A273" s="214" t="s">
        <v>1940</v>
      </c>
      <c r="B273" s="223" t="s">
        <v>1287</v>
      </c>
      <c r="C273" s="224" t="s">
        <v>1941</v>
      </c>
      <c r="D273" s="223" t="s">
        <v>1511</v>
      </c>
      <c r="E273" s="204">
        <v>4</v>
      </c>
      <c r="F273" s="225"/>
      <c r="G273" s="204">
        <f t="shared" si="36"/>
        <v>0</v>
      </c>
      <c r="H273" s="204">
        <v>0</v>
      </c>
      <c r="I273" s="204">
        <v>0</v>
      </c>
      <c r="K273" s="205" t="s">
        <v>1395</v>
      </c>
    </row>
    <row r="274" spans="1:11">
      <c r="A274" s="214" t="s">
        <v>1942</v>
      </c>
      <c r="B274" s="223" t="s">
        <v>1287</v>
      </c>
      <c r="C274" s="224" t="s">
        <v>1943</v>
      </c>
      <c r="D274" s="223" t="s">
        <v>1511</v>
      </c>
      <c r="E274" s="204">
        <v>4</v>
      </c>
      <c r="F274" s="225"/>
      <c r="G274" s="204">
        <f t="shared" si="36"/>
        <v>0</v>
      </c>
      <c r="H274" s="204">
        <v>0</v>
      </c>
      <c r="I274" s="204">
        <v>0</v>
      </c>
      <c r="K274" s="205" t="s">
        <v>1395</v>
      </c>
    </row>
    <row r="275" spans="1:11">
      <c r="A275" s="214" t="s">
        <v>1944</v>
      </c>
      <c r="B275" s="223" t="s">
        <v>1287</v>
      </c>
      <c r="C275" s="224" t="s">
        <v>1945</v>
      </c>
      <c r="D275" s="223" t="s">
        <v>1511</v>
      </c>
      <c r="E275" s="204">
        <v>4</v>
      </c>
      <c r="F275" s="225"/>
      <c r="G275" s="204">
        <f t="shared" si="36"/>
        <v>0</v>
      </c>
      <c r="H275" s="204">
        <v>0</v>
      </c>
      <c r="I275" s="204">
        <v>0</v>
      </c>
      <c r="K275" s="205" t="s">
        <v>1395</v>
      </c>
    </row>
    <row r="276" spans="1:11">
      <c r="A276" s="214" t="s">
        <v>1946</v>
      </c>
      <c r="B276" s="223" t="s">
        <v>1287</v>
      </c>
      <c r="C276" s="224" t="s">
        <v>1947</v>
      </c>
      <c r="D276" s="223" t="s">
        <v>1511</v>
      </c>
      <c r="E276" s="204">
        <v>4</v>
      </c>
      <c r="F276" s="225"/>
      <c r="G276" s="204">
        <f t="shared" si="36"/>
        <v>0</v>
      </c>
      <c r="H276" s="204">
        <v>0</v>
      </c>
      <c r="I276" s="204">
        <v>0</v>
      </c>
      <c r="K276" s="205" t="s">
        <v>1395</v>
      </c>
    </row>
    <row r="277" spans="1:11">
      <c r="A277" s="214" t="s">
        <v>1948</v>
      </c>
      <c r="B277" s="223" t="s">
        <v>1287</v>
      </c>
      <c r="C277" s="224" t="s">
        <v>1949</v>
      </c>
      <c r="D277" s="223" t="s">
        <v>1511</v>
      </c>
      <c r="E277" s="204">
        <v>4</v>
      </c>
      <c r="F277" s="225"/>
      <c r="G277" s="204">
        <f t="shared" si="36"/>
        <v>0</v>
      </c>
      <c r="H277" s="204">
        <v>0</v>
      </c>
      <c r="I277" s="204">
        <v>0</v>
      </c>
      <c r="K277" s="205" t="s">
        <v>1395</v>
      </c>
    </row>
    <row r="278" spans="1:11">
      <c r="A278" s="214" t="s">
        <v>1950</v>
      </c>
      <c r="B278" s="219" t="s">
        <v>1287</v>
      </c>
      <c r="C278" s="220" t="s">
        <v>1951</v>
      </c>
      <c r="D278" s="219" t="s">
        <v>1287</v>
      </c>
      <c r="E278" s="221"/>
      <c r="F278" s="226"/>
      <c r="G278" s="221"/>
      <c r="H278" s="221"/>
      <c r="I278" s="221"/>
      <c r="K278" s="205"/>
    </row>
    <row r="279" spans="1:11">
      <c r="A279" s="214" t="s">
        <v>1952</v>
      </c>
      <c r="B279" s="223" t="s">
        <v>1287</v>
      </c>
      <c r="C279" s="224" t="s">
        <v>1953</v>
      </c>
      <c r="D279" s="223" t="s">
        <v>1511</v>
      </c>
      <c r="E279" s="204">
        <v>4</v>
      </c>
      <c r="F279" s="225"/>
      <c r="G279" s="204">
        <f t="shared" si="36"/>
        <v>0</v>
      </c>
      <c r="H279" s="204">
        <v>0</v>
      </c>
      <c r="I279" s="204">
        <v>0</v>
      </c>
      <c r="K279" s="205" t="s">
        <v>1395</v>
      </c>
    </row>
    <row r="280" spans="1:11">
      <c r="A280" s="214" t="s">
        <v>1954</v>
      </c>
      <c r="B280" s="219" t="s">
        <v>1287</v>
      </c>
      <c r="C280" s="220" t="s">
        <v>1955</v>
      </c>
      <c r="D280" s="219" t="s">
        <v>1287</v>
      </c>
      <c r="E280" s="221"/>
      <c r="F280" s="226"/>
      <c r="G280" s="221"/>
      <c r="H280" s="221"/>
      <c r="I280" s="221"/>
      <c r="K280" s="205"/>
    </row>
    <row r="281" spans="1:11">
      <c r="A281" s="214" t="s">
        <v>1956</v>
      </c>
      <c r="B281" s="223" t="s">
        <v>1287</v>
      </c>
      <c r="C281" s="224" t="s">
        <v>1957</v>
      </c>
      <c r="D281" s="223" t="s">
        <v>1511</v>
      </c>
      <c r="E281" s="204">
        <v>8</v>
      </c>
      <c r="F281" s="225"/>
      <c r="G281" s="204">
        <f t="shared" si="36"/>
        <v>0</v>
      </c>
      <c r="H281" s="204">
        <v>0</v>
      </c>
      <c r="I281" s="204">
        <v>0</v>
      </c>
      <c r="K281" s="205" t="s">
        <v>1395</v>
      </c>
    </row>
    <row r="282" spans="1:11">
      <c r="A282" s="214" t="s">
        <v>1958</v>
      </c>
      <c r="B282" s="219" t="s">
        <v>1287</v>
      </c>
      <c r="C282" s="220" t="s">
        <v>1959</v>
      </c>
      <c r="D282" s="219" t="s">
        <v>1287</v>
      </c>
      <c r="E282" s="221"/>
      <c r="F282" s="226"/>
      <c r="G282" s="221"/>
      <c r="H282" s="221"/>
      <c r="I282" s="221"/>
      <c r="K282" s="205"/>
    </row>
    <row r="283" spans="1:11">
      <c r="A283" s="214" t="s">
        <v>1960</v>
      </c>
      <c r="B283" s="223" t="s">
        <v>1961</v>
      </c>
      <c r="C283" s="224" t="s">
        <v>1962</v>
      </c>
      <c r="D283" s="223" t="s">
        <v>1511</v>
      </c>
      <c r="E283" s="204">
        <v>4</v>
      </c>
      <c r="F283" s="225"/>
      <c r="G283" s="204">
        <f t="shared" si="36"/>
        <v>0</v>
      </c>
      <c r="H283" s="204">
        <v>1.41</v>
      </c>
      <c r="I283" s="204">
        <v>5.64</v>
      </c>
      <c r="K283" s="205" t="s">
        <v>1395</v>
      </c>
    </row>
    <row r="284" spans="1:11">
      <c r="A284" s="214" t="s">
        <v>1963</v>
      </c>
      <c r="B284" s="219" t="s">
        <v>1287</v>
      </c>
      <c r="C284" s="220" t="s">
        <v>1964</v>
      </c>
      <c r="D284" s="219" t="s">
        <v>1287</v>
      </c>
      <c r="E284" s="221"/>
      <c r="F284" s="226"/>
      <c r="G284" s="221"/>
      <c r="H284" s="221"/>
      <c r="I284" s="221"/>
      <c r="K284" s="205"/>
    </row>
    <row r="285" spans="1:11">
      <c r="A285" s="214" t="s">
        <v>1965</v>
      </c>
      <c r="B285" s="223" t="s">
        <v>1966</v>
      </c>
      <c r="C285" s="224" t="s">
        <v>1967</v>
      </c>
      <c r="D285" s="223" t="s">
        <v>1511</v>
      </c>
      <c r="E285" s="204">
        <v>4</v>
      </c>
      <c r="F285" s="225"/>
      <c r="G285" s="204">
        <f t="shared" si="36"/>
        <v>0</v>
      </c>
      <c r="H285" s="204">
        <v>7.0000000000000007E-2</v>
      </c>
      <c r="I285" s="204">
        <v>0.28000000000000003</v>
      </c>
      <c r="K285" s="205" t="s">
        <v>1395</v>
      </c>
    </row>
    <row r="286" spans="1:11">
      <c r="A286" s="214" t="s">
        <v>1968</v>
      </c>
      <c r="B286" s="219" t="s">
        <v>1287</v>
      </c>
      <c r="C286" s="220" t="s">
        <v>1886</v>
      </c>
      <c r="D286" s="219" t="s">
        <v>1287</v>
      </c>
      <c r="E286" s="221"/>
      <c r="F286" s="226"/>
      <c r="G286" s="221"/>
      <c r="H286" s="221"/>
      <c r="I286" s="221"/>
      <c r="K286" s="205"/>
    </row>
    <row r="287" spans="1:11">
      <c r="A287" s="214" t="s">
        <v>1969</v>
      </c>
      <c r="B287" s="223" t="s">
        <v>1888</v>
      </c>
      <c r="C287" s="224" t="s">
        <v>1889</v>
      </c>
      <c r="D287" s="223" t="s">
        <v>1511</v>
      </c>
      <c r="E287" s="204">
        <v>4</v>
      </c>
      <c r="F287" s="225"/>
      <c r="G287" s="204">
        <f t="shared" si="36"/>
        <v>0</v>
      </c>
      <c r="H287" s="204">
        <v>0</v>
      </c>
      <c r="I287" s="204">
        <v>0</v>
      </c>
      <c r="K287" s="205" t="s">
        <v>1395</v>
      </c>
    </row>
    <row r="288" spans="1:11">
      <c r="A288" s="214" t="s">
        <v>1970</v>
      </c>
      <c r="B288" s="219" t="s">
        <v>1287</v>
      </c>
      <c r="C288" s="220" t="s">
        <v>1971</v>
      </c>
      <c r="D288" s="219" t="s">
        <v>1287</v>
      </c>
      <c r="E288" s="221"/>
      <c r="F288" s="226"/>
      <c r="G288" s="221"/>
      <c r="H288" s="221"/>
      <c r="I288" s="221"/>
      <c r="K288" s="205"/>
    </row>
    <row r="289" spans="1:11">
      <c r="A289" s="214" t="s">
        <v>1972</v>
      </c>
      <c r="B289" s="223" t="s">
        <v>1973</v>
      </c>
      <c r="C289" s="224" t="s">
        <v>1974</v>
      </c>
      <c r="D289" s="223" t="s">
        <v>1511</v>
      </c>
      <c r="E289" s="204">
        <v>4</v>
      </c>
      <c r="F289" s="225"/>
      <c r="G289" s="204">
        <f t="shared" si="36"/>
        <v>0</v>
      </c>
      <c r="H289" s="204">
        <v>0.04</v>
      </c>
      <c r="I289" s="204">
        <v>0.16</v>
      </c>
      <c r="K289" s="205" t="s">
        <v>1395</v>
      </c>
    </row>
    <row r="290" spans="1:11">
      <c r="A290" s="214" t="s">
        <v>1975</v>
      </c>
      <c r="B290" s="219" t="s">
        <v>1287</v>
      </c>
      <c r="C290" s="220" t="s">
        <v>1976</v>
      </c>
      <c r="D290" s="219" t="s">
        <v>1287</v>
      </c>
      <c r="E290" s="221"/>
      <c r="F290" s="226"/>
      <c r="G290" s="221"/>
      <c r="H290" s="221"/>
      <c r="I290" s="221"/>
      <c r="K290" s="205"/>
    </row>
    <row r="291" spans="1:11">
      <c r="A291" s="214" t="s">
        <v>1977</v>
      </c>
      <c r="B291" s="223" t="s">
        <v>1978</v>
      </c>
      <c r="C291" s="224" t="s">
        <v>1979</v>
      </c>
      <c r="D291" s="223" t="s">
        <v>1511</v>
      </c>
      <c r="E291" s="204">
        <v>8</v>
      </c>
      <c r="F291" s="225"/>
      <c r="G291" s="204">
        <f t="shared" si="36"/>
        <v>0</v>
      </c>
      <c r="H291" s="204">
        <v>0.08</v>
      </c>
      <c r="I291" s="204">
        <v>0.64</v>
      </c>
      <c r="K291" s="205" t="s">
        <v>1395</v>
      </c>
    </row>
    <row r="292" spans="1:11">
      <c r="A292" s="214" t="s">
        <v>1980</v>
      </c>
      <c r="B292" s="223" t="s">
        <v>1287</v>
      </c>
      <c r="C292" s="224" t="s">
        <v>1287</v>
      </c>
      <c r="D292" s="223" t="s">
        <v>1287</v>
      </c>
      <c r="E292" s="204"/>
      <c r="F292" s="227"/>
      <c r="G292" s="204"/>
      <c r="H292" s="204"/>
      <c r="I292" s="204"/>
      <c r="K292" s="205"/>
    </row>
    <row r="293" spans="1:11">
      <c r="A293" s="214" t="s">
        <v>1981</v>
      </c>
      <c r="B293" s="233" t="s">
        <v>1287</v>
      </c>
      <c r="C293" s="234" t="s">
        <v>1982</v>
      </c>
      <c r="D293" s="233" t="s">
        <v>1287</v>
      </c>
      <c r="E293" s="235"/>
      <c r="F293" s="236"/>
      <c r="G293" s="235"/>
      <c r="H293" s="235"/>
      <c r="I293" s="235"/>
      <c r="K293" s="205"/>
    </row>
    <row r="294" spans="1:11">
      <c r="A294" s="214" t="s">
        <v>1983</v>
      </c>
      <c r="B294" s="219" t="s">
        <v>1287</v>
      </c>
      <c r="C294" s="220" t="s">
        <v>1984</v>
      </c>
      <c r="D294" s="219" t="s">
        <v>1287</v>
      </c>
      <c r="E294" s="221"/>
      <c r="F294" s="226"/>
      <c r="G294" s="221"/>
      <c r="H294" s="221"/>
      <c r="I294" s="221"/>
      <c r="K294" s="205"/>
    </row>
    <row r="295" spans="1:11">
      <c r="A295" s="214" t="s">
        <v>1985</v>
      </c>
      <c r="B295" s="223" t="s">
        <v>1287</v>
      </c>
      <c r="C295" s="224" t="s">
        <v>1986</v>
      </c>
      <c r="D295" s="223" t="s">
        <v>1511</v>
      </c>
      <c r="E295" s="204">
        <v>1</v>
      </c>
      <c r="F295" s="225"/>
      <c r="G295" s="204">
        <f t="shared" ref="G295:G309" si="37">F295*E295</f>
        <v>0</v>
      </c>
      <c r="H295" s="204">
        <v>16</v>
      </c>
      <c r="I295" s="204">
        <v>16</v>
      </c>
      <c r="K295" s="205" t="s">
        <v>1395</v>
      </c>
    </row>
    <row r="296" spans="1:11">
      <c r="A296" s="214" t="s">
        <v>1987</v>
      </c>
      <c r="B296" s="219" t="s">
        <v>1287</v>
      </c>
      <c r="C296" s="220" t="s">
        <v>1863</v>
      </c>
      <c r="D296" s="219" t="s">
        <v>1287</v>
      </c>
      <c r="E296" s="221"/>
      <c r="F296" s="226"/>
      <c r="G296" s="221"/>
      <c r="H296" s="221"/>
      <c r="I296" s="221"/>
      <c r="K296" s="205"/>
    </row>
    <row r="297" spans="1:11">
      <c r="A297" s="214" t="s">
        <v>1988</v>
      </c>
      <c r="B297" s="223" t="s">
        <v>1287</v>
      </c>
      <c r="C297" s="224" t="s">
        <v>1941</v>
      </c>
      <c r="D297" s="223" t="s">
        <v>1511</v>
      </c>
      <c r="E297" s="204">
        <v>1</v>
      </c>
      <c r="F297" s="225"/>
      <c r="G297" s="204">
        <f t="shared" si="37"/>
        <v>0</v>
      </c>
      <c r="H297" s="204">
        <v>0</v>
      </c>
      <c r="I297" s="204">
        <v>0</v>
      </c>
      <c r="K297" s="205" t="s">
        <v>1395</v>
      </c>
    </row>
    <row r="298" spans="1:11">
      <c r="A298" s="214" t="s">
        <v>1989</v>
      </c>
      <c r="B298" s="223" t="s">
        <v>1287</v>
      </c>
      <c r="C298" s="224" t="s">
        <v>1947</v>
      </c>
      <c r="D298" s="223" t="s">
        <v>1511</v>
      </c>
      <c r="E298" s="204">
        <v>1</v>
      </c>
      <c r="F298" s="225"/>
      <c r="G298" s="204">
        <f t="shared" si="37"/>
        <v>0</v>
      </c>
      <c r="H298" s="204">
        <v>0</v>
      </c>
      <c r="I298" s="204">
        <v>0</v>
      </c>
      <c r="K298" s="205" t="s">
        <v>1395</v>
      </c>
    </row>
    <row r="299" spans="1:11">
      <c r="A299" s="214" t="s">
        <v>1990</v>
      </c>
      <c r="B299" s="223" t="s">
        <v>1287</v>
      </c>
      <c r="C299" s="224" t="s">
        <v>1949</v>
      </c>
      <c r="D299" s="223" t="s">
        <v>1511</v>
      </c>
      <c r="E299" s="204">
        <v>1</v>
      </c>
      <c r="F299" s="225"/>
      <c r="G299" s="204">
        <f t="shared" si="37"/>
        <v>0</v>
      </c>
      <c r="H299" s="204">
        <v>0</v>
      </c>
      <c r="I299" s="204">
        <v>0</v>
      </c>
      <c r="K299" s="205" t="s">
        <v>1395</v>
      </c>
    </row>
    <row r="300" spans="1:11">
      <c r="A300" s="214" t="s">
        <v>1991</v>
      </c>
      <c r="B300" s="219" t="s">
        <v>1287</v>
      </c>
      <c r="C300" s="220" t="s">
        <v>1951</v>
      </c>
      <c r="D300" s="219" t="s">
        <v>1287</v>
      </c>
      <c r="E300" s="221"/>
      <c r="F300" s="226"/>
      <c r="G300" s="221"/>
      <c r="H300" s="221"/>
      <c r="I300" s="221"/>
      <c r="K300" s="205"/>
    </row>
    <row r="301" spans="1:11">
      <c r="A301" s="214" t="s">
        <v>1992</v>
      </c>
      <c r="B301" s="223" t="s">
        <v>1287</v>
      </c>
      <c r="C301" s="224" t="s">
        <v>1953</v>
      </c>
      <c r="D301" s="223" t="s">
        <v>1511</v>
      </c>
      <c r="E301" s="204">
        <v>1</v>
      </c>
      <c r="F301" s="225"/>
      <c r="G301" s="204">
        <f t="shared" si="37"/>
        <v>0</v>
      </c>
      <c r="H301" s="204">
        <v>0</v>
      </c>
      <c r="I301" s="204">
        <v>0</v>
      </c>
      <c r="K301" s="205" t="s">
        <v>1395</v>
      </c>
    </row>
    <row r="302" spans="1:11">
      <c r="A302" s="214" t="s">
        <v>1993</v>
      </c>
      <c r="B302" s="219" t="s">
        <v>1287</v>
      </c>
      <c r="C302" s="220" t="s">
        <v>1955</v>
      </c>
      <c r="D302" s="219" t="s">
        <v>1287</v>
      </c>
      <c r="E302" s="221"/>
      <c r="F302" s="226"/>
      <c r="G302" s="221"/>
      <c r="H302" s="221"/>
      <c r="I302" s="221"/>
      <c r="K302" s="205"/>
    </row>
    <row r="303" spans="1:11">
      <c r="A303" s="214" t="s">
        <v>1994</v>
      </c>
      <c r="B303" s="223" t="s">
        <v>1287</v>
      </c>
      <c r="C303" s="224" t="s">
        <v>1957</v>
      </c>
      <c r="D303" s="223" t="s">
        <v>1511</v>
      </c>
      <c r="E303" s="204">
        <v>2</v>
      </c>
      <c r="F303" s="225"/>
      <c r="G303" s="204">
        <f t="shared" si="37"/>
        <v>0</v>
      </c>
      <c r="H303" s="204">
        <v>0</v>
      </c>
      <c r="I303" s="204">
        <v>0</v>
      </c>
      <c r="K303" s="205" t="s">
        <v>1395</v>
      </c>
    </row>
    <row r="304" spans="1:11">
      <c r="A304" s="214" t="s">
        <v>1995</v>
      </c>
      <c r="B304" s="219" t="s">
        <v>1287</v>
      </c>
      <c r="C304" s="220" t="s">
        <v>1959</v>
      </c>
      <c r="D304" s="219" t="s">
        <v>1287</v>
      </c>
      <c r="E304" s="221"/>
      <c r="F304" s="226"/>
      <c r="G304" s="221"/>
      <c r="H304" s="221"/>
      <c r="I304" s="221"/>
      <c r="K304" s="205"/>
    </row>
    <row r="305" spans="1:11">
      <c r="A305" s="214" t="s">
        <v>1996</v>
      </c>
      <c r="B305" s="223" t="s">
        <v>1961</v>
      </c>
      <c r="C305" s="224" t="s">
        <v>1962</v>
      </c>
      <c r="D305" s="223" t="s">
        <v>1511</v>
      </c>
      <c r="E305" s="204">
        <v>1</v>
      </c>
      <c r="F305" s="225"/>
      <c r="G305" s="204">
        <f t="shared" si="37"/>
        <v>0</v>
      </c>
      <c r="H305" s="204">
        <v>1.41</v>
      </c>
      <c r="I305" s="204">
        <v>1.41</v>
      </c>
      <c r="K305" s="205" t="s">
        <v>1395</v>
      </c>
    </row>
    <row r="306" spans="1:11">
      <c r="A306" s="214" t="s">
        <v>1997</v>
      </c>
      <c r="B306" s="219" t="s">
        <v>1287</v>
      </c>
      <c r="C306" s="220" t="s">
        <v>1971</v>
      </c>
      <c r="D306" s="219" t="s">
        <v>1287</v>
      </c>
      <c r="E306" s="221"/>
      <c r="F306" s="226"/>
      <c r="G306" s="221"/>
      <c r="H306" s="221"/>
      <c r="I306" s="221"/>
      <c r="K306" s="205"/>
    </row>
    <row r="307" spans="1:11">
      <c r="A307" s="214" t="s">
        <v>1998</v>
      </c>
      <c r="B307" s="223" t="s">
        <v>1973</v>
      </c>
      <c r="C307" s="224" t="s">
        <v>1974</v>
      </c>
      <c r="D307" s="223" t="s">
        <v>1511</v>
      </c>
      <c r="E307" s="204">
        <v>1</v>
      </c>
      <c r="F307" s="225"/>
      <c r="G307" s="204">
        <f t="shared" si="37"/>
        <v>0</v>
      </c>
      <c r="H307" s="204">
        <v>0.04</v>
      </c>
      <c r="I307" s="204">
        <v>0.04</v>
      </c>
      <c r="K307" s="205" t="s">
        <v>1395</v>
      </c>
    </row>
    <row r="308" spans="1:11">
      <c r="A308" s="214" t="s">
        <v>1999</v>
      </c>
      <c r="B308" s="219" t="s">
        <v>1287</v>
      </c>
      <c r="C308" s="220" t="s">
        <v>1976</v>
      </c>
      <c r="D308" s="219" t="s">
        <v>1287</v>
      </c>
      <c r="E308" s="221"/>
      <c r="F308" s="226"/>
      <c r="G308" s="221"/>
      <c r="H308" s="221"/>
      <c r="I308" s="221"/>
      <c r="K308" s="205"/>
    </row>
    <row r="309" spans="1:11">
      <c r="A309" s="214" t="s">
        <v>2000</v>
      </c>
      <c r="B309" s="223" t="s">
        <v>1978</v>
      </c>
      <c r="C309" s="224" t="s">
        <v>1979</v>
      </c>
      <c r="D309" s="223" t="s">
        <v>1511</v>
      </c>
      <c r="E309" s="204">
        <v>2</v>
      </c>
      <c r="F309" s="225"/>
      <c r="G309" s="204">
        <f t="shared" si="37"/>
        <v>0</v>
      </c>
      <c r="H309" s="204">
        <v>0.08</v>
      </c>
      <c r="I309" s="204">
        <v>0.16</v>
      </c>
      <c r="K309" s="205" t="s">
        <v>1395</v>
      </c>
    </row>
    <row r="310" spans="1:11">
      <c r="A310" s="214" t="s">
        <v>2001</v>
      </c>
      <c r="B310" s="223" t="s">
        <v>1287</v>
      </c>
      <c r="C310" s="224" t="s">
        <v>1287</v>
      </c>
      <c r="D310" s="223" t="s">
        <v>1287</v>
      </c>
      <c r="E310" s="204"/>
      <c r="F310" s="227"/>
      <c r="G310" s="204"/>
      <c r="H310" s="204"/>
      <c r="I310" s="204"/>
      <c r="K310" s="205"/>
    </row>
    <row r="311" spans="1:11">
      <c r="A311" s="214" t="s">
        <v>2002</v>
      </c>
      <c r="B311" s="233" t="s">
        <v>1287</v>
      </c>
      <c r="C311" s="234" t="s">
        <v>2003</v>
      </c>
      <c r="D311" s="233" t="s">
        <v>1287</v>
      </c>
      <c r="E311" s="235"/>
      <c r="F311" s="236"/>
      <c r="G311" s="235"/>
      <c r="H311" s="235"/>
      <c r="I311" s="235"/>
      <c r="K311" s="205"/>
    </row>
    <row r="312" spans="1:11">
      <c r="A312" s="214" t="s">
        <v>2004</v>
      </c>
      <c r="B312" s="219" t="s">
        <v>1287</v>
      </c>
      <c r="C312" s="220" t="s">
        <v>2005</v>
      </c>
      <c r="D312" s="219" t="s">
        <v>1287</v>
      </c>
      <c r="E312" s="221"/>
      <c r="F312" s="226"/>
      <c r="G312" s="221"/>
      <c r="H312" s="221"/>
      <c r="I312" s="221"/>
      <c r="K312" s="205"/>
    </row>
    <row r="313" spans="1:11">
      <c r="A313" s="214" t="s">
        <v>2006</v>
      </c>
      <c r="B313" s="727" t="s">
        <v>1287</v>
      </c>
      <c r="C313" s="224" t="s">
        <v>2007</v>
      </c>
      <c r="D313" s="223" t="s">
        <v>1511</v>
      </c>
      <c r="E313" s="204">
        <v>1</v>
      </c>
      <c r="F313" s="225"/>
      <c r="G313" s="204">
        <f>F313*E313</f>
        <v>0</v>
      </c>
      <c r="H313" s="204">
        <v>0</v>
      </c>
      <c r="I313" s="204">
        <v>0</v>
      </c>
      <c r="K313" s="205" t="s">
        <v>1395</v>
      </c>
    </row>
    <row r="314" spans="1:11">
      <c r="A314" s="214" t="s">
        <v>2008</v>
      </c>
      <c r="B314" s="219" t="s">
        <v>1287</v>
      </c>
      <c r="C314" s="220" t="s">
        <v>2009</v>
      </c>
      <c r="D314" s="219" t="s">
        <v>1287</v>
      </c>
      <c r="E314" s="221"/>
      <c r="F314" s="226"/>
      <c r="G314" s="221"/>
      <c r="H314" s="221"/>
      <c r="I314" s="221"/>
      <c r="K314" s="205"/>
    </row>
    <row r="315" spans="1:11">
      <c r="A315" s="214" t="s">
        <v>2010</v>
      </c>
      <c r="B315" s="223" t="s">
        <v>2011</v>
      </c>
      <c r="C315" s="224" t="s">
        <v>2012</v>
      </c>
      <c r="D315" s="223" t="s">
        <v>1511</v>
      </c>
      <c r="E315" s="204">
        <v>1</v>
      </c>
      <c r="F315" s="225"/>
      <c r="G315" s="204">
        <f t="shared" ref="G315:G323" si="38">F315*E315</f>
        <v>0</v>
      </c>
      <c r="H315" s="204">
        <v>0.25</v>
      </c>
      <c r="I315" s="204">
        <v>0.25</v>
      </c>
      <c r="K315" s="205" t="s">
        <v>1395</v>
      </c>
    </row>
    <row r="316" spans="1:11">
      <c r="A316" s="214" t="s">
        <v>2013</v>
      </c>
      <c r="B316" s="219" t="s">
        <v>1287</v>
      </c>
      <c r="C316" s="220" t="s">
        <v>2014</v>
      </c>
      <c r="D316" s="219" t="s">
        <v>1287</v>
      </c>
      <c r="E316" s="221"/>
      <c r="F316" s="226"/>
      <c r="G316" s="221"/>
      <c r="H316" s="221"/>
      <c r="I316" s="221"/>
      <c r="K316" s="205"/>
    </row>
    <row r="317" spans="1:11">
      <c r="A317" s="214" t="s">
        <v>2015</v>
      </c>
      <c r="B317" s="223" t="s">
        <v>1287</v>
      </c>
      <c r="C317" s="224" t="s">
        <v>2016</v>
      </c>
      <c r="D317" s="223" t="s">
        <v>1511</v>
      </c>
      <c r="E317" s="204">
        <v>1</v>
      </c>
      <c r="F317" s="225"/>
      <c r="G317" s="204">
        <f t="shared" si="38"/>
        <v>0</v>
      </c>
      <c r="H317" s="204">
        <v>0</v>
      </c>
      <c r="I317" s="204">
        <v>0</v>
      </c>
      <c r="K317" s="205" t="s">
        <v>1395</v>
      </c>
    </row>
    <row r="318" spans="1:11">
      <c r="A318" s="214" t="s">
        <v>2017</v>
      </c>
      <c r="B318" s="219" t="s">
        <v>1287</v>
      </c>
      <c r="C318" s="220" t="s">
        <v>1955</v>
      </c>
      <c r="D318" s="219" t="s">
        <v>1287</v>
      </c>
      <c r="E318" s="221"/>
      <c r="F318" s="226"/>
      <c r="G318" s="221"/>
      <c r="H318" s="221"/>
      <c r="I318" s="221"/>
      <c r="K318" s="205"/>
    </row>
    <row r="319" spans="1:11">
      <c r="A319" s="214" t="s">
        <v>2018</v>
      </c>
      <c r="B319" s="223" t="s">
        <v>1287</v>
      </c>
      <c r="C319" s="224" t="s">
        <v>1957</v>
      </c>
      <c r="D319" s="223" t="s">
        <v>1511</v>
      </c>
      <c r="E319" s="204">
        <v>2</v>
      </c>
      <c r="F319" s="225"/>
      <c r="G319" s="204">
        <f t="shared" si="38"/>
        <v>0</v>
      </c>
      <c r="H319" s="204">
        <v>0</v>
      </c>
      <c r="I319" s="204">
        <v>0</v>
      </c>
      <c r="K319" s="205" t="s">
        <v>1395</v>
      </c>
    </row>
    <row r="320" spans="1:11">
      <c r="A320" s="214" t="s">
        <v>2019</v>
      </c>
      <c r="B320" s="219" t="s">
        <v>1287</v>
      </c>
      <c r="C320" s="220" t="s">
        <v>1971</v>
      </c>
      <c r="D320" s="219" t="s">
        <v>1287</v>
      </c>
      <c r="E320" s="221"/>
      <c r="F320" s="226"/>
      <c r="G320" s="221"/>
      <c r="H320" s="221"/>
      <c r="I320" s="221"/>
      <c r="K320" s="205"/>
    </row>
    <row r="321" spans="1:11">
      <c r="A321" s="214" t="s">
        <v>2020</v>
      </c>
      <c r="B321" s="223" t="s">
        <v>1973</v>
      </c>
      <c r="C321" s="224" t="s">
        <v>1974</v>
      </c>
      <c r="D321" s="223" t="s">
        <v>1511</v>
      </c>
      <c r="E321" s="204">
        <v>1</v>
      </c>
      <c r="F321" s="225"/>
      <c r="G321" s="204">
        <f t="shared" si="38"/>
        <v>0</v>
      </c>
      <c r="H321" s="204">
        <v>0.04</v>
      </c>
      <c r="I321" s="204">
        <v>0.04</v>
      </c>
      <c r="K321" s="205" t="s">
        <v>1395</v>
      </c>
    </row>
    <row r="322" spans="1:11">
      <c r="A322" s="214" t="s">
        <v>2021</v>
      </c>
      <c r="B322" s="219" t="s">
        <v>1287</v>
      </c>
      <c r="C322" s="220" t="s">
        <v>1976</v>
      </c>
      <c r="D322" s="219" t="s">
        <v>1287</v>
      </c>
      <c r="E322" s="221"/>
      <c r="F322" s="226"/>
      <c r="G322" s="221"/>
      <c r="H322" s="221"/>
      <c r="I322" s="221"/>
      <c r="K322" s="205"/>
    </row>
    <row r="323" spans="1:11">
      <c r="A323" s="214" t="s">
        <v>2022</v>
      </c>
      <c r="B323" s="223" t="s">
        <v>1978</v>
      </c>
      <c r="C323" s="224" t="s">
        <v>1979</v>
      </c>
      <c r="D323" s="223" t="s">
        <v>1511</v>
      </c>
      <c r="E323" s="204">
        <v>2</v>
      </c>
      <c r="F323" s="225"/>
      <c r="G323" s="204">
        <f t="shared" si="38"/>
        <v>0</v>
      </c>
      <c r="H323" s="204">
        <v>0.08</v>
      </c>
      <c r="I323" s="204">
        <v>0.16</v>
      </c>
      <c r="K323" s="205" t="s">
        <v>1395</v>
      </c>
    </row>
    <row r="324" spans="1:11">
      <c r="A324" s="214" t="s">
        <v>2023</v>
      </c>
      <c r="B324" s="223" t="s">
        <v>1287</v>
      </c>
      <c r="C324" s="224" t="s">
        <v>1287</v>
      </c>
      <c r="D324" s="223" t="s">
        <v>1287</v>
      </c>
      <c r="E324" s="204"/>
      <c r="F324" s="227"/>
      <c r="G324" s="204"/>
      <c r="H324" s="204"/>
      <c r="I324" s="204"/>
      <c r="K324" s="205"/>
    </row>
    <row r="325" spans="1:11">
      <c r="A325" s="214" t="s">
        <v>2024</v>
      </c>
      <c r="B325" s="233" t="s">
        <v>1287</v>
      </c>
      <c r="C325" s="234" t="s">
        <v>2025</v>
      </c>
      <c r="D325" s="233" t="s">
        <v>1287</v>
      </c>
      <c r="E325" s="235"/>
      <c r="F325" s="236"/>
      <c r="G325" s="235"/>
      <c r="H325" s="235"/>
      <c r="I325" s="235"/>
      <c r="K325" s="205"/>
    </row>
    <row r="326" spans="1:11">
      <c r="A326" s="214" t="s">
        <v>2026</v>
      </c>
      <c r="B326" s="219" t="s">
        <v>1287</v>
      </c>
      <c r="C326" s="220" t="s">
        <v>2027</v>
      </c>
      <c r="D326" s="219" t="s">
        <v>1287</v>
      </c>
      <c r="E326" s="221"/>
      <c r="F326" s="226"/>
      <c r="G326" s="221"/>
      <c r="H326" s="221"/>
      <c r="I326" s="221"/>
      <c r="K326" s="205"/>
    </row>
    <row r="327" spans="1:11">
      <c r="A327" s="214" t="s">
        <v>2028</v>
      </c>
      <c r="B327" s="223" t="s">
        <v>1287</v>
      </c>
      <c r="C327" s="224" t="s">
        <v>2029</v>
      </c>
      <c r="D327" s="223" t="s">
        <v>1511</v>
      </c>
      <c r="E327" s="204">
        <v>1</v>
      </c>
      <c r="F327" s="225"/>
      <c r="G327" s="204">
        <f t="shared" ref="G327:G334" si="39">F327*E327</f>
        <v>0</v>
      </c>
      <c r="H327" s="204">
        <v>0</v>
      </c>
      <c r="I327" s="204">
        <v>0</v>
      </c>
      <c r="K327" s="205" t="s">
        <v>1395</v>
      </c>
    </row>
    <row r="328" spans="1:11">
      <c r="A328" s="214" t="s">
        <v>2030</v>
      </c>
      <c r="B328" s="219" t="s">
        <v>1287</v>
      </c>
      <c r="C328" s="220" t="s">
        <v>1863</v>
      </c>
      <c r="D328" s="219" t="s">
        <v>1287</v>
      </c>
      <c r="E328" s="221"/>
      <c r="F328" s="226"/>
      <c r="G328" s="221"/>
      <c r="H328" s="221"/>
      <c r="I328" s="221"/>
      <c r="K328" s="205"/>
    </row>
    <row r="329" spans="1:11">
      <c r="A329" s="214" t="s">
        <v>2031</v>
      </c>
      <c r="B329" s="223" t="s">
        <v>1287</v>
      </c>
      <c r="C329" s="224" t="s">
        <v>1941</v>
      </c>
      <c r="D329" s="223" t="s">
        <v>1511</v>
      </c>
      <c r="E329" s="204">
        <v>1</v>
      </c>
      <c r="F329" s="225"/>
      <c r="G329" s="204">
        <f t="shared" si="39"/>
        <v>0</v>
      </c>
      <c r="H329" s="204">
        <v>0</v>
      </c>
      <c r="I329" s="204">
        <v>0</v>
      </c>
      <c r="K329" s="205" t="s">
        <v>1395</v>
      </c>
    </row>
    <row r="330" spans="1:11">
      <c r="A330" s="214" t="s">
        <v>2032</v>
      </c>
      <c r="B330" s="223" t="s">
        <v>1287</v>
      </c>
      <c r="C330" s="224" t="s">
        <v>2033</v>
      </c>
      <c r="D330" s="223" t="s">
        <v>1511</v>
      </c>
      <c r="E330" s="204">
        <v>1</v>
      </c>
      <c r="F330" s="225"/>
      <c r="G330" s="204">
        <f t="shared" si="39"/>
        <v>0</v>
      </c>
      <c r="H330" s="204">
        <v>0</v>
      </c>
      <c r="I330" s="204">
        <v>0</v>
      </c>
      <c r="K330" s="205" t="s">
        <v>1395</v>
      </c>
    </row>
    <row r="331" spans="1:11">
      <c r="A331" s="214" t="s">
        <v>2034</v>
      </c>
      <c r="B331" s="223" t="s">
        <v>1287</v>
      </c>
      <c r="C331" s="224" t="s">
        <v>2035</v>
      </c>
      <c r="D331" s="223" t="s">
        <v>1511</v>
      </c>
      <c r="E331" s="204">
        <v>1</v>
      </c>
      <c r="F331" s="225"/>
      <c r="G331" s="204">
        <f t="shared" si="39"/>
        <v>0</v>
      </c>
      <c r="H331" s="204">
        <v>0</v>
      </c>
      <c r="I331" s="204">
        <v>0</v>
      </c>
      <c r="K331" s="205" t="s">
        <v>1395</v>
      </c>
    </row>
    <row r="332" spans="1:11">
      <c r="A332" s="214" t="s">
        <v>2036</v>
      </c>
      <c r="B332" s="223" t="s">
        <v>1287</v>
      </c>
      <c r="C332" s="224" t="s">
        <v>2037</v>
      </c>
      <c r="D332" s="223" t="s">
        <v>1511</v>
      </c>
      <c r="E332" s="204">
        <v>1</v>
      </c>
      <c r="F332" s="225"/>
      <c r="G332" s="204">
        <f t="shared" si="39"/>
        <v>0</v>
      </c>
      <c r="H332" s="204">
        <v>0</v>
      </c>
      <c r="I332" s="204">
        <v>0</v>
      </c>
      <c r="K332" s="205" t="s">
        <v>1395</v>
      </c>
    </row>
    <row r="333" spans="1:11">
      <c r="A333" s="214" t="s">
        <v>2038</v>
      </c>
      <c r="B333" s="223" t="s">
        <v>1287</v>
      </c>
      <c r="C333" s="224" t="s">
        <v>2039</v>
      </c>
      <c r="D333" s="223" t="s">
        <v>1511</v>
      </c>
      <c r="E333" s="204">
        <v>1</v>
      </c>
      <c r="F333" s="225"/>
      <c r="G333" s="204">
        <f t="shared" si="39"/>
        <v>0</v>
      </c>
      <c r="H333" s="204">
        <v>0</v>
      </c>
      <c r="I333" s="204">
        <v>0</v>
      </c>
      <c r="K333" s="205" t="s">
        <v>1395</v>
      </c>
    </row>
    <row r="334" spans="1:11">
      <c r="A334" s="214" t="s">
        <v>2040</v>
      </c>
      <c r="B334" s="223" t="s">
        <v>1287</v>
      </c>
      <c r="C334" s="224" t="s">
        <v>2041</v>
      </c>
      <c r="D334" s="223" t="s">
        <v>1511</v>
      </c>
      <c r="E334" s="204">
        <v>1</v>
      </c>
      <c r="F334" s="225"/>
      <c r="G334" s="204">
        <f t="shared" si="39"/>
        <v>0</v>
      </c>
      <c r="H334" s="204">
        <v>0</v>
      </c>
      <c r="I334" s="204">
        <v>0</v>
      </c>
      <c r="K334" s="205" t="s">
        <v>1395</v>
      </c>
    </row>
    <row r="335" spans="1:11">
      <c r="A335" s="214" t="s">
        <v>2042</v>
      </c>
      <c r="B335" s="219" t="s">
        <v>1287</v>
      </c>
      <c r="C335" s="220" t="s">
        <v>2043</v>
      </c>
      <c r="D335" s="219" t="s">
        <v>1287</v>
      </c>
      <c r="E335" s="221"/>
      <c r="F335" s="226"/>
      <c r="G335" s="221"/>
      <c r="H335" s="221"/>
      <c r="I335" s="221"/>
      <c r="K335" s="205"/>
    </row>
    <row r="336" spans="1:11">
      <c r="A336" s="214" t="s">
        <v>2044</v>
      </c>
      <c r="B336" s="223" t="s">
        <v>1287</v>
      </c>
      <c r="C336" s="224" t="s">
        <v>2045</v>
      </c>
      <c r="D336" s="223" t="s">
        <v>1511</v>
      </c>
      <c r="E336" s="204">
        <v>1</v>
      </c>
      <c r="F336" s="225"/>
      <c r="G336" s="204">
        <f t="shared" ref="G336:G344" si="40">F336*E336</f>
        <v>0</v>
      </c>
      <c r="H336" s="204">
        <v>0</v>
      </c>
      <c r="I336" s="204">
        <v>0</v>
      </c>
      <c r="K336" s="205" t="s">
        <v>1395</v>
      </c>
    </row>
    <row r="337" spans="1:11">
      <c r="A337" s="214" t="s">
        <v>2046</v>
      </c>
      <c r="B337" s="219" t="s">
        <v>1287</v>
      </c>
      <c r="C337" s="220" t="s">
        <v>2047</v>
      </c>
      <c r="D337" s="219" t="s">
        <v>1287</v>
      </c>
      <c r="E337" s="221"/>
      <c r="F337" s="226"/>
      <c r="G337" s="221"/>
      <c r="H337" s="221"/>
      <c r="I337" s="221"/>
      <c r="K337" s="205"/>
    </row>
    <row r="338" spans="1:11">
      <c r="A338" s="214" t="s">
        <v>2048</v>
      </c>
      <c r="B338" s="223" t="s">
        <v>2049</v>
      </c>
      <c r="C338" s="224" t="s">
        <v>2050</v>
      </c>
      <c r="D338" s="223" t="s">
        <v>1511</v>
      </c>
      <c r="E338" s="204">
        <v>1</v>
      </c>
      <c r="F338" s="225"/>
      <c r="G338" s="204">
        <f t="shared" si="40"/>
        <v>0</v>
      </c>
      <c r="H338" s="204">
        <v>3.79</v>
      </c>
      <c r="I338" s="204">
        <v>3.79</v>
      </c>
      <c r="K338" s="205" t="s">
        <v>1395</v>
      </c>
    </row>
    <row r="339" spans="1:11">
      <c r="A339" s="214" t="s">
        <v>2051</v>
      </c>
      <c r="B339" s="219" t="s">
        <v>1287</v>
      </c>
      <c r="C339" s="220" t="s">
        <v>2052</v>
      </c>
      <c r="D339" s="219" t="s">
        <v>1287</v>
      </c>
      <c r="E339" s="221"/>
      <c r="F339" s="226"/>
      <c r="G339" s="221"/>
      <c r="H339" s="221"/>
      <c r="I339" s="221"/>
      <c r="K339" s="205"/>
    </row>
    <row r="340" spans="1:11">
      <c r="A340" s="214" t="s">
        <v>2053</v>
      </c>
      <c r="B340" s="223" t="s">
        <v>2054</v>
      </c>
      <c r="C340" s="224" t="s">
        <v>2055</v>
      </c>
      <c r="D340" s="223" t="s">
        <v>1511</v>
      </c>
      <c r="E340" s="204">
        <v>1</v>
      </c>
      <c r="F340" s="225"/>
      <c r="G340" s="204">
        <f t="shared" si="40"/>
        <v>0</v>
      </c>
      <c r="H340" s="204">
        <v>0.92</v>
      </c>
      <c r="I340" s="204">
        <v>0.92</v>
      </c>
      <c r="K340" s="205" t="s">
        <v>1395</v>
      </c>
    </row>
    <row r="341" spans="1:11">
      <c r="A341" s="214" t="s">
        <v>2056</v>
      </c>
      <c r="B341" s="219" t="s">
        <v>1287</v>
      </c>
      <c r="C341" s="220" t="s">
        <v>1971</v>
      </c>
      <c r="D341" s="219" t="s">
        <v>1287</v>
      </c>
      <c r="E341" s="221"/>
      <c r="F341" s="226"/>
      <c r="G341" s="221"/>
      <c r="H341" s="221"/>
      <c r="I341" s="221"/>
      <c r="K341" s="205"/>
    </row>
    <row r="342" spans="1:11">
      <c r="A342" s="214" t="s">
        <v>2057</v>
      </c>
      <c r="B342" s="223" t="s">
        <v>2058</v>
      </c>
      <c r="C342" s="224" t="s">
        <v>2059</v>
      </c>
      <c r="D342" s="223" t="s">
        <v>1511</v>
      </c>
      <c r="E342" s="204">
        <v>1</v>
      </c>
      <c r="F342" s="225"/>
      <c r="G342" s="204">
        <f t="shared" si="40"/>
        <v>0</v>
      </c>
      <c r="H342" s="204">
        <v>0.18</v>
      </c>
      <c r="I342" s="204">
        <v>0.18</v>
      </c>
      <c r="K342" s="205" t="s">
        <v>1395</v>
      </c>
    </row>
    <row r="343" spans="1:11">
      <c r="A343" s="214" t="s">
        <v>2060</v>
      </c>
      <c r="B343" s="219" t="s">
        <v>1287</v>
      </c>
      <c r="C343" s="220" t="s">
        <v>1976</v>
      </c>
      <c r="D343" s="219" t="s">
        <v>1287</v>
      </c>
      <c r="E343" s="221"/>
      <c r="F343" s="226"/>
      <c r="G343" s="221"/>
      <c r="H343" s="221"/>
      <c r="I343" s="221"/>
      <c r="K343" s="205"/>
    </row>
    <row r="344" spans="1:11">
      <c r="A344" s="214" t="s">
        <v>2061</v>
      </c>
      <c r="B344" s="223" t="s">
        <v>2062</v>
      </c>
      <c r="C344" s="224" t="s">
        <v>2063</v>
      </c>
      <c r="D344" s="223" t="s">
        <v>1511</v>
      </c>
      <c r="E344" s="204">
        <v>1</v>
      </c>
      <c r="F344" s="225"/>
      <c r="G344" s="204">
        <f t="shared" si="40"/>
        <v>0</v>
      </c>
      <c r="H344" s="204">
        <v>0.08</v>
      </c>
      <c r="I344" s="204">
        <v>0.08</v>
      </c>
      <c r="K344" s="205" t="s">
        <v>1395</v>
      </c>
    </row>
    <row r="345" spans="1:11">
      <c r="A345" s="214" t="s">
        <v>2064</v>
      </c>
      <c r="B345" s="223" t="s">
        <v>1287</v>
      </c>
      <c r="C345" s="224" t="s">
        <v>1287</v>
      </c>
      <c r="D345" s="223" t="s">
        <v>1287</v>
      </c>
      <c r="E345" s="204"/>
      <c r="F345" s="227"/>
      <c r="G345" s="204"/>
      <c r="H345" s="204"/>
      <c r="I345" s="204"/>
      <c r="K345" s="205"/>
    </row>
    <row r="346" spans="1:11">
      <c r="A346" s="214" t="s">
        <v>2065</v>
      </c>
      <c r="B346" s="233" t="s">
        <v>1287</v>
      </c>
      <c r="C346" s="234" t="s">
        <v>2066</v>
      </c>
      <c r="D346" s="233" t="s">
        <v>1287</v>
      </c>
      <c r="E346" s="235"/>
      <c r="F346" s="236"/>
      <c r="G346" s="235"/>
      <c r="H346" s="235"/>
      <c r="I346" s="235"/>
      <c r="K346" s="205"/>
    </row>
    <row r="347" spans="1:11">
      <c r="A347" s="214" t="s">
        <v>2067</v>
      </c>
      <c r="B347" s="219" t="s">
        <v>1287</v>
      </c>
      <c r="C347" s="220" t="s">
        <v>2068</v>
      </c>
      <c r="D347" s="219" t="s">
        <v>1287</v>
      </c>
      <c r="E347" s="221"/>
      <c r="F347" s="226"/>
      <c r="G347" s="221"/>
      <c r="H347" s="221"/>
      <c r="I347" s="221"/>
      <c r="K347" s="205"/>
    </row>
    <row r="348" spans="1:11">
      <c r="A348" s="214" t="s">
        <v>2069</v>
      </c>
      <c r="B348" s="223" t="s">
        <v>1287</v>
      </c>
      <c r="C348" s="224" t="s">
        <v>2070</v>
      </c>
      <c r="D348" s="223" t="s">
        <v>1511</v>
      </c>
      <c r="E348" s="204">
        <v>1</v>
      </c>
      <c r="F348" s="225"/>
      <c r="G348" s="204">
        <f t="shared" ref="G348:G354" si="41">F348*E348</f>
        <v>0</v>
      </c>
      <c r="H348" s="204">
        <v>2.2000000000000002</v>
      </c>
      <c r="I348" s="204">
        <v>2.2000000000000002</v>
      </c>
      <c r="K348" s="205" t="s">
        <v>1395</v>
      </c>
    </row>
    <row r="349" spans="1:11">
      <c r="A349" s="214" t="s">
        <v>2071</v>
      </c>
      <c r="B349" s="219" t="s">
        <v>1287</v>
      </c>
      <c r="C349" s="220" t="s">
        <v>1955</v>
      </c>
      <c r="D349" s="219" t="s">
        <v>1287</v>
      </c>
      <c r="E349" s="221"/>
      <c r="F349" s="226"/>
      <c r="G349" s="221"/>
      <c r="H349" s="221"/>
      <c r="I349" s="221"/>
      <c r="K349" s="205"/>
    </row>
    <row r="350" spans="1:11">
      <c r="A350" s="214" t="s">
        <v>2072</v>
      </c>
      <c r="B350" s="223" t="s">
        <v>1287</v>
      </c>
      <c r="C350" s="224" t="s">
        <v>1957</v>
      </c>
      <c r="D350" s="223" t="s">
        <v>1511</v>
      </c>
      <c r="E350" s="204">
        <v>1</v>
      </c>
      <c r="F350" s="225"/>
      <c r="G350" s="204">
        <f t="shared" si="41"/>
        <v>0</v>
      </c>
      <c r="H350" s="204">
        <v>0</v>
      </c>
      <c r="I350" s="204">
        <v>0</v>
      </c>
      <c r="K350" s="205" t="s">
        <v>1395</v>
      </c>
    </row>
    <row r="351" spans="1:11">
      <c r="A351" s="214" t="s">
        <v>2073</v>
      </c>
      <c r="B351" s="219" t="s">
        <v>1287</v>
      </c>
      <c r="C351" s="220" t="s">
        <v>2074</v>
      </c>
      <c r="D351" s="219" t="s">
        <v>1287</v>
      </c>
      <c r="E351" s="221"/>
      <c r="F351" s="226"/>
      <c r="G351" s="221"/>
      <c r="H351" s="221"/>
      <c r="I351" s="221"/>
      <c r="K351" s="205"/>
    </row>
    <row r="352" spans="1:11">
      <c r="A352" s="214" t="s">
        <v>2075</v>
      </c>
      <c r="B352" s="223" t="s">
        <v>1287</v>
      </c>
      <c r="C352" s="224" t="s">
        <v>2076</v>
      </c>
      <c r="D352" s="223" t="s">
        <v>1511</v>
      </c>
      <c r="E352" s="204">
        <v>1</v>
      </c>
      <c r="F352" s="225"/>
      <c r="G352" s="204">
        <f t="shared" si="41"/>
        <v>0</v>
      </c>
      <c r="H352" s="204">
        <v>0</v>
      </c>
      <c r="I352" s="204">
        <v>0</v>
      </c>
      <c r="K352" s="205" t="s">
        <v>1395</v>
      </c>
    </row>
    <row r="353" spans="1:11">
      <c r="A353" s="214" t="s">
        <v>2077</v>
      </c>
      <c r="B353" s="219" t="s">
        <v>1287</v>
      </c>
      <c r="C353" s="220" t="s">
        <v>1976</v>
      </c>
      <c r="D353" s="219" t="s">
        <v>1287</v>
      </c>
      <c r="E353" s="221"/>
      <c r="F353" s="226"/>
      <c r="G353" s="221"/>
      <c r="H353" s="221"/>
      <c r="I353" s="221"/>
      <c r="K353" s="205"/>
    </row>
    <row r="354" spans="1:11">
      <c r="A354" s="214" t="s">
        <v>2078</v>
      </c>
      <c r="B354" s="223" t="s">
        <v>1978</v>
      </c>
      <c r="C354" s="224" t="s">
        <v>1979</v>
      </c>
      <c r="D354" s="223" t="s">
        <v>1511</v>
      </c>
      <c r="E354" s="204">
        <v>1</v>
      </c>
      <c r="F354" s="225"/>
      <c r="G354" s="204">
        <f t="shared" si="41"/>
        <v>0</v>
      </c>
      <c r="H354" s="204">
        <v>0.08</v>
      </c>
      <c r="I354" s="204">
        <v>0.08</v>
      </c>
      <c r="K354" s="205" t="s">
        <v>1395</v>
      </c>
    </row>
    <row r="355" spans="1:11">
      <c r="A355" s="214" t="s">
        <v>2079</v>
      </c>
      <c r="B355" s="223" t="s">
        <v>1287</v>
      </c>
      <c r="C355" s="224" t="s">
        <v>1287</v>
      </c>
      <c r="D355" s="223" t="s">
        <v>1287</v>
      </c>
      <c r="E355" s="204"/>
      <c r="F355" s="227"/>
      <c r="G355" s="204"/>
      <c r="H355" s="204"/>
      <c r="I355" s="204"/>
      <c r="K355" s="205"/>
    </row>
    <row r="356" spans="1:11">
      <c r="A356" s="214" t="s">
        <v>2080</v>
      </c>
      <c r="B356" s="219" t="s">
        <v>1287</v>
      </c>
      <c r="C356" s="220" t="s">
        <v>1846</v>
      </c>
      <c r="D356" s="219" t="s">
        <v>1287</v>
      </c>
      <c r="E356" s="221"/>
      <c r="F356" s="226"/>
      <c r="G356" s="221"/>
      <c r="H356" s="221"/>
      <c r="I356" s="221"/>
      <c r="K356" s="205"/>
    </row>
    <row r="357" spans="1:11">
      <c r="A357" s="214" t="s">
        <v>2081</v>
      </c>
      <c r="B357" s="219" t="s">
        <v>1287</v>
      </c>
      <c r="C357" s="220" t="s">
        <v>2082</v>
      </c>
      <c r="D357" s="219" t="s">
        <v>1287</v>
      </c>
      <c r="E357" s="221"/>
      <c r="F357" s="226"/>
      <c r="G357" s="221"/>
      <c r="H357" s="221"/>
      <c r="I357" s="221"/>
      <c r="K357" s="205"/>
    </row>
    <row r="358" spans="1:11">
      <c r="A358" s="214" t="s">
        <v>2083</v>
      </c>
      <c r="B358" s="219" t="s">
        <v>1287</v>
      </c>
      <c r="C358" s="220" t="s">
        <v>1585</v>
      </c>
      <c r="D358" s="219" t="s">
        <v>1287</v>
      </c>
      <c r="E358" s="221"/>
      <c r="F358" s="226"/>
      <c r="G358" s="221"/>
      <c r="H358" s="221"/>
      <c r="I358" s="221"/>
      <c r="K358" s="205"/>
    </row>
    <row r="359" spans="1:11">
      <c r="A359" s="214" t="s">
        <v>2084</v>
      </c>
      <c r="B359" s="223" t="s">
        <v>2085</v>
      </c>
      <c r="C359" s="224" t="s">
        <v>1588</v>
      </c>
      <c r="D359" s="223" t="s">
        <v>296</v>
      </c>
      <c r="E359" s="204">
        <v>0.5</v>
      </c>
      <c r="F359" s="225"/>
      <c r="G359" s="204">
        <f t="shared" ref="G359" si="42">F359*E359</f>
        <v>0</v>
      </c>
      <c r="H359" s="204">
        <v>0</v>
      </c>
      <c r="I359" s="204">
        <v>0</v>
      </c>
      <c r="K359" s="205" t="s">
        <v>1589</v>
      </c>
    </row>
    <row r="360" spans="1:11">
      <c r="A360" s="214" t="s">
        <v>2086</v>
      </c>
      <c r="B360" s="215" t="s">
        <v>1287</v>
      </c>
      <c r="C360" s="216" t="s">
        <v>2087</v>
      </c>
      <c r="D360" s="215" t="s">
        <v>1287</v>
      </c>
      <c r="E360" s="217"/>
      <c r="F360" s="228"/>
      <c r="G360" s="217">
        <f>SUM(G234:G359)</f>
        <v>0</v>
      </c>
      <c r="H360" s="217"/>
      <c r="I360" s="217">
        <v>100.36</v>
      </c>
      <c r="K360" s="205"/>
    </row>
    <row r="361" spans="1:11">
      <c r="A361" s="214" t="s">
        <v>2088</v>
      </c>
      <c r="B361" s="223" t="s">
        <v>1287</v>
      </c>
      <c r="C361" s="224" t="s">
        <v>1287</v>
      </c>
      <c r="D361" s="223" t="s">
        <v>1287</v>
      </c>
      <c r="E361" s="204"/>
      <c r="F361" s="227"/>
      <c r="G361" s="204"/>
      <c r="H361" s="204"/>
      <c r="I361" s="204"/>
      <c r="K361" s="205"/>
    </row>
    <row r="362" spans="1:11">
      <c r="A362" s="214" t="s">
        <v>2089</v>
      </c>
      <c r="B362" s="215" t="s">
        <v>1287</v>
      </c>
      <c r="C362" s="216" t="s">
        <v>1366</v>
      </c>
      <c r="D362" s="215" t="s">
        <v>1287</v>
      </c>
      <c r="E362" s="217"/>
      <c r="F362" s="228"/>
      <c r="G362" s="217"/>
      <c r="H362" s="217"/>
      <c r="I362" s="217"/>
      <c r="K362" s="205"/>
    </row>
    <row r="363" spans="1:11">
      <c r="A363" s="214" t="s">
        <v>2090</v>
      </c>
      <c r="B363" s="219" t="s">
        <v>1287</v>
      </c>
      <c r="C363" s="220" t="s">
        <v>2091</v>
      </c>
      <c r="D363" s="219" t="s">
        <v>1287</v>
      </c>
      <c r="E363" s="221"/>
      <c r="F363" s="226"/>
      <c r="G363" s="221"/>
      <c r="H363" s="221"/>
      <c r="I363" s="221"/>
      <c r="K363" s="205"/>
    </row>
    <row r="364" spans="1:11">
      <c r="A364" s="214" t="s">
        <v>2092</v>
      </c>
      <c r="B364" s="223" t="s">
        <v>1287</v>
      </c>
      <c r="C364" s="224" t="s">
        <v>2093</v>
      </c>
      <c r="D364" s="223" t="s">
        <v>497</v>
      </c>
      <c r="E364" s="204">
        <v>90</v>
      </c>
      <c r="F364" s="225"/>
      <c r="G364" s="204">
        <f t="shared" ref="G364:G366" si="43">F364*E364</f>
        <v>0</v>
      </c>
      <c r="H364" s="204">
        <v>1</v>
      </c>
      <c r="I364" s="204">
        <v>90</v>
      </c>
      <c r="K364" s="205" t="s">
        <v>1395</v>
      </c>
    </row>
    <row r="365" spans="1:11">
      <c r="A365" s="214" t="s">
        <v>2094</v>
      </c>
      <c r="B365" s="219" t="s">
        <v>1287</v>
      </c>
      <c r="C365" s="220" t="s">
        <v>2095</v>
      </c>
      <c r="D365" s="219" t="s">
        <v>1287</v>
      </c>
      <c r="E365" s="221"/>
      <c r="F365" s="226"/>
      <c r="G365" s="221"/>
      <c r="H365" s="221"/>
      <c r="I365" s="221"/>
      <c r="K365" s="205"/>
    </row>
    <row r="366" spans="1:11">
      <c r="A366" s="214" t="s">
        <v>2096</v>
      </c>
      <c r="B366" s="223" t="s">
        <v>1287</v>
      </c>
      <c r="C366" s="224" t="s">
        <v>2093</v>
      </c>
      <c r="D366" s="223" t="s">
        <v>497</v>
      </c>
      <c r="E366" s="204">
        <v>90</v>
      </c>
      <c r="F366" s="225"/>
      <c r="G366" s="204">
        <f t="shared" si="43"/>
        <v>0</v>
      </c>
      <c r="H366" s="204">
        <v>0</v>
      </c>
      <c r="I366" s="204">
        <v>0</v>
      </c>
      <c r="K366" s="205" t="s">
        <v>1395</v>
      </c>
    </row>
    <row r="367" spans="1:11">
      <c r="A367" s="214" t="s">
        <v>2097</v>
      </c>
      <c r="B367" s="223" t="s">
        <v>1287</v>
      </c>
      <c r="C367" s="224" t="s">
        <v>1287</v>
      </c>
      <c r="D367" s="223" t="s">
        <v>1287</v>
      </c>
      <c r="E367" s="204"/>
      <c r="F367" s="227"/>
      <c r="G367" s="204"/>
      <c r="H367" s="204"/>
      <c r="I367" s="204"/>
      <c r="K367" s="205"/>
    </row>
    <row r="368" spans="1:11">
      <c r="A368" s="214" t="s">
        <v>2098</v>
      </c>
      <c r="B368" s="219" t="s">
        <v>1287</v>
      </c>
      <c r="C368" s="220" t="s">
        <v>1846</v>
      </c>
      <c r="D368" s="219" t="s">
        <v>1287</v>
      </c>
      <c r="E368" s="221"/>
      <c r="F368" s="226"/>
      <c r="G368" s="221"/>
      <c r="H368" s="221"/>
      <c r="I368" s="221"/>
      <c r="K368" s="205"/>
    </row>
    <row r="369" spans="1:11">
      <c r="A369" s="214" t="s">
        <v>2099</v>
      </c>
      <c r="B369" s="219" t="s">
        <v>1287</v>
      </c>
      <c r="C369" s="220" t="s">
        <v>2100</v>
      </c>
      <c r="D369" s="219" t="s">
        <v>1287</v>
      </c>
      <c r="E369" s="221"/>
      <c r="F369" s="226"/>
      <c r="G369" s="221"/>
      <c r="H369" s="221"/>
      <c r="I369" s="221"/>
      <c r="K369" s="205"/>
    </row>
    <row r="370" spans="1:11">
      <c r="A370" s="214" t="s">
        <v>2101</v>
      </c>
      <c r="B370" s="219" t="s">
        <v>1287</v>
      </c>
      <c r="C370" s="220" t="s">
        <v>2102</v>
      </c>
      <c r="D370" s="219" t="s">
        <v>1287</v>
      </c>
      <c r="E370" s="221"/>
      <c r="F370" s="226"/>
      <c r="G370" s="221"/>
      <c r="H370" s="221"/>
      <c r="I370" s="221"/>
      <c r="K370" s="205"/>
    </row>
    <row r="371" spans="1:11">
      <c r="A371" s="214" t="s">
        <v>2103</v>
      </c>
      <c r="B371" s="223" t="s">
        <v>2104</v>
      </c>
      <c r="C371" s="224" t="s">
        <v>1588</v>
      </c>
      <c r="D371" s="223" t="s">
        <v>296</v>
      </c>
      <c r="E371" s="204">
        <v>0.1</v>
      </c>
      <c r="F371" s="225"/>
      <c r="G371" s="204">
        <f t="shared" ref="G371" si="44">F371*E371</f>
        <v>0</v>
      </c>
      <c r="H371" s="204">
        <v>0</v>
      </c>
      <c r="I371" s="204">
        <v>0</v>
      </c>
      <c r="K371" s="205" t="s">
        <v>1395</v>
      </c>
    </row>
    <row r="372" spans="1:11">
      <c r="A372" s="214" t="s">
        <v>2105</v>
      </c>
      <c r="B372" s="215" t="s">
        <v>1287</v>
      </c>
      <c r="C372" s="216" t="s">
        <v>2106</v>
      </c>
      <c r="D372" s="215" t="s">
        <v>1287</v>
      </c>
      <c r="E372" s="217"/>
      <c r="F372" s="228"/>
      <c r="G372" s="217">
        <f>SUM(G363:G371)</f>
        <v>0</v>
      </c>
      <c r="H372" s="217"/>
      <c r="I372" s="217">
        <v>90</v>
      </c>
      <c r="K372" s="205"/>
    </row>
    <row r="373" spans="1:11">
      <c r="A373" s="214" t="s">
        <v>2107</v>
      </c>
      <c r="B373" s="223" t="s">
        <v>1287</v>
      </c>
      <c r="C373" s="224" t="s">
        <v>1287</v>
      </c>
      <c r="D373" s="223" t="s">
        <v>1287</v>
      </c>
      <c r="E373" s="204"/>
      <c r="F373" s="227"/>
      <c r="G373" s="204"/>
      <c r="H373" s="204"/>
      <c r="I373" s="204"/>
      <c r="K373" s="205"/>
    </row>
    <row r="374" spans="1:11">
      <c r="A374" s="214" t="s">
        <v>2108</v>
      </c>
      <c r="B374" s="215" t="s">
        <v>1287</v>
      </c>
      <c r="C374" s="216" t="s">
        <v>1367</v>
      </c>
      <c r="D374" s="215" t="s">
        <v>1287</v>
      </c>
      <c r="E374" s="217"/>
      <c r="F374" s="228"/>
      <c r="G374" s="217"/>
      <c r="H374" s="217"/>
      <c r="I374" s="217"/>
      <c r="K374" s="205"/>
    </row>
    <row r="375" spans="1:11">
      <c r="A375" s="214" t="s">
        <v>2109</v>
      </c>
      <c r="B375" s="219" t="s">
        <v>1287</v>
      </c>
      <c r="C375" s="220" t="s">
        <v>2110</v>
      </c>
      <c r="D375" s="219" t="s">
        <v>1287</v>
      </c>
      <c r="E375" s="221"/>
      <c r="F375" s="226"/>
      <c r="G375" s="221"/>
      <c r="H375" s="221"/>
      <c r="I375" s="221"/>
      <c r="K375" s="205"/>
    </row>
    <row r="376" spans="1:11">
      <c r="A376" s="214" t="s">
        <v>2111</v>
      </c>
      <c r="B376" s="219" t="s">
        <v>1287</v>
      </c>
      <c r="C376" s="220" t="s">
        <v>2112</v>
      </c>
      <c r="D376" s="219" t="s">
        <v>1287</v>
      </c>
      <c r="E376" s="221"/>
      <c r="F376" s="226"/>
      <c r="G376" s="221"/>
      <c r="H376" s="221"/>
      <c r="I376" s="221"/>
      <c r="K376" s="205"/>
    </row>
    <row r="377" spans="1:11">
      <c r="A377" s="214" t="s">
        <v>2113</v>
      </c>
      <c r="B377" s="223" t="s">
        <v>1287</v>
      </c>
      <c r="C377" s="224" t="s">
        <v>2114</v>
      </c>
      <c r="D377" s="223" t="s">
        <v>2115</v>
      </c>
      <c r="E377" s="204">
        <v>22</v>
      </c>
      <c r="F377" s="225"/>
      <c r="G377" s="204">
        <f t="shared" ref="G377:G381" si="45">F377*E377</f>
        <v>0</v>
      </c>
      <c r="H377" s="204">
        <v>0</v>
      </c>
      <c r="I377" s="204">
        <v>0</v>
      </c>
      <c r="K377" s="205" t="s">
        <v>1395</v>
      </c>
    </row>
    <row r="378" spans="1:11">
      <c r="A378" s="214" t="s">
        <v>2116</v>
      </c>
      <c r="B378" s="223" t="s">
        <v>1287</v>
      </c>
      <c r="C378" s="224" t="s">
        <v>2117</v>
      </c>
      <c r="D378" s="223" t="s">
        <v>2115</v>
      </c>
      <c r="E378" s="204">
        <v>30</v>
      </c>
      <c r="F378" s="225"/>
      <c r="G378" s="204">
        <f t="shared" si="45"/>
        <v>0</v>
      </c>
      <c r="H378" s="204">
        <v>0</v>
      </c>
      <c r="I378" s="204">
        <v>0</v>
      </c>
      <c r="K378" s="205" t="s">
        <v>1395</v>
      </c>
    </row>
    <row r="379" spans="1:11">
      <c r="A379" s="214" t="s">
        <v>2118</v>
      </c>
      <c r="B379" s="223" t="s">
        <v>1287</v>
      </c>
      <c r="C379" s="224" t="s">
        <v>2119</v>
      </c>
      <c r="D379" s="223" t="s">
        <v>2115</v>
      </c>
      <c r="E379" s="204">
        <v>11</v>
      </c>
      <c r="F379" s="225"/>
      <c r="G379" s="204">
        <f t="shared" si="45"/>
        <v>0</v>
      </c>
      <c r="H379" s="204">
        <v>0</v>
      </c>
      <c r="I379" s="204">
        <v>0</v>
      </c>
      <c r="K379" s="205" t="s">
        <v>1395</v>
      </c>
    </row>
    <row r="380" spans="1:11">
      <c r="A380" s="214" t="s">
        <v>2120</v>
      </c>
      <c r="B380" s="223" t="s">
        <v>1287</v>
      </c>
      <c r="C380" s="224" t="s">
        <v>2121</v>
      </c>
      <c r="D380" s="223" t="s">
        <v>2115</v>
      </c>
      <c r="E380" s="204">
        <v>14</v>
      </c>
      <c r="F380" s="225"/>
      <c r="G380" s="204">
        <f t="shared" si="45"/>
        <v>0</v>
      </c>
      <c r="H380" s="204">
        <v>0</v>
      </c>
      <c r="I380" s="204">
        <v>0</v>
      </c>
      <c r="K380" s="205" t="s">
        <v>1395</v>
      </c>
    </row>
    <row r="381" spans="1:11">
      <c r="A381" s="214" t="s">
        <v>2122</v>
      </c>
      <c r="B381" s="223" t="s">
        <v>1287</v>
      </c>
      <c r="C381" s="224" t="s">
        <v>2123</v>
      </c>
      <c r="D381" s="223" t="s">
        <v>2115</v>
      </c>
      <c r="E381" s="204">
        <v>22</v>
      </c>
      <c r="F381" s="225"/>
      <c r="G381" s="204">
        <f t="shared" si="45"/>
        <v>0</v>
      </c>
      <c r="H381" s="204">
        <v>0</v>
      </c>
      <c r="I381" s="204">
        <v>0</v>
      </c>
      <c r="K381" s="205" t="s">
        <v>1395</v>
      </c>
    </row>
    <row r="382" spans="1:11">
      <c r="A382" s="214" t="s">
        <v>2124</v>
      </c>
      <c r="B382" s="219" t="s">
        <v>1287</v>
      </c>
      <c r="C382" s="220" t="s">
        <v>2110</v>
      </c>
      <c r="D382" s="219" t="s">
        <v>1287</v>
      </c>
      <c r="E382" s="221"/>
      <c r="F382" s="226"/>
      <c r="G382" s="221"/>
      <c r="H382" s="221"/>
      <c r="I382" s="221"/>
      <c r="K382" s="205"/>
    </row>
    <row r="383" spans="1:11">
      <c r="A383" s="214" t="s">
        <v>2125</v>
      </c>
      <c r="B383" s="219" t="s">
        <v>1287</v>
      </c>
      <c r="C383" s="220" t="s">
        <v>2126</v>
      </c>
      <c r="D383" s="219" t="s">
        <v>1287</v>
      </c>
      <c r="E383" s="221"/>
      <c r="F383" s="226"/>
      <c r="G383" s="221"/>
      <c r="H383" s="221"/>
      <c r="I383" s="221"/>
      <c r="K383" s="205"/>
    </row>
    <row r="384" spans="1:11">
      <c r="A384" s="214" t="s">
        <v>2127</v>
      </c>
      <c r="B384" s="223" t="s">
        <v>1287</v>
      </c>
      <c r="C384" s="224" t="s">
        <v>2128</v>
      </c>
      <c r="D384" s="223" t="s">
        <v>2115</v>
      </c>
      <c r="E384" s="204">
        <v>17</v>
      </c>
      <c r="F384" s="225"/>
      <c r="G384" s="204">
        <f t="shared" ref="G384:G385" si="46">F384*E384</f>
        <v>0</v>
      </c>
      <c r="H384" s="204">
        <v>0</v>
      </c>
      <c r="I384" s="204">
        <v>0</v>
      </c>
      <c r="K384" s="205" t="s">
        <v>1395</v>
      </c>
    </row>
    <row r="385" spans="1:11">
      <c r="A385" s="214" t="s">
        <v>2129</v>
      </c>
      <c r="B385" s="223" t="s">
        <v>1287</v>
      </c>
      <c r="C385" s="224" t="s">
        <v>2130</v>
      </c>
      <c r="D385" s="223" t="s">
        <v>2115</v>
      </c>
      <c r="E385" s="204">
        <v>29</v>
      </c>
      <c r="F385" s="225"/>
      <c r="G385" s="204">
        <f t="shared" si="46"/>
        <v>0</v>
      </c>
      <c r="H385" s="204">
        <v>0</v>
      </c>
      <c r="I385" s="204">
        <v>0</v>
      </c>
      <c r="K385" s="205" t="s">
        <v>1395</v>
      </c>
    </row>
    <row r="386" spans="1:11">
      <c r="A386" s="214" t="s">
        <v>2131</v>
      </c>
      <c r="B386" s="219" t="s">
        <v>1287</v>
      </c>
      <c r="C386" s="220" t="s">
        <v>2110</v>
      </c>
      <c r="D386" s="219" t="s">
        <v>1287</v>
      </c>
      <c r="E386" s="221"/>
      <c r="F386" s="226"/>
      <c r="G386" s="221"/>
      <c r="H386" s="221"/>
      <c r="I386" s="221"/>
      <c r="K386" s="205"/>
    </row>
    <row r="387" spans="1:11">
      <c r="A387" s="214" t="s">
        <v>2132</v>
      </c>
      <c r="B387" s="219" t="s">
        <v>1287</v>
      </c>
      <c r="C387" s="220" t="s">
        <v>2133</v>
      </c>
      <c r="D387" s="219" t="s">
        <v>1287</v>
      </c>
      <c r="E387" s="221"/>
      <c r="F387" s="226"/>
      <c r="G387" s="221"/>
      <c r="H387" s="221"/>
      <c r="I387" s="221"/>
      <c r="K387" s="205"/>
    </row>
    <row r="388" spans="1:11">
      <c r="A388" s="214" t="s">
        <v>2134</v>
      </c>
      <c r="B388" s="223" t="s">
        <v>1287</v>
      </c>
      <c r="C388" s="224" t="s">
        <v>2117</v>
      </c>
      <c r="D388" s="223" t="s">
        <v>2115</v>
      </c>
      <c r="E388" s="204">
        <v>16</v>
      </c>
      <c r="F388" s="225"/>
      <c r="G388" s="204">
        <f t="shared" ref="G388" si="47">F388*E388</f>
        <v>0</v>
      </c>
      <c r="H388" s="204">
        <v>0</v>
      </c>
      <c r="I388" s="204">
        <v>0</v>
      </c>
      <c r="K388" s="205" t="s">
        <v>1395</v>
      </c>
    </row>
    <row r="389" spans="1:11">
      <c r="A389" s="214" t="s">
        <v>2135</v>
      </c>
      <c r="B389" s="219" t="s">
        <v>1287</v>
      </c>
      <c r="C389" s="220" t="s">
        <v>2136</v>
      </c>
      <c r="D389" s="219" t="s">
        <v>1287</v>
      </c>
      <c r="E389" s="221"/>
      <c r="F389" s="226"/>
      <c r="G389" s="221"/>
      <c r="H389" s="221"/>
      <c r="I389" s="221"/>
      <c r="K389" s="205"/>
    </row>
    <row r="390" spans="1:11">
      <c r="A390" s="214" t="s">
        <v>2137</v>
      </c>
      <c r="B390" s="223" t="s">
        <v>1287</v>
      </c>
      <c r="C390" s="224" t="s">
        <v>2138</v>
      </c>
      <c r="D390" s="223" t="s">
        <v>345</v>
      </c>
      <c r="E390" s="204">
        <v>161</v>
      </c>
      <c r="F390" s="225"/>
      <c r="G390" s="204">
        <f t="shared" ref="G390" si="48">F390*E390</f>
        <v>0</v>
      </c>
      <c r="H390" s="204">
        <v>0</v>
      </c>
      <c r="I390" s="204">
        <v>0</v>
      </c>
      <c r="K390" s="205" t="s">
        <v>1395</v>
      </c>
    </row>
    <row r="391" spans="1:11">
      <c r="A391" s="214" t="s">
        <v>2139</v>
      </c>
      <c r="B391" s="219" t="s">
        <v>1287</v>
      </c>
      <c r="C391" s="220" t="s">
        <v>2140</v>
      </c>
      <c r="D391" s="219" t="s">
        <v>1287</v>
      </c>
      <c r="E391" s="221"/>
      <c r="F391" s="226"/>
      <c r="G391" s="221"/>
      <c r="H391" s="221"/>
      <c r="I391" s="221"/>
      <c r="K391" s="205"/>
    </row>
    <row r="392" spans="1:11">
      <c r="A392" s="214" t="s">
        <v>2141</v>
      </c>
      <c r="B392" s="219" t="s">
        <v>1287</v>
      </c>
      <c r="C392" s="220" t="s">
        <v>2142</v>
      </c>
      <c r="D392" s="219" t="s">
        <v>1287</v>
      </c>
      <c r="E392" s="221"/>
      <c r="F392" s="226"/>
      <c r="G392" s="221"/>
      <c r="H392" s="221"/>
      <c r="I392" s="221"/>
      <c r="K392" s="205"/>
    </row>
    <row r="393" spans="1:11">
      <c r="A393" s="214" t="s">
        <v>2143</v>
      </c>
      <c r="B393" s="223" t="s">
        <v>1287</v>
      </c>
      <c r="C393" s="224" t="s">
        <v>2144</v>
      </c>
      <c r="D393" s="223" t="s">
        <v>345</v>
      </c>
      <c r="E393" s="204">
        <v>9</v>
      </c>
      <c r="F393" s="225"/>
      <c r="G393" s="204">
        <f t="shared" ref="G393" si="49">F393*E393</f>
        <v>0</v>
      </c>
      <c r="H393" s="204">
        <v>0</v>
      </c>
      <c r="I393" s="204">
        <v>0</v>
      </c>
      <c r="K393" s="205" t="s">
        <v>1395</v>
      </c>
    </row>
    <row r="394" spans="1:11">
      <c r="A394" s="214" t="s">
        <v>2145</v>
      </c>
      <c r="B394" s="219" t="s">
        <v>1287</v>
      </c>
      <c r="C394" s="220" t="s">
        <v>2140</v>
      </c>
      <c r="D394" s="219" t="s">
        <v>1287</v>
      </c>
      <c r="E394" s="221"/>
      <c r="F394" s="226"/>
      <c r="G394" s="221"/>
      <c r="H394" s="221"/>
      <c r="I394" s="221"/>
      <c r="K394" s="205"/>
    </row>
    <row r="395" spans="1:11">
      <c r="A395" s="214" t="s">
        <v>2146</v>
      </c>
      <c r="B395" s="219" t="s">
        <v>1287</v>
      </c>
      <c r="C395" s="220" t="s">
        <v>2147</v>
      </c>
      <c r="D395" s="219" t="s">
        <v>1287</v>
      </c>
      <c r="E395" s="221"/>
      <c r="F395" s="226"/>
      <c r="G395" s="221"/>
      <c r="H395" s="221"/>
      <c r="I395" s="221"/>
      <c r="K395" s="205"/>
    </row>
    <row r="396" spans="1:11">
      <c r="A396" s="214" t="s">
        <v>2148</v>
      </c>
      <c r="B396" s="223" t="s">
        <v>1287</v>
      </c>
      <c r="C396" s="224" t="s">
        <v>2149</v>
      </c>
      <c r="D396" s="223" t="s">
        <v>345</v>
      </c>
      <c r="E396" s="204">
        <v>65</v>
      </c>
      <c r="F396" s="225"/>
      <c r="G396" s="204">
        <f t="shared" ref="G396:G398" si="50">F396*E396</f>
        <v>0</v>
      </c>
      <c r="H396" s="204">
        <v>0</v>
      </c>
      <c r="I396" s="204">
        <v>0</v>
      </c>
      <c r="K396" s="205" t="s">
        <v>1395</v>
      </c>
    </row>
    <row r="397" spans="1:11">
      <c r="A397" s="214" t="s">
        <v>2150</v>
      </c>
      <c r="B397" s="219" t="s">
        <v>1287</v>
      </c>
      <c r="C397" s="220" t="s">
        <v>2136</v>
      </c>
      <c r="D397" s="219" t="s">
        <v>1287</v>
      </c>
      <c r="E397" s="221"/>
      <c r="F397" s="226"/>
      <c r="G397" s="221"/>
      <c r="H397" s="221"/>
      <c r="I397" s="221"/>
      <c r="K397" s="205"/>
    </row>
    <row r="398" spans="1:11">
      <c r="A398" s="214" t="s">
        <v>2151</v>
      </c>
      <c r="B398" s="223" t="s">
        <v>1287</v>
      </c>
      <c r="C398" s="224" t="s">
        <v>2138</v>
      </c>
      <c r="D398" s="223" t="s">
        <v>345</v>
      </c>
      <c r="E398" s="204">
        <v>74</v>
      </c>
      <c r="F398" s="225"/>
      <c r="G398" s="204">
        <f t="shared" si="50"/>
        <v>0</v>
      </c>
      <c r="H398" s="204">
        <v>0</v>
      </c>
      <c r="I398" s="204">
        <v>0</v>
      </c>
      <c r="K398" s="205" t="s">
        <v>1395</v>
      </c>
    </row>
    <row r="399" spans="1:11">
      <c r="A399" s="214" t="s">
        <v>2152</v>
      </c>
      <c r="B399" s="223" t="s">
        <v>1287</v>
      </c>
      <c r="C399" s="224" t="s">
        <v>1287</v>
      </c>
      <c r="D399" s="223" t="s">
        <v>1287</v>
      </c>
      <c r="E399" s="204"/>
      <c r="F399" s="227"/>
      <c r="G399" s="204"/>
      <c r="H399" s="204"/>
      <c r="I399" s="204"/>
      <c r="K399" s="205"/>
    </row>
    <row r="400" spans="1:11">
      <c r="A400" s="214" t="s">
        <v>2153</v>
      </c>
      <c r="B400" s="219" t="s">
        <v>1287</v>
      </c>
      <c r="C400" s="220" t="s">
        <v>1846</v>
      </c>
      <c r="D400" s="219" t="s">
        <v>1287</v>
      </c>
      <c r="E400" s="221"/>
      <c r="F400" s="226"/>
      <c r="G400" s="221"/>
      <c r="H400" s="221"/>
      <c r="I400" s="221"/>
      <c r="K400" s="205"/>
    </row>
    <row r="401" spans="1:11">
      <c r="A401" s="214" t="s">
        <v>2154</v>
      </c>
      <c r="B401" s="219" t="s">
        <v>1287</v>
      </c>
      <c r="C401" s="220" t="s">
        <v>2155</v>
      </c>
      <c r="D401" s="219" t="s">
        <v>1287</v>
      </c>
      <c r="E401" s="221"/>
      <c r="F401" s="226"/>
      <c r="G401" s="221"/>
      <c r="H401" s="221"/>
      <c r="I401" s="221"/>
      <c r="K401" s="205"/>
    </row>
    <row r="402" spans="1:11">
      <c r="A402" s="214" t="s">
        <v>2156</v>
      </c>
      <c r="B402" s="223" t="s">
        <v>2157</v>
      </c>
      <c r="C402" s="224" t="s">
        <v>1588</v>
      </c>
      <c r="D402" s="223" t="s">
        <v>296</v>
      </c>
      <c r="E402" s="204">
        <v>1.5</v>
      </c>
      <c r="F402" s="225"/>
      <c r="G402" s="204">
        <f t="shared" ref="G402" si="51">F402*E402</f>
        <v>0</v>
      </c>
      <c r="H402" s="204">
        <v>0</v>
      </c>
      <c r="I402" s="204">
        <v>0</v>
      </c>
      <c r="K402" s="205" t="s">
        <v>1395</v>
      </c>
    </row>
    <row r="403" spans="1:11">
      <c r="A403" s="214" t="s">
        <v>2158</v>
      </c>
      <c r="B403" s="215" t="s">
        <v>1287</v>
      </c>
      <c r="C403" s="216" t="s">
        <v>2159</v>
      </c>
      <c r="D403" s="215" t="s">
        <v>1287</v>
      </c>
      <c r="E403" s="217"/>
      <c r="F403" s="228"/>
      <c r="G403" s="217">
        <f>SUM(G375:G402)</f>
        <v>0</v>
      </c>
      <c r="H403" s="217"/>
      <c r="I403" s="217"/>
      <c r="K403" s="205"/>
    </row>
    <row r="404" spans="1:11">
      <c r="A404" s="214" t="s">
        <v>2160</v>
      </c>
      <c r="B404" s="223" t="s">
        <v>1287</v>
      </c>
      <c r="C404" s="224" t="s">
        <v>1287</v>
      </c>
      <c r="D404" s="223" t="s">
        <v>1287</v>
      </c>
      <c r="E404" s="204"/>
      <c r="F404" s="227"/>
      <c r="G404" s="204"/>
      <c r="H404" s="204"/>
      <c r="I404" s="204"/>
      <c r="K404" s="205"/>
    </row>
    <row r="405" spans="1:11">
      <c r="A405" s="214" t="s">
        <v>2161</v>
      </c>
      <c r="B405" s="215" t="s">
        <v>1287</v>
      </c>
      <c r="C405" s="216" t="s">
        <v>1368</v>
      </c>
      <c r="D405" s="215" t="s">
        <v>1287</v>
      </c>
      <c r="E405" s="217"/>
      <c r="F405" s="228"/>
      <c r="G405" s="217"/>
      <c r="H405" s="217"/>
      <c r="I405" s="217"/>
      <c r="K405" s="205"/>
    </row>
    <row r="406" spans="1:11">
      <c r="A406" s="214" t="s">
        <v>2162</v>
      </c>
      <c r="B406" s="219" t="s">
        <v>1287</v>
      </c>
      <c r="C406" s="220" t="s">
        <v>2163</v>
      </c>
      <c r="D406" s="219" t="s">
        <v>1287</v>
      </c>
      <c r="E406" s="221"/>
      <c r="F406" s="226"/>
      <c r="G406" s="221"/>
      <c r="H406" s="221"/>
      <c r="I406" s="221"/>
      <c r="K406" s="205"/>
    </row>
    <row r="407" spans="1:11" ht="20.25">
      <c r="A407" s="214" t="s">
        <v>2164</v>
      </c>
      <c r="B407" s="223" t="s">
        <v>2165</v>
      </c>
      <c r="C407" s="224" t="s">
        <v>2166</v>
      </c>
      <c r="D407" s="223" t="s">
        <v>1333</v>
      </c>
      <c r="E407" s="204">
        <v>1</v>
      </c>
      <c r="F407" s="225"/>
      <c r="G407" s="204">
        <f>E407*F407</f>
        <v>0</v>
      </c>
      <c r="H407" s="204">
        <v>0</v>
      </c>
      <c r="I407" s="204">
        <v>0</v>
      </c>
      <c r="K407" s="205" t="s">
        <v>1395</v>
      </c>
    </row>
    <row r="408" spans="1:11">
      <c r="A408" s="214" t="s">
        <v>2167</v>
      </c>
      <c r="B408" s="219" t="s">
        <v>1287</v>
      </c>
      <c r="C408" s="220" t="s">
        <v>2168</v>
      </c>
      <c r="D408" s="219" t="s">
        <v>1287</v>
      </c>
      <c r="E408" s="221"/>
      <c r="F408" s="226"/>
      <c r="G408" s="221"/>
      <c r="H408" s="221"/>
      <c r="I408" s="221"/>
      <c r="K408" s="205"/>
    </row>
    <row r="409" spans="1:11">
      <c r="A409" s="214" t="s">
        <v>2169</v>
      </c>
      <c r="B409" s="223" t="s">
        <v>2170</v>
      </c>
      <c r="C409" s="224" t="s">
        <v>2171</v>
      </c>
      <c r="D409" s="223" t="s">
        <v>0</v>
      </c>
      <c r="E409" s="204">
        <v>1.2</v>
      </c>
      <c r="F409" s="225"/>
      <c r="G409" s="204">
        <f>E409*F409</f>
        <v>0</v>
      </c>
      <c r="H409" s="204">
        <v>0</v>
      </c>
      <c r="I409" s="204">
        <v>0</v>
      </c>
      <c r="K409" s="205" t="s">
        <v>1395</v>
      </c>
    </row>
    <row r="410" spans="1:11">
      <c r="A410" s="214" t="s">
        <v>2172</v>
      </c>
      <c r="B410" s="219" t="s">
        <v>1287</v>
      </c>
      <c r="C410" s="220" t="s">
        <v>2173</v>
      </c>
      <c r="D410" s="219" t="s">
        <v>1287</v>
      </c>
      <c r="E410" s="221"/>
      <c r="F410" s="226"/>
      <c r="G410" s="221"/>
      <c r="H410" s="221"/>
      <c r="I410" s="221"/>
      <c r="K410" s="205"/>
    </row>
    <row r="411" spans="1:11">
      <c r="A411" s="214" t="s">
        <v>2174</v>
      </c>
      <c r="B411" s="223" t="s">
        <v>2175</v>
      </c>
      <c r="C411" s="224" t="s">
        <v>2176</v>
      </c>
      <c r="D411" s="223" t="s">
        <v>0</v>
      </c>
      <c r="E411" s="204">
        <v>0.8</v>
      </c>
      <c r="F411" s="225"/>
      <c r="G411" s="204">
        <f>E411*F411</f>
        <v>0</v>
      </c>
      <c r="H411" s="204">
        <v>0</v>
      </c>
      <c r="I411" s="204">
        <v>0</v>
      </c>
      <c r="K411" s="205" t="s">
        <v>1395</v>
      </c>
    </row>
    <row r="412" spans="1:11">
      <c r="A412" s="214" t="s">
        <v>2177</v>
      </c>
      <c r="B412" s="219" t="s">
        <v>1287</v>
      </c>
      <c r="C412" s="220" t="s">
        <v>2178</v>
      </c>
      <c r="D412" s="219" t="s">
        <v>1287</v>
      </c>
      <c r="E412" s="221"/>
      <c r="F412" s="226"/>
      <c r="G412" s="221"/>
      <c r="H412" s="221"/>
      <c r="I412" s="221"/>
      <c r="K412" s="205"/>
    </row>
    <row r="413" spans="1:11">
      <c r="A413" s="214" t="s">
        <v>2179</v>
      </c>
      <c r="B413" s="223" t="s">
        <v>2180</v>
      </c>
      <c r="C413" s="224" t="s">
        <v>2181</v>
      </c>
      <c r="D413" s="223" t="s">
        <v>0</v>
      </c>
      <c r="E413" s="204">
        <v>0.4</v>
      </c>
      <c r="F413" s="225"/>
      <c r="G413" s="204">
        <f>E413*F413</f>
        <v>0</v>
      </c>
      <c r="H413" s="204">
        <v>0</v>
      </c>
      <c r="I413" s="204">
        <v>0</v>
      </c>
      <c r="K413" s="205" t="s">
        <v>1395</v>
      </c>
    </row>
    <row r="414" spans="1:11">
      <c r="A414" s="214" t="s">
        <v>2182</v>
      </c>
      <c r="B414" s="219" t="s">
        <v>1287</v>
      </c>
      <c r="C414" s="220" t="s">
        <v>2183</v>
      </c>
      <c r="D414" s="219" t="s">
        <v>1287</v>
      </c>
      <c r="E414" s="221"/>
      <c r="F414" s="226"/>
      <c r="G414" s="221"/>
      <c r="H414" s="221"/>
      <c r="I414" s="221"/>
      <c r="K414" s="205"/>
    </row>
    <row r="415" spans="1:11">
      <c r="A415" s="214" t="s">
        <v>2184</v>
      </c>
      <c r="B415" s="223" t="s">
        <v>2185</v>
      </c>
      <c r="C415" s="224" t="s">
        <v>2186</v>
      </c>
      <c r="D415" s="223" t="s">
        <v>0</v>
      </c>
      <c r="E415" s="204">
        <v>1</v>
      </c>
      <c r="F415" s="225"/>
      <c r="G415" s="204">
        <f>E415*F415</f>
        <v>0</v>
      </c>
      <c r="H415" s="204">
        <v>0</v>
      </c>
      <c r="I415" s="204">
        <v>0</v>
      </c>
      <c r="K415" s="205" t="s">
        <v>1395</v>
      </c>
    </row>
    <row r="416" spans="1:11">
      <c r="A416" s="214" t="s">
        <v>2187</v>
      </c>
      <c r="B416" s="215" t="s">
        <v>1287</v>
      </c>
      <c r="C416" s="216" t="s">
        <v>2188</v>
      </c>
      <c r="D416" s="215" t="s">
        <v>1287</v>
      </c>
      <c r="E416" s="217"/>
      <c r="F416" s="228"/>
      <c r="G416" s="217">
        <f>SUM(G407:G415)</f>
        <v>0</v>
      </c>
      <c r="H416" s="217"/>
      <c r="I416" s="217"/>
      <c r="K416" s="205"/>
    </row>
    <row r="417" spans="1:11">
      <c r="A417" s="214" t="s">
        <v>2189</v>
      </c>
      <c r="B417" s="223" t="s">
        <v>1287</v>
      </c>
      <c r="C417" s="224" t="s">
        <v>1287</v>
      </c>
      <c r="D417" s="223" t="s">
        <v>1287</v>
      </c>
      <c r="E417" s="204"/>
      <c r="F417" s="227"/>
      <c r="G417" s="204"/>
      <c r="H417" s="204"/>
      <c r="I417" s="204"/>
      <c r="K417" s="205"/>
    </row>
    <row r="418" spans="1:11">
      <c r="A418" s="214" t="s">
        <v>2190</v>
      </c>
      <c r="B418" s="215" t="s">
        <v>1287</v>
      </c>
      <c r="C418" s="216" t="s">
        <v>1369</v>
      </c>
      <c r="D418" s="215" t="s">
        <v>1287</v>
      </c>
      <c r="E418" s="217"/>
      <c r="F418" s="228"/>
      <c r="G418" s="217"/>
      <c r="H418" s="217"/>
      <c r="I418" s="217"/>
      <c r="K418" s="205"/>
    </row>
    <row r="419" spans="1:11">
      <c r="A419" s="214" t="s">
        <v>2191</v>
      </c>
      <c r="B419" s="219" t="s">
        <v>1287</v>
      </c>
      <c r="C419" s="220" t="s">
        <v>2192</v>
      </c>
      <c r="D419" s="219" t="s">
        <v>1287</v>
      </c>
      <c r="E419" s="221"/>
      <c r="F419" s="226"/>
      <c r="G419" s="221"/>
      <c r="H419" s="221"/>
      <c r="I419" s="221"/>
      <c r="K419" s="205"/>
    </row>
    <row r="420" spans="1:11">
      <c r="A420" s="214" t="s">
        <v>2193</v>
      </c>
      <c r="B420" s="223" t="s">
        <v>2194</v>
      </c>
      <c r="C420" s="224" t="s">
        <v>2195</v>
      </c>
      <c r="D420" s="223" t="s">
        <v>1333</v>
      </c>
      <c r="E420" s="204">
        <v>1</v>
      </c>
      <c r="F420" s="225"/>
      <c r="G420" s="204">
        <f>E420*F420</f>
        <v>0</v>
      </c>
      <c r="H420" s="204">
        <v>0</v>
      </c>
      <c r="I420" s="204">
        <v>0</v>
      </c>
      <c r="K420" s="205" t="s">
        <v>1395</v>
      </c>
    </row>
    <row r="421" spans="1:11">
      <c r="A421" s="214" t="s">
        <v>2196</v>
      </c>
      <c r="B421" s="219" t="s">
        <v>1287</v>
      </c>
      <c r="C421" s="220" t="s">
        <v>2197</v>
      </c>
      <c r="D421" s="219" t="s">
        <v>1287</v>
      </c>
      <c r="E421" s="221"/>
      <c r="F421" s="226"/>
      <c r="G421" s="221"/>
      <c r="H421" s="221"/>
      <c r="I421" s="221"/>
      <c r="K421" s="205"/>
    </row>
    <row r="422" spans="1:11" ht="20.25">
      <c r="A422" s="214" t="s">
        <v>2198</v>
      </c>
      <c r="B422" s="223" t="s">
        <v>2199</v>
      </c>
      <c r="C422" s="224" t="s">
        <v>2200</v>
      </c>
      <c r="D422" s="223" t="s">
        <v>1333</v>
      </c>
      <c r="E422" s="204">
        <v>1</v>
      </c>
      <c r="F422" s="225"/>
      <c r="G422" s="204">
        <f>E422*F422</f>
        <v>0</v>
      </c>
      <c r="H422" s="204">
        <v>0</v>
      </c>
      <c r="I422" s="204">
        <v>0</v>
      </c>
      <c r="K422" s="205" t="s">
        <v>1395</v>
      </c>
    </row>
    <row r="423" spans="1:11" ht="15.75" thickBot="1">
      <c r="A423" s="237" t="s">
        <v>2201</v>
      </c>
      <c r="B423" s="238" t="s">
        <v>1287</v>
      </c>
      <c r="C423" s="239" t="s">
        <v>2202</v>
      </c>
      <c r="D423" s="238" t="s">
        <v>1287</v>
      </c>
      <c r="E423" s="240"/>
      <c r="F423" s="240"/>
      <c r="G423" s="240">
        <f>SUM(G419:G422)</f>
        <v>0</v>
      </c>
      <c r="H423" s="240"/>
      <c r="I423" s="240"/>
      <c r="J423" s="241"/>
      <c r="K423" s="242"/>
    </row>
  </sheetData>
  <sheetProtection sheet="1" selectLockedCells="1"/>
  <pageMargins left="0.6692913385826772" right="0.47244094488188981" top="0.78740157480314965" bottom="0.78740157480314965" header="0.31496062992125984" footer="0.31496062992125984"/>
  <pageSetup scale="92" fitToHeight="14" orientation="portrait" horizontalDpi="300" verticalDpi="300" r:id="rId1"/>
  <headerFooter>
    <oddHeader>&amp;F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321A-594F-47FE-9123-41A1E4B1A0F4}">
  <dimension ref="A1:G44"/>
  <sheetViews>
    <sheetView topLeftCell="A7" zoomScaleNormal="100" workbookViewId="0">
      <selection activeCell="C24" sqref="C24"/>
    </sheetView>
  </sheetViews>
  <sheetFormatPr defaultRowHeight="15"/>
  <cols>
    <col min="1" max="1" width="31.7109375" style="244" bestFit="1" customWidth="1"/>
    <col min="2" max="2" width="23" style="278" customWidth="1"/>
    <col min="3" max="3" width="26.42578125" style="278" customWidth="1"/>
    <col min="4" max="4" width="9.140625" style="245"/>
    <col min="5" max="5" width="0" style="245" hidden="1" customWidth="1"/>
    <col min="6" max="16384" width="9.140625" style="245"/>
  </cols>
  <sheetData>
    <row r="1" spans="1:7" ht="28.5" customHeight="1" thickBot="1">
      <c r="A1" s="808" t="s">
        <v>1334</v>
      </c>
      <c r="B1" s="809"/>
      <c r="C1" s="810"/>
      <c r="D1" s="244"/>
      <c r="E1" s="244"/>
      <c r="F1" s="244"/>
      <c r="G1" s="244"/>
    </row>
    <row r="2" spans="1:7" ht="31.5" customHeight="1">
      <c r="A2" s="246" t="s">
        <v>1335</v>
      </c>
      <c r="B2" s="811" t="s">
        <v>1336</v>
      </c>
      <c r="C2" s="813"/>
      <c r="D2" s="244"/>
      <c r="E2" s="244"/>
      <c r="F2" s="244"/>
    </row>
    <row r="3" spans="1:7">
      <c r="A3" s="247" t="s">
        <v>1337</v>
      </c>
      <c r="B3" s="248" t="s">
        <v>1338</v>
      </c>
      <c r="C3" s="249"/>
      <c r="D3" s="244"/>
      <c r="E3" s="244"/>
      <c r="F3" s="244"/>
    </row>
    <row r="4" spans="1:7">
      <c r="A4" s="247"/>
      <c r="B4" s="248" t="s">
        <v>2203</v>
      </c>
      <c r="C4" s="249"/>
      <c r="D4" s="244"/>
      <c r="E4" s="244"/>
      <c r="F4" s="244"/>
    </row>
    <row r="5" spans="1:7">
      <c r="A5" s="247" t="s">
        <v>1340</v>
      </c>
      <c r="B5" s="248" t="s">
        <v>45</v>
      </c>
      <c r="C5" s="249"/>
      <c r="D5" s="244"/>
      <c r="E5" s="244"/>
      <c r="F5" s="244"/>
    </row>
    <row r="6" spans="1:7">
      <c r="A6" s="247" t="s">
        <v>1341</v>
      </c>
      <c r="B6" s="248" t="s">
        <v>1342</v>
      </c>
      <c r="C6" s="249"/>
      <c r="D6" s="244"/>
      <c r="E6" s="244"/>
      <c r="F6" s="244"/>
    </row>
    <row r="7" spans="1:7" ht="15.75" thickBot="1">
      <c r="A7" s="250" t="s">
        <v>1343</v>
      </c>
      <c r="B7" s="251" t="s">
        <v>2204</v>
      </c>
      <c r="C7" s="252"/>
      <c r="D7" s="244"/>
      <c r="E7" s="244"/>
    </row>
    <row r="8" spans="1:7">
      <c r="A8" s="305" t="s">
        <v>5</v>
      </c>
      <c r="B8" s="306" t="s">
        <v>1345</v>
      </c>
      <c r="C8" s="307" t="s">
        <v>1346</v>
      </c>
    </row>
    <row r="9" spans="1:7">
      <c r="A9" s="256" t="s">
        <v>1347</v>
      </c>
      <c r="B9" s="308"/>
      <c r="C9" s="309"/>
    </row>
    <row r="10" spans="1:7">
      <c r="A10" s="259" t="s">
        <v>1348</v>
      </c>
      <c r="B10" s="260">
        <f>SUM(B28:B32)</f>
        <v>0</v>
      </c>
      <c r="C10" s="261"/>
    </row>
    <row r="11" spans="1:7">
      <c r="A11" s="259" t="s">
        <v>2205</v>
      </c>
      <c r="B11" s="260">
        <f>B33</f>
        <v>0</v>
      </c>
      <c r="C11" s="261"/>
    </row>
    <row r="12" spans="1:7">
      <c r="A12" s="259" t="s">
        <v>1349</v>
      </c>
      <c r="B12" s="260">
        <v>0</v>
      </c>
      <c r="C12" s="261"/>
    </row>
    <row r="13" spans="1:7">
      <c r="A13" s="259" t="s">
        <v>1350</v>
      </c>
      <c r="B13" s="260">
        <f>B27</f>
        <v>0</v>
      </c>
      <c r="C13" s="261"/>
    </row>
    <row r="14" spans="1:7">
      <c r="A14" s="256" t="s">
        <v>1351</v>
      </c>
      <c r="B14" s="257"/>
      <c r="C14" s="258">
        <f>SUM(B10:B13)</f>
        <v>0</v>
      </c>
    </row>
    <row r="15" spans="1:7">
      <c r="A15" s="259" t="s">
        <v>1287</v>
      </c>
      <c r="B15" s="260"/>
      <c r="C15" s="261"/>
    </row>
    <row r="16" spans="1:7">
      <c r="A16" s="256" t="s">
        <v>1352</v>
      </c>
      <c r="B16" s="257"/>
      <c r="C16" s="258"/>
    </row>
    <row r="17" spans="1:3">
      <c r="A17" s="259" t="s">
        <v>27</v>
      </c>
      <c r="B17" s="260"/>
      <c r="C17" s="261">
        <f>B34</f>
        <v>0</v>
      </c>
    </row>
    <row r="18" spans="1:3">
      <c r="A18" s="259" t="s">
        <v>28</v>
      </c>
      <c r="B18" s="260"/>
      <c r="C18" s="261">
        <f>B35</f>
        <v>0</v>
      </c>
    </row>
    <row r="19" spans="1:3">
      <c r="A19" s="256" t="s">
        <v>1353</v>
      </c>
      <c r="B19" s="257"/>
      <c r="C19" s="258">
        <f>SUM(C17:C18)</f>
        <v>0</v>
      </c>
    </row>
    <row r="20" spans="1:3">
      <c r="A20" s="259" t="s">
        <v>1287</v>
      </c>
      <c r="B20" s="260"/>
      <c r="C20" s="261"/>
    </row>
    <row r="21" spans="1:3">
      <c r="A21" s="262" t="s">
        <v>1354</v>
      </c>
      <c r="B21" s="263"/>
      <c r="C21" s="264">
        <f>C14+C19</f>
        <v>0</v>
      </c>
    </row>
    <row r="22" spans="1:3">
      <c r="A22" s="259" t="s">
        <v>1355</v>
      </c>
      <c r="B22" s="260">
        <f>C21</f>
        <v>0</v>
      </c>
      <c r="C22" s="261">
        <f>B22*0.21</f>
        <v>0</v>
      </c>
    </row>
    <row r="23" spans="1:3">
      <c r="A23" s="259" t="s">
        <v>1356</v>
      </c>
      <c r="B23" s="260">
        <v>0</v>
      </c>
      <c r="C23" s="261">
        <v>0</v>
      </c>
    </row>
    <row r="24" spans="1:3">
      <c r="A24" s="262" t="s">
        <v>1357</v>
      </c>
      <c r="B24" s="263"/>
      <c r="C24" s="264">
        <f>SUM(C21:C23)</f>
        <v>0</v>
      </c>
    </row>
    <row r="25" spans="1:3">
      <c r="A25" s="259" t="s">
        <v>1287</v>
      </c>
      <c r="B25" s="265"/>
      <c r="C25" s="266"/>
    </row>
    <row r="26" spans="1:3" ht="23.25">
      <c r="A26" s="256" t="s">
        <v>1358</v>
      </c>
      <c r="B26" s="267" t="s">
        <v>1359</v>
      </c>
      <c r="C26" s="268" t="s">
        <v>1360</v>
      </c>
    </row>
    <row r="27" spans="1:3">
      <c r="A27" s="259" t="s">
        <v>2206</v>
      </c>
      <c r="B27" s="265">
        <f>'Rozpočet UT'!G36</f>
        <v>0</v>
      </c>
      <c r="C27" s="266">
        <v>119</v>
      </c>
    </row>
    <row r="28" spans="1:3">
      <c r="A28" s="259" t="s">
        <v>2207</v>
      </c>
      <c r="B28" s="265">
        <f>'Rozpočet UT'!G60</f>
        <v>0</v>
      </c>
      <c r="C28" s="266">
        <v>272</v>
      </c>
    </row>
    <row r="29" spans="1:3">
      <c r="A29" s="259" t="s">
        <v>2208</v>
      </c>
      <c r="B29" s="265">
        <f>'Rozpočet UT'!G127</f>
        <v>0</v>
      </c>
      <c r="C29" s="266">
        <v>16</v>
      </c>
    </row>
    <row r="30" spans="1:3">
      <c r="A30" s="259" t="s">
        <v>2209</v>
      </c>
      <c r="B30" s="265">
        <f>'Rozpočet UT'!G157</f>
        <v>0</v>
      </c>
      <c r="C30" s="266">
        <v>198</v>
      </c>
    </row>
    <row r="31" spans="1:3">
      <c r="A31" s="259" t="s">
        <v>1366</v>
      </c>
      <c r="B31" s="265">
        <f>'Rozpočet UT'!G169</f>
        <v>0</v>
      </c>
      <c r="C31" s="266">
        <v>64</v>
      </c>
    </row>
    <row r="32" spans="1:3">
      <c r="A32" s="259" t="s">
        <v>1367</v>
      </c>
      <c r="B32" s="265">
        <f>'Rozpočet UT'!G185</f>
        <v>0</v>
      </c>
      <c r="C32" s="266">
        <v>0</v>
      </c>
    </row>
    <row r="33" spans="1:3">
      <c r="A33" s="259" t="s">
        <v>2210</v>
      </c>
      <c r="B33" s="265">
        <f>'Rozpočet UT'!G194</f>
        <v>0</v>
      </c>
      <c r="C33" s="266">
        <v>118</v>
      </c>
    </row>
    <row r="34" spans="1:3">
      <c r="A34" s="259" t="s">
        <v>1368</v>
      </c>
      <c r="B34" s="265">
        <f>'Rozpočet UT'!G205</f>
        <v>0</v>
      </c>
      <c r="C34" s="266">
        <v>0</v>
      </c>
    </row>
    <row r="35" spans="1:3">
      <c r="A35" s="259" t="s">
        <v>1369</v>
      </c>
      <c r="B35" s="265">
        <f>'Rozpočet UT'!G214</f>
        <v>0</v>
      </c>
      <c r="C35" s="266">
        <v>0</v>
      </c>
    </row>
    <row r="36" spans="1:3">
      <c r="A36" s="259" t="s">
        <v>1287</v>
      </c>
      <c r="B36" s="265"/>
      <c r="C36" s="266"/>
    </row>
    <row r="37" spans="1:3">
      <c r="A37" s="256"/>
      <c r="B37" s="269"/>
      <c r="C37" s="270"/>
    </row>
    <row r="38" spans="1:3">
      <c r="A38" s="259"/>
      <c r="B38" s="271"/>
      <c r="C38" s="266"/>
    </row>
    <row r="39" spans="1:3">
      <c r="A39" s="247" t="s">
        <v>1370</v>
      </c>
      <c r="B39" s="248" t="s">
        <v>1371</v>
      </c>
      <c r="C39" s="272"/>
    </row>
    <row r="40" spans="1:3">
      <c r="A40" s="247" t="s">
        <v>1372</v>
      </c>
      <c r="B40" s="248" t="s">
        <v>1373</v>
      </c>
      <c r="C40" s="272"/>
    </row>
    <row r="41" spans="1:3">
      <c r="A41" s="247" t="s">
        <v>1374</v>
      </c>
      <c r="B41" s="248" t="s">
        <v>1375</v>
      </c>
      <c r="C41" s="272"/>
    </row>
    <row r="42" spans="1:3">
      <c r="A42" s="273" t="s">
        <v>1376</v>
      </c>
      <c r="B42" s="248" t="s">
        <v>1377</v>
      </c>
      <c r="C42" s="272"/>
    </row>
    <row r="43" spans="1:3">
      <c r="A43" s="274" t="s">
        <v>1378</v>
      </c>
      <c r="B43" s="248" t="s">
        <v>1379</v>
      </c>
      <c r="C43" s="272"/>
    </row>
    <row r="44" spans="1:3" ht="15.75" thickBot="1">
      <c r="A44" s="275" t="s">
        <v>1380</v>
      </c>
      <c r="B44" s="276" t="s">
        <v>1381</v>
      </c>
      <c r="C44" s="277"/>
    </row>
  </sheetData>
  <sheetProtection sheet="1" selectLockedCells="1"/>
  <mergeCells count="2">
    <mergeCell ref="A1:C1"/>
    <mergeCell ref="B2:C2"/>
  </mergeCells>
  <printOptions horizontalCentered="1"/>
  <pageMargins left="0.70866141732283472" right="0.70866141732283472" top="0.78740157480314965" bottom="0.74" header="0.31496062992125984" footer="0.31496062992125984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EB6E-2EB5-41C7-A826-90ACA73197EC}">
  <dimension ref="A1:J214"/>
  <sheetViews>
    <sheetView topLeftCell="A6" zoomScale="115" zoomScaleNormal="115" workbookViewId="0">
      <selection activeCell="F6" sqref="F6"/>
    </sheetView>
  </sheetViews>
  <sheetFormatPr defaultRowHeight="15"/>
  <cols>
    <col min="1" max="1" width="6.28515625" style="244" customWidth="1"/>
    <col min="2" max="2" width="8.5703125" style="244" bestFit="1" customWidth="1"/>
    <col min="3" max="3" width="52.28515625" style="304" customWidth="1"/>
    <col min="4" max="4" width="3.140625" style="244" bestFit="1" customWidth="1"/>
    <col min="5" max="5" width="6.85546875" style="278" bestFit="1" customWidth="1"/>
    <col min="6" max="6" width="7.85546875" style="278" customWidth="1"/>
    <col min="7" max="7" width="9.85546875" style="278" customWidth="1"/>
    <col min="8" max="8" width="7.85546875" style="278" hidden="1" customWidth="1"/>
    <col min="9" max="9" width="0.42578125" style="278" customWidth="1"/>
    <col min="10" max="10" width="7.85546875" style="245" customWidth="1"/>
    <col min="11" max="11" width="9.140625" style="245"/>
    <col min="12" max="12" width="0" style="245" hidden="1" customWidth="1"/>
    <col min="13" max="16384" width="9.140625" style="245"/>
  </cols>
  <sheetData>
    <row r="1" spans="1:10" ht="50.25" customHeight="1">
      <c r="A1" s="279" t="s">
        <v>1382</v>
      </c>
      <c r="B1" s="280" t="s">
        <v>1383</v>
      </c>
      <c r="C1" s="281" t="s">
        <v>5</v>
      </c>
      <c r="D1" s="280" t="s">
        <v>1384</v>
      </c>
      <c r="E1" s="282" t="s">
        <v>1385</v>
      </c>
      <c r="F1" s="282" t="s">
        <v>1359</v>
      </c>
      <c r="G1" s="282" t="s">
        <v>1</v>
      </c>
      <c r="H1" s="310" t="s">
        <v>1386</v>
      </c>
      <c r="I1" s="283" t="s">
        <v>1387</v>
      </c>
      <c r="J1" s="285" t="s">
        <v>1388</v>
      </c>
    </row>
    <row r="2" spans="1:10">
      <c r="A2" s="286" t="s">
        <v>1389</v>
      </c>
      <c r="B2" s="287" t="s">
        <v>1287</v>
      </c>
      <c r="C2" s="287" t="s">
        <v>2206</v>
      </c>
      <c r="D2" s="287" t="s">
        <v>1287</v>
      </c>
      <c r="E2" s="311"/>
      <c r="F2" s="311"/>
      <c r="G2" s="311"/>
      <c r="H2" s="311"/>
      <c r="I2" s="311"/>
      <c r="J2" s="312"/>
    </row>
    <row r="3" spans="1:10">
      <c r="A3" s="286" t="s">
        <v>1390</v>
      </c>
      <c r="B3" s="290" t="s">
        <v>1287</v>
      </c>
      <c r="C3" s="290" t="s">
        <v>2211</v>
      </c>
      <c r="D3" s="290" t="s">
        <v>1287</v>
      </c>
      <c r="E3" s="313"/>
      <c r="F3" s="313"/>
      <c r="G3" s="313"/>
      <c r="H3" s="313"/>
      <c r="I3" s="313"/>
      <c r="J3" s="314"/>
    </row>
    <row r="4" spans="1:10">
      <c r="A4" s="286" t="s">
        <v>1392</v>
      </c>
      <c r="B4" s="290" t="s">
        <v>1287</v>
      </c>
      <c r="C4" s="290" t="s">
        <v>2212</v>
      </c>
      <c r="D4" s="290" t="s">
        <v>1287</v>
      </c>
      <c r="E4" s="313"/>
      <c r="F4" s="313"/>
      <c r="G4" s="313"/>
      <c r="H4" s="313"/>
      <c r="I4" s="313"/>
      <c r="J4" s="314"/>
    </row>
    <row r="5" spans="1:10">
      <c r="A5" s="286" t="s">
        <v>1396</v>
      </c>
      <c r="B5" s="290" t="s">
        <v>1287</v>
      </c>
      <c r="C5" s="290" t="s">
        <v>2213</v>
      </c>
      <c r="D5" s="290" t="s">
        <v>1287</v>
      </c>
      <c r="E5" s="313"/>
      <c r="F5" s="313"/>
      <c r="G5" s="313"/>
      <c r="H5" s="313"/>
      <c r="I5" s="313"/>
      <c r="J5" s="314"/>
    </row>
    <row r="6" spans="1:10">
      <c r="A6" s="286" t="s">
        <v>1398</v>
      </c>
      <c r="B6" s="293" t="s">
        <v>2214</v>
      </c>
      <c r="C6" s="293" t="s">
        <v>2215</v>
      </c>
      <c r="D6" s="293" t="s">
        <v>345</v>
      </c>
      <c r="E6" s="265">
        <v>2</v>
      </c>
      <c r="F6" s="315"/>
      <c r="G6" s="265">
        <f>F6*E6</f>
        <v>0</v>
      </c>
      <c r="H6" s="265">
        <v>2.1</v>
      </c>
      <c r="I6" s="265">
        <v>4.2</v>
      </c>
      <c r="J6" s="266" t="s">
        <v>1395</v>
      </c>
    </row>
    <row r="7" spans="1:10">
      <c r="A7" s="286" t="s">
        <v>1401</v>
      </c>
      <c r="B7" s="293" t="s">
        <v>2216</v>
      </c>
      <c r="C7" s="293" t="s">
        <v>2217</v>
      </c>
      <c r="D7" s="293" t="s">
        <v>345</v>
      </c>
      <c r="E7" s="265">
        <v>2</v>
      </c>
      <c r="F7" s="315"/>
      <c r="G7" s="265">
        <f>F7*E7</f>
        <v>0</v>
      </c>
      <c r="H7" s="265">
        <v>1.98</v>
      </c>
      <c r="I7" s="265">
        <v>3.96</v>
      </c>
      <c r="J7" s="266" t="s">
        <v>1395</v>
      </c>
    </row>
    <row r="8" spans="1:10">
      <c r="A8" s="286" t="s">
        <v>1403</v>
      </c>
      <c r="B8" s="290" t="s">
        <v>1287</v>
      </c>
      <c r="C8" s="290" t="s">
        <v>2218</v>
      </c>
      <c r="D8" s="290" t="s">
        <v>1287</v>
      </c>
      <c r="E8" s="313"/>
      <c r="F8" s="316"/>
      <c r="G8" s="313"/>
      <c r="H8" s="313"/>
      <c r="I8" s="313"/>
      <c r="J8" s="266"/>
    </row>
    <row r="9" spans="1:10">
      <c r="A9" s="286" t="s">
        <v>1406</v>
      </c>
      <c r="B9" s="290" t="s">
        <v>1287</v>
      </c>
      <c r="C9" s="290" t="s">
        <v>2219</v>
      </c>
      <c r="D9" s="290" t="s">
        <v>1287</v>
      </c>
      <c r="E9" s="313"/>
      <c r="F9" s="316"/>
      <c r="G9" s="313"/>
      <c r="H9" s="313"/>
      <c r="I9" s="313"/>
      <c r="J9" s="266"/>
    </row>
    <row r="10" spans="1:10">
      <c r="A10" s="286" t="s">
        <v>1408</v>
      </c>
      <c r="B10" s="293" t="s">
        <v>2220</v>
      </c>
      <c r="C10" s="293" t="s">
        <v>2221</v>
      </c>
      <c r="D10" s="293" t="s">
        <v>345</v>
      </c>
      <c r="E10" s="265">
        <v>20</v>
      </c>
      <c r="F10" s="315"/>
      <c r="G10" s="265">
        <f>F10*E10</f>
        <v>0</v>
      </c>
      <c r="H10" s="265">
        <v>2.13</v>
      </c>
      <c r="I10" s="265">
        <v>42.6</v>
      </c>
      <c r="J10" s="266" t="s">
        <v>1395</v>
      </c>
    </row>
    <row r="11" spans="1:10">
      <c r="A11" s="286" t="s">
        <v>1411</v>
      </c>
      <c r="B11" s="290" t="s">
        <v>1287</v>
      </c>
      <c r="C11" s="290" t="s">
        <v>2222</v>
      </c>
      <c r="D11" s="290" t="s">
        <v>1287</v>
      </c>
      <c r="E11" s="313"/>
      <c r="F11" s="316"/>
      <c r="G11" s="313"/>
      <c r="H11" s="313"/>
      <c r="I11" s="313"/>
      <c r="J11" s="266"/>
    </row>
    <row r="12" spans="1:10">
      <c r="A12" s="286" t="s">
        <v>1413</v>
      </c>
      <c r="B12" s="293" t="s">
        <v>2223</v>
      </c>
      <c r="C12" s="293" t="s">
        <v>2224</v>
      </c>
      <c r="D12" s="293" t="s">
        <v>345</v>
      </c>
      <c r="E12" s="265">
        <v>20</v>
      </c>
      <c r="F12" s="315"/>
      <c r="G12" s="265">
        <f>F12*E12</f>
        <v>0</v>
      </c>
      <c r="H12" s="265">
        <v>0.23</v>
      </c>
      <c r="I12" s="265">
        <v>4.5999999999999996</v>
      </c>
      <c r="J12" s="266" t="s">
        <v>1395</v>
      </c>
    </row>
    <row r="13" spans="1:10">
      <c r="A13" s="286" t="s">
        <v>1416</v>
      </c>
      <c r="B13" s="290" t="s">
        <v>1287</v>
      </c>
      <c r="C13" s="290" t="s">
        <v>2225</v>
      </c>
      <c r="D13" s="290" t="s">
        <v>1287</v>
      </c>
      <c r="E13" s="313"/>
      <c r="F13" s="316"/>
      <c r="G13" s="313"/>
      <c r="H13" s="313"/>
      <c r="I13" s="313"/>
      <c r="J13" s="266"/>
    </row>
    <row r="14" spans="1:10">
      <c r="A14" s="286" t="s">
        <v>1418</v>
      </c>
      <c r="B14" s="293" t="s">
        <v>2226</v>
      </c>
      <c r="C14" s="293" t="s">
        <v>2227</v>
      </c>
      <c r="D14" s="293" t="s">
        <v>2228</v>
      </c>
      <c r="E14" s="265">
        <v>1</v>
      </c>
      <c r="F14" s="315"/>
      <c r="G14" s="265">
        <f>F14*E14</f>
        <v>0</v>
      </c>
      <c r="H14" s="265">
        <v>34.200000000000003</v>
      </c>
      <c r="I14" s="265">
        <v>34.200000000000003</v>
      </c>
      <c r="J14" s="266" t="s">
        <v>1395</v>
      </c>
    </row>
    <row r="15" spans="1:10">
      <c r="A15" s="286" t="s">
        <v>1421</v>
      </c>
      <c r="B15" s="290" t="s">
        <v>1287</v>
      </c>
      <c r="C15" s="290" t="s">
        <v>2229</v>
      </c>
      <c r="D15" s="290" t="s">
        <v>1287</v>
      </c>
      <c r="E15" s="313"/>
      <c r="F15" s="316"/>
      <c r="G15" s="313"/>
      <c r="H15" s="313"/>
      <c r="I15" s="313"/>
      <c r="J15" s="266"/>
    </row>
    <row r="16" spans="1:10">
      <c r="A16" s="286" t="s">
        <v>1423</v>
      </c>
      <c r="B16" s="293" t="s">
        <v>2230</v>
      </c>
      <c r="C16" s="293" t="s">
        <v>2231</v>
      </c>
      <c r="D16" s="293" t="s">
        <v>2228</v>
      </c>
      <c r="E16" s="265">
        <v>1</v>
      </c>
      <c r="F16" s="315"/>
      <c r="G16" s="265">
        <f>F16*E16</f>
        <v>0</v>
      </c>
      <c r="H16" s="265">
        <v>19.46</v>
      </c>
      <c r="I16" s="265">
        <v>19.46</v>
      </c>
      <c r="J16" s="266" t="s">
        <v>1395</v>
      </c>
    </row>
    <row r="17" spans="1:10">
      <c r="A17" s="286" t="s">
        <v>1426</v>
      </c>
      <c r="B17" s="290" t="s">
        <v>1287</v>
      </c>
      <c r="C17" s="290" t="s">
        <v>2232</v>
      </c>
      <c r="D17" s="290" t="s">
        <v>1287</v>
      </c>
      <c r="E17" s="313"/>
      <c r="F17" s="316"/>
      <c r="G17" s="313"/>
      <c r="H17" s="313"/>
      <c r="I17" s="313"/>
      <c r="J17" s="266"/>
    </row>
    <row r="18" spans="1:10">
      <c r="A18" s="286" t="s">
        <v>1428</v>
      </c>
      <c r="B18" s="293" t="s">
        <v>2233</v>
      </c>
      <c r="C18" s="293" t="s">
        <v>2234</v>
      </c>
      <c r="D18" s="293" t="s">
        <v>1511</v>
      </c>
      <c r="E18" s="265">
        <v>1</v>
      </c>
      <c r="F18" s="315"/>
      <c r="G18" s="265">
        <f>F18*E18</f>
        <v>0</v>
      </c>
      <c r="H18" s="265">
        <v>8</v>
      </c>
      <c r="I18" s="265">
        <v>8</v>
      </c>
      <c r="J18" s="266" t="s">
        <v>1395</v>
      </c>
    </row>
    <row r="19" spans="1:10">
      <c r="A19" s="286" t="s">
        <v>1431</v>
      </c>
      <c r="B19" s="290" t="s">
        <v>1287</v>
      </c>
      <c r="C19" s="290" t="s">
        <v>2235</v>
      </c>
      <c r="D19" s="290" t="s">
        <v>1287</v>
      </c>
      <c r="E19" s="313"/>
      <c r="F19" s="316"/>
      <c r="G19" s="313"/>
      <c r="H19" s="313"/>
      <c r="I19" s="313"/>
      <c r="J19" s="266"/>
    </row>
    <row r="20" spans="1:10">
      <c r="A20" s="286" t="s">
        <v>1432</v>
      </c>
      <c r="B20" s="293" t="s">
        <v>2236</v>
      </c>
      <c r="C20" s="293" t="s">
        <v>2237</v>
      </c>
      <c r="D20" s="293" t="s">
        <v>2228</v>
      </c>
      <c r="E20" s="265">
        <v>1</v>
      </c>
      <c r="F20" s="315"/>
      <c r="G20" s="265">
        <f>F20*E20</f>
        <v>0</v>
      </c>
      <c r="H20" s="265">
        <v>1.56</v>
      </c>
      <c r="I20" s="265">
        <v>1.56</v>
      </c>
      <c r="J20" s="266" t="s">
        <v>1395</v>
      </c>
    </row>
    <row r="21" spans="1:10">
      <c r="A21" s="286" t="s">
        <v>1434</v>
      </c>
      <c r="B21" s="290" t="s">
        <v>1287</v>
      </c>
      <c r="C21" s="290" t="s">
        <v>2238</v>
      </c>
      <c r="D21" s="290" t="s">
        <v>1287</v>
      </c>
      <c r="E21" s="313"/>
      <c r="F21" s="316"/>
      <c r="G21" s="313"/>
      <c r="H21" s="313"/>
      <c r="I21" s="313"/>
      <c r="J21" s="266"/>
    </row>
    <row r="22" spans="1:10">
      <c r="A22" s="286" t="s">
        <v>1437</v>
      </c>
      <c r="B22" s="290" t="s">
        <v>1287</v>
      </c>
      <c r="C22" s="290" t="s">
        <v>2239</v>
      </c>
      <c r="D22" s="290" t="s">
        <v>1287</v>
      </c>
      <c r="E22" s="313"/>
      <c r="F22" s="316"/>
      <c r="G22" s="313"/>
      <c r="H22" s="313"/>
      <c r="I22" s="313"/>
      <c r="J22" s="266"/>
    </row>
    <row r="23" spans="1:10">
      <c r="A23" s="286" t="s">
        <v>1439</v>
      </c>
      <c r="B23" s="293" t="s">
        <v>2240</v>
      </c>
      <c r="C23" s="293" t="s">
        <v>2241</v>
      </c>
      <c r="D23" s="293" t="s">
        <v>1511</v>
      </c>
      <c r="E23" s="265">
        <v>1</v>
      </c>
      <c r="F23" s="315"/>
      <c r="G23" s="265">
        <f>F23*E23</f>
        <v>0</v>
      </c>
      <c r="H23" s="265">
        <v>0.85</v>
      </c>
      <c r="I23" s="265">
        <v>0.85</v>
      </c>
      <c r="J23" s="266" t="s">
        <v>1395</v>
      </c>
    </row>
    <row r="24" spans="1:10">
      <c r="A24" s="286" t="s">
        <v>1440</v>
      </c>
      <c r="B24" s="293" t="s">
        <v>1287</v>
      </c>
      <c r="C24" s="293" t="s">
        <v>1287</v>
      </c>
      <c r="D24" s="293" t="s">
        <v>1287</v>
      </c>
      <c r="E24" s="317"/>
      <c r="F24" s="318"/>
      <c r="G24" s="317"/>
      <c r="H24" s="317"/>
      <c r="I24" s="317"/>
      <c r="J24" s="266"/>
    </row>
    <row r="25" spans="1:10">
      <c r="A25" s="286" t="s">
        <v>1441</v>
      </c>
      <c r="B25" s="290" t="s">
        <v>1287</v>
      </c>
      <c r="C25" s="290" t="s">
        <v>2242</v>
      </c>
      <c r="D25" s="290" t="s">
        <v>1287</v>
      </c>
      <c r="E25" s="313"/>
      <c r="F25" s="316"/>
      <c r="G25" s="313"/>
      <c r="H25" s="313"/>
      <c r="I25" s="313"/>
      <c r="J25" s="266"/>
    </row>
    <row r="26" spans="1:10">
      <c r="A26" s="286" t="s">
        <v>1443</v>
      </c>
      <c r="B26" s="290" t="s">
        <v>1287</v>
      </c>
      <c r="C26" s="290" t="s">
        <v>2243</v>
      </c>
      <c r="D26" s="290" t="s">
        <v>1287</v>
      </c>
      <c r="E26" s="313"/>
      <c r="F26" s="316"/>
      <c r="G26" s="313"/>
      <c r="H26" s="313"/>
      <c r="I26" s="313"/>
      <c r="J26" s="266"/>
    </row>
    <row r="27" spans="1:10">
      <c r="A27" s="286" t="s">
        <v>1445</v>
      </c>
      <c r="B27" s="290" t="s">
        <v>1287</v>
      </c>
      <c r="C27" s="290" t="s">
        <v>2244</v>
      </c>
      <c r="D27" s="290" t="s">
        <v>1287</v>
      </c>
      <c r="E27" s="313"/>
      <c r="F27" s="316"/>
      <c r="G27" s="313"/>
      <c r="H27" s="313"/>
      <c r="I27" s="313"/>
      <c r="J27" s="266"/>
    </row>
    <row r="28" spans="1:10">
      <c r="A28" s="286" t="s">
        <v>1448</v>
      </c>
      <c r="B28" s="290" t="s">
        <v>1287</v>
      </c>
      <c r="C28" s="290" t="s">
        <v>2245</v>
      </c>
      <c r="D28" s="290" t="s">
        <v>1287</v>
      </c>
      <c r="E28" s="313"/>
      <c r="F28" s="316"/>
      <c r="G28" s="313"/>
      <c r="H28" s="313"/>
      <c r="I28" s="313"/>
      <c r="J28" s="266"/>
    </row>
    <row r="29" spans="1:10">
      <c r="A29" s="286" t="s">
        <v>1451</v>
      </c>
      <c r="B29" s="290" t="s">
        <v>1287</v>
      </c>
      <c r="C29" s="290" t="s">
        <v>1585</v>
      </c>
      <c r="D29" s="290" t="s">
        <v>1287</v>
      </c>
      <c r="E29" s="313"/>
      <c r="F29" s="316"/>
      <c r="G29" s="313"/>
      <c r="H29" s="313"/>
      <c r="I29" s="313"/>
      <c r="J29" s="266"/>
    </row>
    <row r="30" spans="1:10">
      <c r="A30" s="286" t="s">
        <v>1454</v>
      </c>
      <c r="B30" s="293" t="s">
        <v>2246</v>
      </c>
      <c r="C30" s="293" t="s">
        <v>2247</v>
      </c>
      <c r="D30" s="293" t="s">
        <v>296</v>
      </c>
      <c r="E30" s="265">
        <v>0.12</v>
      </c>
      <c r="F30" s="315"/>
      <c r="G30" s="265">
        <f>F30*E30</f>
        <v>0</v>
      </c>
      <c r="H30" s="317"/>
      <c r="I30" s="265">
        <v>0</v>
      </c>
      <c r="J30" s="266" t="s">
        <v>1395</v>
      </c>
    </row>
    <row r="31" spans="1:10">
      <c r="A31" s="286" t="s">
        <v>1456</v>
      </c>
      <c r="B31" s="290" t="s">
        <v>1287</v>
      </c>
      <c r="C31" s="290" t="s">
        <v>2248</v>
      </c>
      <c r="D31" s="290" t="s">
        <v>1287</v>
      </c>
      <c r="E31" s="292"/>
      <c r="F31" s="295"/>
      <c r="G31" s="292"/>
      <c r="H31" s="292"/>
      <c r="I31" s="292"/>
      <c r="J31" s="266"/>
    </row>
    <row r="32" spans="1:10">
      <c r="A32" s="286" t="s">
        <v>1457</v>
      </c>
      <c r="B32" s="293" t="s">
        <v>2249</v>
      </c>
      <c r="C32" s="293" t="s">
        <v>2250</v>
      </c>
      <c r="D32" s="293" t="s">
        <v>296</v>
      </c>
      <c r="E32" s="265">
        <v>0.12</v>
      </c>
      <c r="F32" s="315"/>
      <c r="G32" s="265">
        <f>F32*E32</f>
        <v>0</v>
      </c>
      <c r="H32" s="265">
        <v>0</v>
      </c>
      <c r="I32" s="265">
        <v>0</v>
      </c>
      <c r="J32" s="266" t="s">
        <v>1395</v>
      </c>
    </row>
    <row r="33" spans="1:10">
      <c r="A33" s="286" t="s">
        <v>1458</v>
      </c>
      <c r="B33" s="293" t="s">
        <v>2251</v>
      </c>
      <c r="C33" s="293" t="s">
        <v>2252</v>
      </c>
      <c r="D33" s="293" t="s">
        <v>296</v>
      </c>
      <c r="E33" s="265">
        <v>1.2</v>
      </c>
      <c r="F33" s="315"/>
      <c r="G33" s="265">
        <f>F33*E33</f>
        <v>0</v>
      </c>
      <c r="H33" s="265">
        <v>0</v>
      </c>
      <c r="I33" s="265">
        <v>0</v>
      </c>
      <c r="J33" s="266" t="s">
        <v>1395</v>
      </c>
    </row>
    <row r="34" spans="1:10">
      <c r="A34" s="286" t="s">
        <v>1460</v>
      </c>
      <c r="B34" s="290" t="s">
        <v>1287</v>
      </c>
      <c r="C34" s="290" t="s">
        <v>1427</v>
      </c>
      <c r="D34" s="290" t="s">
        <v>1287</v>
      </c>
      <c r="E34" s="292"/>
      <c r="F34" s="295"/>
      <c r="G34" s="292"/>
      <c r="H34" s="292"/>
      <c r="I34" s="292"/>
      <c r="J34" s="266"/>
    </row>
    <row r="35" spans="1:10">
      <c r="A35" s="286" t="s">
        <v>1462</v>
      </c>
      <c r="B35" s="293" t="s">
        <v>2253</v>
      </c>
      <c r="C35" s="293" t="s">
        <v>2254</v>
      </c>
      <c r="D35" s="293" t="s">
        <v>296</v>
      </c>
      <c r="E35" s="265">
        <v>0.12</v>
      </c>
      <c r="F35" s="315"/>
      <c r="G35" s="265">
        <f>F35*E35</f>
        <v>0</v>
      </c>
      <c r="H35" s="265">
        <v>0</v>
      </c>
      <c r="I35" s="265">
        <v>0</v>
      </c>
      <c r="J35" s="266" t="s">
        <v>1395</v>
      </c>
    </row>
    <row r="36" spans="1:10">
      <c r="A36" s="286" t="s">
        <v>1465</v>
      </c>
      <c r="B36" s="287" t="s">
        <v>1287</v>
      </c>
      <c r="C36" s="287" t="s">
        <v>2255</v>
      </c>
      <c r="D36" s="287" t="s">
        <v>1287</v>
      </c>
      <c r="E36" s="311"/>
      <c r="F36" s="319"/>
      <c r="G36" s="289">
        <f>SUM(G3:G35)</f>
        <v>0</v>
      </c>
      <c r="H36" s="311"/>
      <c r="I36" s="289">
        <v>119.43</v>
      </c>
      <c r="J36" s="266"/>
    </row>
    <row r="37" spans="1:10">
      <c r="A37" s="286" t="s">
        <v>1467</v>
      </c>
      <c r="B37" s="293" t="s">
        <v>1287</v>
      </c>
      <c r="C37" s="293" t="s">
        <v>1287</v>
      </c>
      <c r="D37" s="293" t="s">
        <v>1287</v>
      </c>
      <c r="E37" s="317"/>
      <c r="F37" s="318"/>
      <c r="G37" s="317"/>
      <c r="H37" s="317"/>
      <c r="I37" s="317"/>
      <c r="J37" s="266"/>
    </row>
    <row r="38" spans="1:10">
      <c r="A38" s="286" t="s">
        <v>1469</v>
      </c>
      <c r="B38" s="287" t="s">
        <v>1287</v>
      </c>
      <c r="C38" s="288" t="s">
        <v>2207</v>
      </c>
      <c r="D38" s="287" t="s">
        <v>1287</v>
      </c>
      <c r="E38" s="289"/>
      <c r="F38" s="297"/>
      <c r="G38" s="289"/>
      <c r="H38" s="289"/>
      <c r="I38" s="289"/>
      <c r="J38" s="266"/>
    </row>
    <row r="39" spans="1:10">
      <c r="A39" s="286" t="s">
        <v>1472</v>
      </c>
      <c r="B39" s="290" t="s">
        <v>1287</v>
      </c>
      <c r="C39" s="291" t="s">
        <v>2256</v>
      </c>
      <c r="D39" s="290" t="s">
        <v>1287</v>
      </c>
      <c r="E39" s="292"/>
      <c r="F39" s="295"/>
      <c r="G39" s="292"/>
      <c r="H39" s="292"/>
      <c r="I39" s="292"/>
      <c r="J39" s="266"/>
    </row>
    <row r="40" spans="1:10">
      <c r="A40" s="286" t="s">
        <v>1475</v>
      </c>
      <c r="B40" s="290" t="s">
        <v>1287</v>
      </c>
      <c r="C40" s="291" t="s">
        <v>2257</v>
      </c>
      <c r="D40" s="290" t="s">
        <v>1287</v>
      </c>
      <c r="E40" s="292"/>
      <c r="F40" s="295"/>
      <c r="G40" s="292"/>
      <c r="H40" s="292"/>
      <c r="I40" s="292"/>
      <c r="J40" s="266"/>
    </row>
    <row r="41" spans="1:10">
      <c r="A41" s="286" t="s">
        <v>1478</v>
      </c>
      <c r="B41" s="293" t="s">
        <v>2258</v>
      </c>
      <c r="C41" s="294" t="s">
        <v>2259</v>
      </c>
      <c r="D41" s="293" t="s">
        <v>345</v>
      </c>
      <c r="E41" s="265">
        <v>85</v>
      </c>
      <c r="F41" s="315"/>
      <c r="G41" s="265">
        <f>F41*E41</f>
        <v>0</v>
      </c>
      <c r="H41" s="265">
        <v>0.76</v>
      </c>
      <c r="I41" s="265">
        <v>64.599999999999994</v>
      </c>
      <c r="J41" s="266" t="s">
        <v>1395</v>
      </c>
    </row>
    <row r="42" spans="1:10">
      <c r="A42" s="286" t="s">
        <v>1481</v>
      </c>
      <c r="B42" s="293" t="s">
        <v>2260</v>
      </c>
      <c r="C42" s="294" t="s">
        <v>2261</v>
      </c>
      <c r="D42" s="293" t="s">
        <v>345</v>
      </c>
      <c r="E42" s="265">
        <v>8</v>
      </c>
      <c r="F42" s="315"/>
      <c r="G42" s="265">
        <f t="shared" ref="G42:G49" si="0">F42*E42</f>
        <v>0</v>
      </c>
      <c r="H42" s="265">
        <v>0.88</v>
      </c>
      <c r="I42" s="265">
        <v>7.04</v>
      </c>
      <c r="J42" s="266" t="s">
        <v>1395</v>
      </c>
    </row>
    <row r="43" spans="1:10">
      <c r="A43" s="286" t="s">
        <v>1482</v>
      </c>
      <c r="B43" s="293" t="s">
        <v>2262</v>
      </c>
      <c r="C43" s="294" t="s">
        <v>2263</v>
      </c>
      <c r="D43" s="293" t="s">
        <v>345</v>
      </c>
      <c r="E43" s="265">
        <v>59</v>
      </c>
      <c r="F43" s="315"/>
      <c r="G43" s="265">
        <f t="shared" si="0"/>
        <v>0</v>
      </c>
      <c r="H43" s="265">
        <v>1.01</v>
      </c>
      <c r="I43" s="265">
        <v>59.59</v>
      </c>
      <c r="J43" s="266" t="s">
        <v>1395</v>
      </c>
    </row>
    <row r="44" spans="1:10">
      <c r="A44" s="286" t="s">
        <v>1484</v>
      </c>
      <c r="B44" s="293" t="s">
        <v>2264</v>
      </c>
      <c r="C44" s="294" t="s">
        <v>2265</v>
      </c>
      <c r="D44" s="293" t="s">
        <v>345</v>
      </c>
      <c r="E44" s="265">
        <v>1</v>
      </c>
      <c r="F44" s="315"/>
      <c r="G44" s="265">
        <f t="shared" si="0"/>
        <v>0</v>
      </c>
      <c r="H44" s="265">
        <v>1.96</v>
      </c>
      <c r="I44" s="265">
        <v>1.96</v>
      </c>
      <c r="J44" s="266" t="s">
        <v>1395</v>
      </c>
    </row>
    <row r="45" spans="1:10">
      <c r="A45" s="286" t="s">
        <v>1487</v>
      </c>
      <c r="B45" s="293" t="s">
        <v>2266</v>
      </c>
      <c r="C45" s="294" t="s">
        <v>2267</v>
      </c>
      <c r="D45" s="293" t="s">
        <v>345</v>
      </c>
      <c r="E45" s="265">
        <v>60</v>
      </c>
      <c r="F45" s="315"/>
      <c r="G45" s="265">
        <f>F45*E45</f>
        <v>0</v>
      </c>
      <c r="H45" s="265"/>
      <c r="I45" s="265">
        <v>70.5</v>
      </c>
      <c r="J45" s="266" t="s">
        <v>1395</v>
      </c>
    </row>
    <row r="46" spans="1:10">
      <c r="A46" s="286" t="s">
        <v>1490</v>
      </c>
      <c r="B46" s="293" t="s">
        <v>2268</v>
      </c>
      <c r="C46" s="294" t="s">
        <v>2269</v>
      </c>
      <c r="D46" s="293" t="s">
        <v>345</v>
      </c>
      <c r="E46" s="265">
        <v>4</v>
      </c>
      <c r="F46" s="315"/>
      <c r="G46" s="265">
        <f>F46*E46</f>
        <v>0</v>
      </c>
      <c r="H46" s="265">
        <v>2.31</v>
      </c>
      <c r="I46" s="265">
        <v>138.6</v>
      </c>
      <c r="J46" s="266" t="s">
        <v>1395</v>
      </c>
    </row>
    <row r="47" spans="1:10">
      <c r="A47" s="286" t="s">
        <v>1492</v>
      </c>
      <c r="B47" s="290" t="s">
        <v>1287</v>
      </c>
      <c r="C47" s="291" t="s">
        <v>2270</v>
      </c>
      <c r="D47" s="290" t="s">
        <v>1287</v>
      </c>
      <c r="E47" s="292"/>
      <c r="F47" s="295"/>
      <c r="G47" s="292"/>
      <c r="H47" s="292"/>
      <c r="I47" s="292"/>
      <c r="J47" s="266"/>
    </row>
    <row r="48" spans="1:10">
      <c r="A48" s="286" t="s">
        <v>1494</v>
      </c>
      <c r="B48" s="293" t="s">
        <v>2271</v>
      </c>
      <c r="C48" s="294" t="s">
        <v>2272</v>
      </c>
      <c r="D48" s="293" t="s">
        <v>345</v>
      </c>
      <c r="E48" s="265">
        <v>153</v>
      </c>
      <c r="F48" s="315"/>
      <c r="G48" s="265">
        <f t="shared" si="0"/>
        <v>0</v>
      </c>
      <c r="H48" s="265">
        <v>0</v>
      </c>
      <c r="I48" s="265">
        <v>0</v>
      </c>
      <c r="J48" s="266" t="s">
        <v>1395</v>
      </c>
    </row>
    <row r="49" spans="1:10">
      <c r="A49" s="286" t="s">
        <v>1496</v>
      </c>
      <c r="B49" s="293" t="s">
        <v>2273</v>
      </c>
      <c r="C49" s="294" t="s">
        <v>2274</v>
      </c>
      <c r="D49" s="293" t="s">
        <v>345</v>
      </c>
      <c r="E49" s="265">
        <v>64</v>
      </c>
      <c r="F49" s="315"/>
      <c r="G49" s="265">
        <f t="shared" si="0"/>
        <v>0</v>
      </c>
      <c r="H49" s="265">
        <v>0</v>
      </c>
      <c r="I49" s="265">
        <v>0</v>
      </c>
      <c r="J49" s="266" t="s">
        <v>1395</v>
      </c>
    </row>
    <row r="50" spans="1:10">
      <c r="A50" s="286" t="s">
        <v>1498</v>
      </c>
      <c r="B50" s="290" t="s">
        <v>1287</v>
      </c>
      <c r="C50" s="291" t="s">
        <v>2275</v>
      </c>
      <c r="D50" s="290" t="s">
        <v>1287</v>
      </c>
      <c r="E50" s="292"/>
      <c r="F50" s="295"/>
      <c r="G50" s="292"/>
      <c r="H50" s="292"/>
      <c r="I50" s="292"/>
      <c r="J50" s="266"/>
    </row>
    <row r="51" spans="1:10">
      <c r="A51" s="286" t="s">
        <v>1501</v>
      </c>
      <c r="B51" s="290" t="s">
        <v>1287</v>
      </c>
      <c r="C51" s="291" t="s">
        <v>2276</v>
      </c>
      <c r="D51" s="290" t="s">
        <v>1287</v>
      </c>
      <c r="E51" s="292"/>
      <c r="F51" s="295"/>
      <c r="G51" s="292"/>
      <c r="H51" s="292"/>
      <c r="I51" s="292"/>
      <c r="J51" s="266"/>
    </row>
    <row r="52" spans="1:10">
      <c r="A52" s="286" t="s">
        <v>1504</v>
      </c>
      <c r="B52" s="293" t="s">
        <v>2277</v>
      </c>
      <c r="C52" s="294" t="s">
        <v>2259</v>
      </c>
      <c r="D52" s="293" t="s">
        <v>345</v>
      </c>
      <c r="E52" s="265">
        <v>22</v>
      </c>
      <c r="F52" s="315"/>
      <c r="G52" s="265">
        <f t="shared" ref="G52:G55" si="1">F52*E52</f>
        <v>0</v>
      </c>
      <c r="H52" s="265">
        <v>0.01</v>
      </c>
      <c r="I52" s="265">
        <v>0.22</v>
      </c>
      <c r="J52" s="266" t="s">
        <v>1395</v>
      </c>
    </row>
    <row r="53" spans="1:10">
      <c r="A53" s="286" t="s">
        <v>1506</v>
      </c>
      <c r="B53" s="293" t="s">
        <v>2278</v>
      </c>
      <c r="C53" s="294" t="s">
        <v>2267</v>
      </c>
      <c r="D53" s="293" t="s">
        <v>345</v>
      </c>
      <c r="E53" s="265">
        <v>2</v>
      </c>
      <c r="F53" s="315"/>
      <c r="G53" s="265">
        <f t="shared" si="1"/>
        <v>0</v>
      </c>
      <c r="H53" s="265">
        <v>0.11</v>
      </c>
      <c r="I53" s="265">
        <v>0.22</v>
      </c>
      <c r="J53" s="266" t="s">
        <v>1395</v>
      </c>
    </row>
    <row r="54" spans="1:10">
      <c r="A54" s="286" t="s">
        <v>1508</v>
      </c>
      <c r="B54" s="290" t="s">
        <v>1287</v>
      </c>
      <c r="C54" s="291" t="s">
        <v>1577</v>
      </c>
      <c r="D54" s="290" t="s">
        <v>1287</v>
      </c>
      <c r="E54" s="292"/>
      <c r="F54" s="295"/>
      <c r="G54" s="292"/>
      <c r="H54" s="292"/>
      <c r="I54" s="292"/>
      <c r="J54" s="266"/>
    </row>
    <row r="55" spans="1:10">
      <c r="A55" s="286" t="s">
        <v>1512</v>
      </c>
      <c r="B55" s="293" t="s">
        <v>1287</v>
      </c>
      <c r="C55" s="294" t="s">
        <v>1579</v>
      </c>
      <c r="D55" s="293" t="s">
        <v>1580</v>
      </c>
      <c r="E55" s="265">
        <v>20</v>
      </c>
      <c r="F55" s="315"/>
      <c r="G55" s="265">
        <f t="shared" si="1"/>
        <v>0</v>
      </c>
      <c r="H55" s="265">
        <v>0</v>
      </c>
      <c r="I55" s="265">
        <v>0</v>
      </c>
      <c r="J55" s="266" t="s">
        <v>1395</v>
      </c>
    </row>
    <row r="56" spans="1:10">
      <c r="A56" s="286" t="s">
        <v>1515</v>
      </c>
      <c r="B56" s="293" t="s">
        <v>1287</v>
      </c>
      <c r="C56" s="294" t="s">
        <v>1287</v>
      </c>
      <c r="D56" s="293" t="s">
        <v>1287</v>
      </c>
      <c r="E56" s="265"/>
      <c r="F56" s="296"/>
      <c r="G56" s="265"/>
      <c r="H56" s="265"/>
      <c r="I56" s="265"/>
      <c r="J56" s="266"/>
    </row>
    <row r="57" spans="1:10">
      <c r="A57" s="286" t="s">
        <v>1517</v>
      </c>
      <c r="B57" s="290" t="s">
        <v>1287</v>
      </c>
      <c r="C57" s="291" t="s">
        <v>2279</v>
      </c>
      <c r="D57" s="290" t="s">
        <v>1287</v>
      </c>
      <c r="E57" s="292"/>
      <c r="F57" s="295"/>
      <c r="G57" s="292"/>
      <c r="H57" s="292"/>
      <c r="I57" s="292"/>
      <c r="J57" s="266"/>
    </row>
    <row r="58" spans="1:10">
      <c r="A58" s="286" t="s">
        <v>1520</v>
      </c>
      <c r="B58" s="290" t="s">
        <v>1287</v>
      </c>
      <c r="C58" s="291" t="s">
        <v>1585</v>
      </c>
      <c r="D58" s="290" t="s">
        <v>1287</v>
      </c>
      <c r="E58" s="292"/>
      <c r="F58" s="295"/>
      <c r="G58" s="292"/>
      <c r="H58" s="292"/>
      <c r="I58" s="292"/>
      <c r="J58" s="266"/>
    </row>
    <row r="59" spans="1:10">
      <c r="A59" s="286" t="s">
        <v>1522</v>
      </c>
      <c r="B59" s="293" t="s">
        <v>2280</v>
      </c>
      <c r="C59" s="294" t="s">
        <v>2281</v>
      </c>
      <c r="D59" s="293" t="s">
        <v>296</v>
      </c>
      <c r="E59" s="265">
        <v>0.35</v>
      </c>
      <c r="F59" s="315"/>
      <c r="G59" s="265">
        <f t="shared" ref="G59" si="2">F59*E59</f>
        <v>0</v>
      </c>
      <c r="H59" s="265">
        <v>0</v>
      </c>
      <c r="I59" s="265">
        <v>0</v>
      </c>
      <c r="J59" s="266" t="s">
        <v>1589</v>
      </c>
    </row>
    <row r="60" spans="1:10">
      <c r="A60" s="286" t="s">
        <v>1524</v>
      </c>
      <c r="B60" s="287" t="s">
        <v>1287</v>
      </c>
      <c r="C60" s="288" t="s">
        <v>2282</v>
      </c>
      <c r="D60" s="287" t="s">
        <v>1287</v>
      </c>
      <c r="E60" s="289"/>
      <c r="F60" s="297"/>
      <c r="G60" s="289">
        <f>SUM(G39:G59)</f>
        <v>0</v>
      </c>
      <c r="H60" s="289"/>
      <c r="I60" s="289">
        <v>343</v>
      </c>
      <c r="J60" s="266"/>
    </row>
    <row r="61" spans="1:10">
      <c r="A61" s="286" t="s">
        <v>1526</v>
      </c>
      <c r="B61" s="293" t="s">
        <v>1287</v>
      </c>
      <c r="C61" s="294" t="s">
        <v>1287</v>
      </c>
      <c r="D61" s="293" t="s">
        <v>1287</v>
      </c>
      <c r="E61" s="265"/>
      <c r="F61" s="296"/>
      <c r="G61" s="265"/>
      <c r="H61" s="265"/>
      <c r="I61" s="265"/>
      <c r="J61" s="266"/>
    </row>
    <row r="62" spans="1:10">
      <c r="A62" s="286" t="s">
        <v>1528</v>
      </c>
      <c r="B62" s="287" t="s">
        <v>1287</v>
      </c>
      <c r="C62" s="288" t="s">
        <v>2208</v>
      </c>
      <c r="D62" s="287" t="s">
        <v>1287</v>
      </c>
      <c r="E62" s="289"/>
      <c r="F62" s="297"/>
      <c r="G62" s="289"/>
      <c r="H62" s="289"/>
      <c r="I62" s="289"/>
      <c r="J62" s="266"/>
    </row>
    <row r="63" spans="1:10">
      <c r="A63" s="286" t="s">
        <v>1530</v>
      </c>
      <c r="B63" s="290" t="s">
        <v>1287</v>
      </c>
      <c r="C63" s="291" t="s">
        <v>2283</v>
      </c>
      <c r="D63" s="290" t="s">
        <v>1287</v>
      </c>
      <c r="E63" s="292"/>
      <c r="F63" s="295"/>
      <c r="G63" s="292"/>
      <c r="H63" s="292"/>
      <c r="I63" s="292"/>
      <c r="J63" s="266"/>
    </row>
    <row r="64" spans="1:10">
      <c r="A64" s="286" t="s">
        <v>1532</v>
      </c>
      <c r="B64" s="293" t="s">
        <v>1287</v>
      </c>
      <c r="C64" s="294" t="s">
        <v>2284</v>
      </c>
      <c r="D64" s="293" t="s">
        <v>1511</v>
      </c>
      <c r="E64" s="265">
        <v>11</v>
      </c>
      <c r="F64" s="315"/>
      <c r="G64" s="265">
        <f t="shared" ref="G64" si="3">F64*E64</f>
        <v>0</v>
      </c>
      <c r="H64" s="265">
        <v>0</v>
      </c>
      <c r="I64" s="265">
        <v>0</v>
      </c>
      <c r="J64" s="266" t="s">
        <v>1395</v>
      </c>
    </row>
    <row r="65" spans="1:10">
      <c r="A65" s="286" t="s">
        <v>1534</v>
      </c>
      <c r="B65" s="290" t="s">
        <v>1287</v>
      </c>
      <c r="C65" s="291" t="s">
        <v>2285</v>
      </c>
      <c r="D65" s="290" t="s">
        <v>1287</v>
      </c>
      <c r="E65" s="292"/>
      <c r="F65" s="295"/>
      <c r="G65" s="292"/>
      <c r="H65" s="292"/>
      <c r="I65" s="292"/>
      <c r="J65" s="266"/>
    </row>
    <row r="66" spans="1:10">
      <c r="A66" s="286" t="s">
        <v>1536</v>
      </c>
      <c r="B66" s="290" t="s">
        <v>1287</v>
      </c>
      <c r="C66" s="291" t="s">
        <v>2286</v>
      </c>
      <c r="D66" s="290" t="s">
        <v>1287</v>
      </c>
      <c r="E66" s="292"/>
      <c r="F66" s="295"/>
      <c r="G66" s="292"/>
      <c r="H66" s="292"/>
      <c r="I66" s="292"/>
      <c r="J66" s="266"/>
    </row>
    <row r="67" spans="1:10">
      <c r="A67" s="286" t="s">
        <v>1538</v>
      </c>
      <c r="B67" s="293" t="s">
        <v>1287</v>
      </c>
      <c r="C67" s="294" t="s">
        <v>1714</v>
      </c>
      <c r="D67" s="293" t="s">
        <v>1511</v>
      </c>
      <c r="E67" s="265">
        <v>6</v>
      </c>
      <c r="F67" s="315"/>
      <c r="G67" s="265">
        <f t="shared" ref="G67" si="4">F67*E67</f>
        <v>0</v>
      </c>
      <c r="H67" s="265">
        <v>0</v>
      </c>
      <c r="I67" s="265">
        <v>0</v>
      </c>
      <c r="J67" s="266" t="s">
        <v>1395</v>
      </c>
    </row>
    <row r="68" spans="1:10">
      <c r="A68" s="286" t="s">
        <v>1540</v>
      </c>
      <c r="B68" s="290" t="s">
        <v>1287</v>
      </c>
      <c r="C68" s="291" t="s">
        <v>2287</v>
      </c>
      <c r="D68" s="290" t="s">
        <v>1287</v>
      </c>
      <c r="E68" s="292"/>
      <c r="F68" s="295"/>
      <c r="G68" s="292"/>
      <c r="H68" s="292"/>
      <c r="I68" s="292"/>
      <c r="J68" s="266"/>
    </row>
    <row r="69" spans="1:10">
      <c r="A69" s="286" t="s">
        <v>1542</v>
      </c>
      <c r="B69" s="293" t="s">
        <v>1287</v>
      </c>
      <c r="C69" s="294" t="s">
        <v>2288</v>
      </c>
      <c r="D69" s="293" t="s">
        <v>1511</v>
      </c>
      <c r="E69" s="265">
        <v>4</v>
      </c>
      <c r="F69" s="315"/>
      <c r="G69" s="265">
        <f t="shared" ref="G69" si="5">F69*E69</f>
        <v>0</v>
      </c>
      <c r="H69" s="265">
        <v>0</v>
      </c>
      <c r="I69" s="265">
        <v>0</v>
      </c>
      <c r="J69" s="266" t="s">
        <v>1395</v>
      </c>
    </row>
    <row r="70" spans="1:10">
      <c r="A70" s="286" t="s">
        <v>1544</v>
      </c>
      <c r="B70" s="290" t="s">
        <v>1287</v>
      </c>
      <c r="C70" s="291" t="s">
        <v>2285</v>
      </c>
      <c r="D70" s="290" t="s">
        <v>1287</v>
      </c>
      <c r="E70" s="292"/>
      <c r="F70" s="295"/>
      <c r="G70" s="292"/>
      <c r="H70" s="292"/>
      <c r="I70" s="292"/>
      <c r="J70" s="266"/>
    </row>
    <row r="71" spans="1:10">
      <c r="A71" s="286" t="s">
        <v>1546</v>
      </c>
      <c r="B71" s="290" t="s">
        <v>1287</v>
      </c>
      <c r="C71" s="291" t="s">
        <v>2289</v>
      </c>
      <c r="D71" s="290" t="s">
        <v>1287</v>
      </c>
      <c r="E71" s="292"/>
      <c r="F71" s="295"/>
      <c r="G71" s="292"/>
      <c r="H71" s="292"/>
      <c r="I71" s="292"/>
      <c r="J71" s="266"/>
    </row>
    <row r="72" spans="1:10">
      <c r="A72" s="286" t="s">
        <v>1548</v>
      </c>
      <c r="B72" s="293" t="s">
        <v>1287</v>
      </c>
      <c r="C72" s="294" t="s">
        <v>2290</v>
      </c>
      <c r="D72" s="293" t="s">
        <v>1511</v>
      </c>
      <c r="E72" s="265">
        <v>4</v>
      </c>
      <c r="F72" s="315"/>
      <c r="G72" s="265">
        <f t="shared" ref="G72:G75" si="6">F72*E72</f>
        <v>0</v>
      </c>
      <c r="H72" s="265">
        <v>0</v>
      </c>
      <c r="I72" s="265">
        <v>0</v>
      </c>
      <c r="J72" s="266" t="s">
        <v>1395</v>
      </c>
    </row>
    <row r="73" spans="1:10">
      <c r="A73" s="286" t="s">
        <v>1549</v>
      </c>
      <c r="B73" s="293"/>
      <c r="C73" s="290" t="s">
        <v>2291</v>
      </c>
      <c r="D73" s="290" t="s">
        <v>1287</v>
      </c>
      <c r="E73" s="313"/>
      <c r="F73" s="316"/>
      <c r="G73" s="313"/>
      <c r="H73" s="313"/>
      <c r="I73" s="313"/>
      <c r="J73" s="266"/>
    </row>
    <row r="74" spans="1:10">
      <c r="A74" s="286" t="s">
        <v>1551</v>
      </c>
      <c r="B74" s="293"/>
      <c r="C74" s="290" t="s">
        <v>2292</v>
      </c>
      <c r="D74" s="290" t="s">
        <v>1287</v>
      </c>
      <c r="E74" s="313"/>
      <c r="F74" s="316"/>
      <c r="G74" s="313"/>
      <c r="H74" s="313"/>
      <c r="I74" s="313"/>
      <c r="J74" s="266"/>
    </row>
    <row r="75" spans="1:10">
      <c r="A75" s="286" t="s">
        <v>1554</v>
      </c>
      <c r="B75" s="293"/>
      <c r="C75" s="293" t="s">
        <v>1714</v>
      </c>
      <c r="D75" s="293" t="s">
        <v>1511</v>
      </c>
      <c r="E75" s="265">
        <v>2</v>
      </c>
      <c r="F75" s="315"/>
      <c r="G75" s="265">
        <f t="shared" si="6"/>
        <v>0</v>
      </c>
      <c r="H75" s="317"/>
      <c r="I75" s="265">
        <v>0</v>
      </c>
      <c r="J75" s="266" t="s">
        <v>1395</v>
      </c>
    </row>
    <row r="76" spans="1:10">
      <c r="A76" s="286" t="s">
        <v>1557</v>
      </c>
      <c r="B76" s="293"/>
      <c r="C76" s="290" t="s">
        <v>2293</v>
      </c>
      <c r="D76" s="290" t="s">
        <v>1287</v>
      </c>
      <c r="E76" s="313"/>
      <c r="F76" s="316"/>
      <c r="G76" s="313"/>
      <c r="H76" s="313"/>
      <c r="I76" s="313"/>
      <c r="J76" s="266"/>
    </row>
    <row r="77" spans="1:10">
      <c r="A77" s="286" t="s">
        <v>1559</v>
      </c>
      <c r="B77" s="293"/>
      <c r="C77" s="293" t="s">
        <v>2294</v>
      </c>
      <c r="D77" s="293" t="s">
        <v>1511</v>
      </c>
      <c r="E77" s="265">
        <v>22</v>
      </c>
      <c r="F77" s="315"/>
      <c r="G77" s="265">
        <f t="shared" ref="G77" si="7">F77*E77</f>
        <v>0</v>
      </c>
      <c r="H77" s="317"/>
      <c r="I77" s="265">
        <v>0</v>
      </c>
      <c r="J77" s="266" t="s">
        <v>1395</v>
      </c>
    </row>
    <row r="78" spans="1:10">
      <c r="A78" s="286" t="s">
        <v>1561</v>
      </c>
      <c r="B78" s="290" t="s">
        <v>1287</v>
      </c>
      <c r="C78" s="291" t="s">
        <v>2295</v>
      </c>
      <c r="D78" s="290" t="s">
        <v>1287</v>
      </c>
      <c r="E78" s="292"/>
      <c r="F78" s="295"/>
      <c r="G78" s="292"/>
      <c r="H78" s="292"/>
      <c r="I78" s="292"/>
      <c r="J78" s="266"/>
    </row>
    <row r="79" spans="1:10">
      <c r="A79" s="286" t="s">
        <v>1563</v>
      </c>
      <c r="B79" s="290" t="s">
        <v>1287</v>
      </c>
      <c r="C79" s="291" t="s">
        <v>2296</v>
      </c>
      <c r="D79" s="290" t="s">
        <v>1287</v>
      </c>
      <c r="E79" s="292"/>
      <c r="F79" s="295"/>
      <c r="G79" s="292"/>
      <c r="H79" s="292"/>
      <c r="I79" s="292"/>
      <c r="J79" s="266"/>
    </row>
    <row r="80" spans="1:10">
      <c r="A80" s="286" t="s">
        <v>1565</v>
      </c>
      <c r="B80" s="293" t="s">
        <v>1287</v>
      </c>
      <c r="C80" s="294" t="s">
        <v>2297</v>
      </c>
      <c r="D80" s="293" t="s">
        <v>1511</v>
      </c>
      <c r="E80" s="265">
        <v>2</v>
      </c>
      <c r="F80" s="315"/>
      <c r="G80" s="265">
        <f t="shared" ref="G80:G81" si="8">F80*E80</f>
        <v>0</v>
      </c>
      <c r="H80" s="265">
        <v>0.14000000000000001</v>
      </c>
      <c r="I80" s="265">
        <v>0.28000000000000003</v>
      </c>
      <c r="J80" s="266" t="s">
        <v>1395</v>
      </c>
    </row>
    <row r="81" spans="1:10">
      <c r="A81" s="286" t="s">
        <v>1567</v>
      </c>
      <c r="B81" s="293" t="s">
        <v>1287</v>
      </c>
      <c r="C81" s="294" t="s">
        <v>1714</v>
      </c>
      <c r="D81" s="293" t="s">
        <v>1511</v>
      </c>
      <c r="E81" s="265">
        <v>2</v>
      </c>
      <c r="F81" s="315"/>
      <c r="G81" s="265">
        <f t="shared" si="8"/>
        <v>0</v>
      </c>
      <c r="H81" s="265">
        <v>0.16</v>
      </c>
      <c r="I81" s="265">
        <v>0.32</v>
      </c>
      <c r="J81" s="266" t="s">
        <v>1395</v>
      </c>
    </row>
    <row r="82" spans="1:10">
      <c r="A82" s="286" t="s">
        <v>1569</v>
      </c>
      <c r="B82" s="290" t="s">
        <v>1287</v>
      </c>
      <c r="C82" s="291" t="s">
        <v>2298</v>
      </c>
      <c r="D82" s="290" t="s">
        <v>1287</v>
      </c>
      <c r="E82" s="292"/>
      <c r="F82" s="295"/>
      <c r="G82" s="292"/>
      <c r="H82" s="292"/>
      <c r="I82" s="292"/>
      <c r="J82" s="266"/>
    </row>
    <row r="83" spans="1:10">
      <c r="A83" s="286" t="s">
        <v>1571</v>
      </c>
      <c r="B83" s="293" t="s">
        <v>1287</v>
      </c>
      <c r="C83" s="294" t="s">
        <v>2297</v>
      </c>
      <c r="D83" s="293" t="s">
        <v>1511</v>
      </c>
      <c r="E83" s="265">
        <v>2</v>
      </c>
      <c r="F83" s="315"/>
      <c r="G83" s="265">
        <f t="shared" ref="G83" si="9">F83*E83</f>
        <v>0</v>
      </c>
      <c r="H83" s="265">
        <v>0.1</v>
      </c>
      <c r="I83" s="265">
        <v>0.2</v>
      </c>
      <c r="J83" s="266" t="s">
        <v>1395</v>
      </c>
    </row>
    <row r="84" spans="1:10">
      <c r="A84" s="286" t="s">
        <v>1573</v>
      </c>
      <c r="B84" s="290" t="s">
        <v>1287</v>
      </c>
      <c r="C84" s="291" t="s">
        <v>2299</v>
      </c>
      <c r="D84" s="290" t="s">
        <v>1287</v>
      </c>
      <c r="E84" s="292"/>
      <c r="F84" s="295"/>
      <c r="G84" s="292"/>
      <c r="H84" s="292"/>
      <c r="I84" s="292"/>
      <c r="J84" s="266"/>
    </row>
    <row r="85" spans="1:10">
      <c r="A85" s="286" t="s">
        <v>1576</v>
      </c>
      <c r="B85" s="293" t="s">
        <v>1287</v>
      </c>
      <c r="C85" s="294" t="s">
        <v>2297</v>
      </c>
      <c r="D85" s="293" t="s">
        <v>1511</v>
      </c>
      <c r="E85" s="265">
        <v>2</v>
      </c>
      <c r="F85" s="315"/>
      <c r="G85" s="265">
        <f t="shared" ref="G85" si="10">F85*E85</f>
        <v>0</v>
      </c>
      <c r="H85" s="265">
        <v>0.14000000000000001</v>
      </c>
      <c r="I85" s="265">
        <v>0.28000000000000003</v>
      </c>
      <c r="J85" s="266" t="s">
        <v>1395</v>
      </c>
    </row>
    <row r="86" spans="1:10">
      <c r="A86" s="286" t="s">
        <v>1578</v>
      </c>
      <c r="B86" s="290" t="s">
        <v>1287</v>
      </c>
      <c r="C86" s="291" t="s">
        <v>2300</v>
      </c>
      <c r="D86" s="290" t="s">
        <v>1287</v>
      </c>
      <c r="E86" s="292"/>
      <c r="F86" s="295"/>
      <c r="G86" s="292"/>
      <c r="H86" s="292"/>
      <c r="I86" s="292"/>
      <c r="J86" s="266"/>
    </row>
    <row r="87" spans="1:10">
      <c r="A87" s="286" t="s">
        <v>1581</v>
      </c>
      <c r="B87" s="290" t="s">
        <v>1287</v>
      </c>
      <c r="C87" s="291" t="s">
        <v>2301</v>
      </c>
      <c r="D87" s="290" t="s">
        <v>1287</v>
      </c>
      <c r="E87" s="292"/>
      <c r="F87" s="295"/>
      <c r="G87" s="292"/>
      <c r="H87" s="292"/>
      <c r="I87" s="292"/>
      <c r="J87" s="266"/>
    </row>
    <row r="88" spans="1:10">
      <c r="A88" s="286" t="s">
        <v>1582</v>
      </c>
      <c r="B88" s="293" t="s">
        <v>1287</v>
      </c>
      <c r="C88" s="294" t="s">
        <v>1722</v>
      </c>
      <c r="D88" s="293" t="s">
        <v>1511</v>
      </c>
      <c r="E88" s="265">
        <v>2</v>
      </c>
      <c r="F88" s="315"/>
      <c r="G88" s="265">
        <f t="shared" ref="G88:G89" si="11">F88*E88</f>
        <v>0</v>
      </c>
      <c r="H88" s="265">
        <v>1.33</v>
      </c>
      <c r="I88" s="265">
        <v>2.66</v>
      </c>
      <c r="J88" s="266" t="s">
        <v>1395</v>
      </c>
    </row>
    <row r="89" spans="1:10">
      <c r="A89" s="286" t="s">
        <v>1584</v>
      </c>
      <c r="B89" s="293" t="s">
        <v>1287</v>
      </c>
      <c r="C89" s="294" t="s">
        <v>2302</v>
      </c>
      <c r="D89" s="293" t="s">
        <v>1511</v>
      </c>
      <c r="E89" s="265">
        <v>2</v>
      </c>
      <c r="F89" s="315"/>
      <c r="G89" s="265">
        <f t="shared" si="11"/>
        <v>0</v>
      </c>
      <c r="H89" s="265">
        <v>2.2200000000000002</v>
      </c>
      <c r="I89" s="265">
        <v>4.4400000000000004</v>
      </c>
      <c r="J89" s="266" t="s">
        <v>1395</v>
      </c>
    </row>
    <row r="90" spans="1:10">
      <c r="A90" s="286" t="s">
        <v>1586</v>
      </c>
      <c r="B90" s="290" t="s">
        <v>1287</v>
      </c>
      <c r="C90" s="291" t="s">
        <v>2303</v>
      </c>
      <c r="D90" s="290" t="s">
        <v>1287</v>
      </c>
      <c r="E90" s="292"/>
      <c r="F90" s="295"/>
      <c r="G90" s="292"/>
      <c r="H90" s="292"/>
      <c r="I90" s="292"/>
      <c r="J90" s="266"/>
    </row>
    <row r="91" spans="1:10">
      <c r="A91" s="286" t="s">
        <v>1590</v>
      </c>
      <c r="B91" s="290" t="s">
        <v>1287</v>
      </c>
      <c r="C91" s="291" t="s">
        <v>2304</v>
      </c>
      <c r="D91" s="290" t="s">
        <v>1287</v>
      </c>
      <c r="E91" s="292"/>
      <c r="F91" s="295"/>
      <c r="G91" s="292"/>
      <c r="H91" s="292"/>
      <c r="I91" s="292"/>
      <c r="J91" s="266"/>
    </row>
    <row r="92" spans="1:10">
      <c r="A92" s="286" t="s">
        <v>1592</v>
      </c>
      <c r="B92" s="290" t="s">
        <v>1287</v>
      </c>
      <c r="C92" s="291" t="s">
        <v>2305</v>
      </c>
      <c r="D92" s="290" t="s">
        <v>1287</v>
      </c>
      <c r="E92" s="292"/>
      <c r="F92" s="295"/>
      <c r="G92" s="292"/>
      <c r="H92" s="292"/>
      <c r="I92" s="292"/>
      <c r="J92" s="266"/>
    </row>
    <row r="93" spans="1:10">
      <c r="A93" s="286" t="s">
        <v>1593</v>
      </c>
      <c r="B93" s="293" t="s">
        <v>1287</v>
      </c>
      <c r="C93" s="294" t="s">
        <v>2306</v>
      </c>
      <c r="D93" s="293" t="s">
        <v>1511</v>
      </c>
      <c r="E93" s="265">
        <v>1</v>
      </c>
      <c r="F93" s="315"/>
      <c r="G93" s="265">
        <f t="shared" ref="G93:G94" si="12">F93*E93</f>
        <v>0</v>
      </c>
      <c r="H93" s="265">
        <v>0</v>
      </c>
      <c r="I93" s="265">
        <v>0</v>
      </c>
      <c r="J93" s="266" t="s">
        <v>1395</v>
      </c>
    </row>
    <row r="94" spans="1:10">
      <c r="A94" s="286" t="s">
        <v>1594</v>
      </c>
      <c r="B94" s="293" t="s">
        <v>1287</v>
      </c>
      <c r="C94" s="294" t="s">
        <v>2307</v>
      </c>
      <c r="D94" s="293" t="s">
        <v>1511</v>
      </c>
      <c r="E94" s="265">
        <v>1</v>
      </c>
      <c r="F94" s="315"/>
      <c r="G94" s="265">
        <f t="shared" si="12"/>
        <v>0</v>
      </c>
      <c r="H94" s="265">
        <v>0</v>
      </c>
      <c r="I94" s="265">
        <v>0</v>
      </c>
      <c r="J94" s="266" t="s">
        <v>1395</v>
      </c>
    </row>
    <row r="95" spans="1:10">
      <c r="A95" s="286" t="s">
        <v>1595</v>
      </c>
      <c r="B95" s="290" t="s">
        <v>1287</v>
      </c>
      <c r="C95" s="291" t="s">
        <v>2308</v>
      </c>
      <c r="D95" s="290" t="s">
        <v>1287</v>
      </c>
      <c r="E95" s="292"/>
      <c r="F95" s="295"/>
      <c r="G95" s="292"/>
      <c r="H95" s="292"/>
      <c r="I95" s="292"/>
      <c r="J95" s="266"/>
    </row>
    <row r="96" spans="1:10">
      <c r="A96" s="286" t="s">
        <v>1596</v>
      </c>
      <c r="B96" s="290" t="s">
        <v>1287</v>
      </c>
      <c r="C96" s="291" t="s">
        <v>2309</v>
      </c>
      <c r="D96" s="290" t="s">
        <v>1287</v>
      </c>
      <c r="E96" s="292"/>
      <c r="F96" s="295"/>
      <c r="G96" s="292"/>
      <c r="H96" s="292"/>
      <c r="I96" s="292"/>
      <c r="J96" s="266"/>
    </row>
    <row r="97" spans="1:10">
      <c r="A97" s="286" t="s">
        <v>1597</v>
      </c>
      <c r="B97" s="293" t="s">
        <v>1287</v>
      </c>
      <c r="C97" s="294" t="s">
        <v>2310</v>
      </c>
      <c r="D97" s="293" t="s">
        <v>1511</v>
      </c>
      <c r="E97" s="265">
        <v>2</v>
      </c>
      <c r="F97" s="315"/>
      <c r="G97" s="265">
        <f t="shared" ref="G97:G99" si="13">F97*E97</f>
        <v>0</v>
      </c>
      <c r="H97" s="265">
        <v>0</v>
      </c>
      <c r="I97" s="265">
        <v>0</v>
      </c>
      <c r="J97" s="266" t="s">
        <v>1395</v>
      </c>
    </row>
    <row r="98" spans="1:10">
      <c r="A98" s="286" t="s">
        <v>1598</v>
      </c>
      <c r="B98" s="290" t="s">
        <v>1287</v>
      </c>
      <c r="C98" s="291" t="s">
        <v>2311</v>
      </c>
      <c r="D98" s="290" t="s">
        <v>1287</v>
      </c>
      <c r="E98" s="292"/>
      <c r="F98" s="295"/>
      <c r="G98" s="292"/>
      <c r="H98" s="292"/>
      <c r="I98" s="292"/>
      <c r="J98" s="266"/>
    </row>
    <row r="99" spans="1:10">
      <c r="A99" s="286" t="s">
        <v>1599</v>
      </c>
      <c r="B99" s="293" t="s">
        <v>1287</v>
      </c>
      <c r="C99" s="294" t="s">
        <v>1788</v>
      </c>
      <c r="D99" s="293" t="s">
        <v>1511</v>
      </c>
      <c r="E99" s="265">
        <v>4</v>
      </c>
      <c r="F99" s="315"/>
      <c r="G99" s="265">
        <f t="shared" si="13"/>
        <v>0</v>
      </c>
      <c r="H99" s="265">
        <v>1.29</v>
      </c>
      <c r="I99" s="265">
        <v>5.16</v>
      </c>
      <c r="J99" s="266" t="s">
        <v>1395</v>
      </c>
    </row>
    <row r="100" spans="1:10">
      <c r="A100" s="286" t="s">
        <v>1601</v>
      </c>
      <c r="B100" s="290" t="s">
        <v>1287</v>
      </c>
      <c r="C100" s="291" t="s">
        <v>2312</v>
      </c>
      <c r="D100" s="290" t="s">
        <v>1287</v>
      </c>
      <c r="E100" s="292"/>
      <c r="F100" s="295"/>
      <c r="G100" s="292"/>
      <c r="H100" s="292"/>
      <c r="I100" s="292"/>
      <c r="J100" s="266"/>
    </row>
    <row r="101" spans="1:10">
      <c r="A101" s="286" t="s">
        <v>1602</v>
      </c>
      <c r="B101" s="290" t="s">
        <v>1287</v>
      </c>
      <c r="C101" s="291" t="s">
        <v>2313</v>
      </c>
      <c r="D101" s="290" t="s">
        <v>1287</v>
      </c>
      <c r="E101" s="292"/>
      <c r="F101" s="295"/>
      <c r="G101" s="292"/>
      <c r="H101" s="292"/>
      <c r="I101" s="292"/>
      <c r="J101" s="266"/>
    </row>
    <row r="102" spans="1:10">
      <c r="A102" s="286" t="s">
        <v>1603</v>
      </c>
      <c r="B102" s="293" t="s">
        <v>2314</v>
      </c>
      <c r="C102" s="294" t="s">
        <v>2315</v>
      </c>
      <c r="D102" s="293" t="s">
        <v>646</v>
      </c>
      <c r="E102" s="265">
        <v>4</v>
      </c>
      <c r="F102" s="315"/>
      <c r="G102" s="265">
        <f t="shared" ref="G102:G103" si="14">F102*E102</f>
        <v>0</v>
      </c>
      <c r="H102" s="265">
        <v>0</v>
      </c>
      <c r="I102" s="265">
        <v>0</v>
      </c>
      <c r="J102" s="266" t="s">
        <v>1395</v>
      </c>
    </row>
    <row r="103" spans="1:10">
      <c r="A103" s="286" t="s">
        <v>1604</v>
      </c>
      <c r="B103" s="293" t="s">
        <v>2316</v>
      </c>
      <c r="C103" s="294" t="s">
        <v>1770</v>
      </c>
      <c r="D103" s="293" t="s">
        <v>646</v>
      </c>
      <c r="E103" s="265">
        <v>2</v>
      </c>
      <c r="F103" s="315"/>
      <c r="G103" s="265">
        <f t="shared" si="14"/>
        <v>0</v>
      </c>
      <c r="H103" s="265">
        <v>0</v>
      </c>
      <c r="I103" s="265">
        <v>0</v>
      </c>
      <c r="J103" s="266" t="s">
        <v>1395</v>
      </c>
    </row>
    <row r="104" spans="1:10">
      <c r="A104" s="286" t="s">
        <v>1606</v>
      </c>
      <c r="B104" s="290" t="s">
        <v>1287</v>
      </c>
      <c r="C104" s="291" t="s">
        <v>2312</v>
      </c>
      <c r="D104" s="290" t="s">
        <v>1287</v>
      </c>
      <c r="E104" s="292"/>
      <c r="F104" s="295"/>
      <c r="G104" s="292"/>
      <c r="H104" s="292"/>
      <c r="I104" s="292"/>
      <c r="J104" s="266"/>
    </row>
    <row r="105" spans="1:10">
      <c r="A105" s="286" t="s">
        <v>1608</v>
      </c>
      <c r="B105" s="290" t="s">
        <v>1287</v>
      </c>
      <c r="C105" s="291" t="s">
        <v>2317</v>
      </c>
      <c r="D105" s="290" t="s">
        <v>1287</v>
      </c>
      <c r="E105" s="292"/>
      <c r="F105" s="295"/>
      <c r="G105" s="292"/>
      <c r="H105" s="292"/>
      <c r="I105" s="292"/>
      <c r="J105" s="266"/>
    </row>
    <row r="106" spans="1:10">
      <c r="A106" s="286" t="s">
        <v>1610</v>
      </c>
      <c r="B106" s="293" t="s">
        <v>2318</v>
      </c>
      <c r="C106" s="294" t="s">
        <v>2315</v>
      </c>
      <c r="D106" s="293" t="s">
        <v>646</v>
      </c>
      <c r="E106" s="265">
        <v>2</v>
      </c>
      <c r="F106" s="315"/>
      <c r="G106" s="265">
        <f t="shared" ref="G106:G116" si="15">F106*E106</f>
        <v>0</v>
      </c>
      <c r="H106" s="265">
        <v>0</v>
      </c>
      <c r="I106" s="265">
        <v>0</v>
      </c>
      <c r="J106" s="266" t="s">
        <v>1395</v>
      </c>
    </row>
    <row r="107" spans="1:10">
      <c r="A107" s="286" t="s">
        <v>1612</v>
      </c>
      <c r="B107" s="293" t="s">
        <v>2319</v>
      </c>
      <c r="C107" s="294" t="s">
        <v>1770</v>
      </c>
      <c r="D107" s="293" t="s">
        <v>646</v>
      </c>
      <c r="E107" s="265">
        <v>19</v>
      </c>
      <c r="F107" s="315"/>
      <c r="G107" s="265">
        <f t="shared" si="15"/>
        <v>0</v>
      </c>
      <c r="H107" s="265">
        <v>0</v>
      </c>
      <c r="I107" s="265">
        <v>0</v>
      </c>
      <c r="J107" s="266" t="s">
        <v>1395</v>
      </c>
    </row>
    <row r="108" spans="1:10">
      <c r="A108" s="286" t="s">
        <v>1614</v>
      </c>
      <c r="B108" s="293" t="s">
        <v>2320</v>
      </c>
      <c r="C108" s="294" t="s">
        <v>2321</v>
      </c>
      <c r="D108" s="293" t="s">
        <v>646</v>
      </c>
      <c r="E108" s="265">
        <v>1</v>
      </c>
      <c r="F108" s="315"/>
      <c r="G108" s="265">
        <f t="shared" si="15"/>
        <v>0</v>
      </c>
      <c r="H108" s="265">
        <v>0</v>
      </c>
      <c r="I108" s="265">
        <v>0</v>
      </c>
      <c r="J108" s="266" t="s">
        <v>1395</v>
      </c>
    </row>
    <row r="109" spans="1:10">
      <c r="A109" s="286" t="s">
        <v>1616</v>
      </c>
      <c r="B109" s="293" t="s">
        <v>2322</v>
      </c>
      <c r="C109" s="294" t="s">
        <v>2323</v>
      </c>
      <c r="D109" s="293" t="s">
        <v>646</v>
      </c>
      <c r="E109" s="265">
        <v>8</v>
      </c>
      <c r="F109" s="315"/>
      <c r="G109" s="265">
        <f t="shared" si="15"/>
        <v>0</v>
      </c>
      <c r="H109" s="265">
        <v>0</v>
      </c>
      <c r="I109" s="265">
        <v>0</v>
      </c>
      <c r="J109" s="266" t="s">
        <v>1395</v>
      </c>
    </row>
    <row r="110" spans="1:10">
      <c r="A110" s="286" t="s">
        <v>1618</v>
      </c>
      <c r="B110" s="293" t="s">
        <v>2324</v>
      </c>
      <c r="C110" s="294" t="s">
        <v>2325</v>
      </c>
      <c r="D110" s="293" t="s">
        <v>646</v>
      </c>
      <c r="E110" s="265">
        <v>2</v>
      </c>
      <c r="F110" s="315"/>
      <c r="G110" s="265">
        <f t="shared" si="15"/>
        <v>0</v>
      </c>
      <c r="H110" s="265">
        <v>0</v>
      </c>
      <c r="I110" s="265">
        <v>0</v>
      </c>
      <c r="J110" s="266" t="s">
        <v>1395</v>
      </c>
    </row>
    <row r="111" spans="1:10">
      <c r="A111" s="286" t="s">
        <v>1619</v>
      </c>
      <c r="B111" s="290" t="s">
        <v>1287</v>
      </c>
      <c r="C111" s="291" t="s">
        <v>2326</v>
      </c>
      <c r="D111" s="290" t="s">
        <v>1287</v>
      </c>
      <c r="E111" s="292"/>
      <c r="F111" s="295"/>
      <c r="G111" s="292"/>
      <c r="H111" s="292"/>
      <c r="I111" s="292"/>
      <c r="J111" s="266"/>
    </row>
    <row r="112" spans="1:10">
      <c r="A112" s="286" t="s">
        <v>1620</v>
      </c>
      <c r="B112" s="293" t="s">
        <v>2327</v>
      </c>
      <c r="C112" s="294" t="s">
        <v>2328</v>
      </c>
      <c r="D112" s="293" t="s">
        <v>1511</v>
      </c>
      <c r="E112" s="265">
        <v>11</v>
      </c>
      <c r="F112" s="315"/>
      <c r="G112" s="265">
        <f t="shared" si="15"/>
        <v>0</v>
      </c>
      <c r="H112" s="265">
        <v>0</v>
      </c>
      <c r="I112" s="265">
        <v>0</v>
      </c>
      <c r="J112" s="266" t="s">
        <v>1395</v>
      </c>
    </row>
    <row r="113" spans="1:10">
      <c r="A113" s="286" t="s">
        <v>1621</v>
      </c>
      <c r="B113" s="290" t="s">
        <v>1287</v>
      </c>
      <c r="C113" s="291" t="s">
        <v>2329</v>
      </c>
      <c r="D113" s="290" t="s">
        <v>1287</v>
      </c>
      <c r="E113" s="292"/>
      <c r="F113" s="295"/>
      <c r="G113" s="292"/>
      <c r="H113" s="292"/>
      <c r="I113" s="292"/>
      <c r="J113" s="266"/>
    </row>
    <row r="114" spans="1:10">
      <c r="A114" s="286" t="s">
        <v>1622</v>
      </c>
      <c r="B114" s="293" t="s">
        <v>2330</v>
      </c>
      <c r="C114" s="294" t="s">
        <v>2331</v>
      </c>
      <c r="D114" s="293" t="s">
        <v>1511</v>
      </c>
      <c r="E114" s="265">
        <v>11</v>
      </c>
      <c r="F114" s="315"/>
      <c r="G114" s="265">
        <f t="shared" si="15"/>
        <v>0</v>
      </c>
      <c r="H114" s="265">
        <v>0</v>
      </c>
      <c r="I114" s="265">
        <v>0</v>
      </c>
      <c r="J114" s="266" t="s">
        <v>1395</v>
      </c>
    </row>
    <row r="115" spans="1:10">
      <c r="A115" s="286" t="s">
        <v>1623</v>
      </c>
      <c r="B115" s="290" t="s">
        <v>1287</v>
      </c>
      <c r="C115" s="291" t="s">
        <v>1790</v>
      </c>
      <c r="D115" s="290" t="s">
        <v>1287</v>
      </c>
      <c r="E115" s="292"/>
      <c r="F115" s="295"/>
      <c r="G115" s="292"/>
      <c r="H115" s="292"/>
      <c r="I115" s="292"/>
      <c r="J115" s="266"/>
    </row>
    <row r="116" spans="1:10">
      <c r="A116" s="286" t="s">
        <v>1624</v>
      </c>
      <c r="B116" s="293" t="s">
        <v>1287</v>
      </c>
      <c r="C116" s="294" t="s">
        <v>1792</v>
      </c>
      <c r="D116" s="293" t="s">
        <v>1511</v>
      </c>
      <c r="E116" s="265">
        <v>2</v>
      </c>
      <c r="F116" s="315"/>
      <c r="G116" s="265">
        <f t="shared" si="15"/>
        <v>0</v>
      </c>
      <c r="H116" s="265">
        <v>0</v>
      </c>
      <c r="I116" s="265">
        <v>0</v>
      </c>
      <c r="J116" s="266" t="s">
        <v>1395</v>
      </c>
    </row>
    <row r="117" spans="1:10">
      <c r="A117" s="286" t="s">
        <v>1626</v>
      </c>
      <c r="B117" s="290" t="s">
        <v>1287</v>
      </c>
      <c r="C117" s="291" t="s">
        <v>2332</v>
      </c>
      <c r="D117" s="290" t="s">
        <v>1287</v>
      </c>
      <c r="E117" s="292"/>
      <c r="F117" s="295"/>
      <c r="G117" s="292"/>
      <c r="H117" s="292"/>
      <c r="I117" s="292"/>
      <c r="J117" s="266"/>
    </row>
    <row r="118" spans="1:10">
      <c r="A118" s="286" t="s">
        <v>1627</v>
      </c>
      <c r="B118" s="290" t="s">
        <v>1287</v>
      </c>
      <c r="C118" s="291" t="s">
        <v>2333</v>
      </c>
      <c r="D118" s="290" t="s">
        <v>1287</v>
      </c>
      <c r="E118" s="292"/>
      <c r="F118" s="295"/>
      <c r="G118" s="292"/>
      <c r="H118" s="292"/>
      <c r="I118" s="292"/>
      <c r="J118" s="266"/>
    </row>
    <row r="119" spans="1:10">
      <c r="A119" s="286" t="s">
        <v>1628</v>
      </c>
      <c r="B119" s="293" t="s">
        <v>2334</v>
      </c>
      <c r="C119" s="294" t="s">
        <v>2335</v>
      </c>
      <c r="D119" s="293" t="s">
        <v>1511</v>
      </c>
      <c r="E119" s="265">
        <v>2</v>
      </c>
      <c r="F119" s="315"/>
      <c r="G119" s="265">
        <f t="shared" ref="G119" si="16">F119*E119</f>
        <v>0</v>
      </c>
      <c r="H119" s="265">
        <v>0.67</v>
      </c>
      <c r="I119" s="265">
        <v>1.34</v>
      </c>
      <c r="J119" s="266" t="s">
        <v>1395</v>
      </c>
    </row>
    <row r="120" spans="1:10">
      <c r="A120" s="286" t="s">
        <v>1630</v>
      </c>
      <c r="B120" s="290" t="s">
        <v>1287</v>
      </c>
      <c r="C120" s="291" t="s">
        <v>2336</v>
      </c>
      <c r="D120" s="290" t="s">
        <v>1287</v>
      </c>
      <c r="E120" s="292"/>
      <c r="F120" s="295"/>
      <c r="G120" s="292"/>
      <c r="H120" s="292"/>
      <c r="I120" s="292"/>
      <c r="J120" s="266"/>
    </row>
    <row r="121" spans="1:10">
      <c r="A121" s="286" t="s">
        <v>1632</v>
      </c>
      <c r="B121" s="290" t="s">
        <v>1287</v>
      </c>
      <c r="C121" s="291" t="s">
        <v>2337</v>
      </c>
      <c r="D121" s="290" t="s">
        <v>1287</v>
      </c>
      <c r="E121" s="292"/>
      <c r="F121" s="295"/>
      <c r="G121" s="292"/>
      <c r="H121" s="292"/>
      <c r="I121" s="292"/>
      <c r="J121" s="266"/>
    </row>
    <row r="122" spans="1:10">
      <c r="A122" s="286" t="s">
        <v>1634</v>
      </c>
      <c r="B122" s="293" t="s">
        <v>2338</v>
      </c>
      <c r="C122" s="294" t="s">
        <v>2339</v>
      </c>
      <c r="D122" s="293" t="s">
        <v>1511</v>
      </c>
      <c r="E122" s="265">
        <v>2</v>
      </c>
      <c r="F122" s="315"/>
      <c r="G122" s="265">
        <f t="shared" ref="G122" si="17">F122*E122</f>
        <v>0</v>
      </c>
      <c r="H122" s="265">
        <v>0.51</v>
      </c>
      <c r="I122" s="265">
        <v>1.02</v>
      </c>
      <c r="J122" s="266" t="s">
        <v>1395</v>
      </c>
    </row>
    <row r="123" spans="1:10">
      <c r="A123" s="286" t="s">
        <v>1637</v>
      </c>
      <c r="B123" s="293" t="s">
        <v>1287</v>
      </c>
      <c r="C123" s="294" t="s">
        <v>1287</v>
      </c>
      <c r="D123" s="293" t="s">
        <v>1287</v>
      </c>
      <c r="E123" s="265"/>
      <c r="F123" s="296"/>
      <c r="G123" s="265"/>
      <c r="H123" s="265"/>
      <c r="I123" s="265"/>
      <c r="J123" s="266"/>
    </row>
    <row r="124" spans="1:10">
      <c r="A124" s="286" t="s">
        <v>1640</v>
      </c>
      <c r="B124" s="290" t="s">
        <v>1287</v>
      </c>
      <c r="C124" s="291" t="s">
        <v>2340</v>
      </c>
      <c r="D124" s="290" t="s">
        <v>1287</v>
      </c>
      <c r="E124" s="292"/>
      <c r="F124" s="295"/>
      <c r="G124" s="292"/>
      <c r="H124" s="292"/>
      <c r="I124" s="292"/>
      <c r="J124" s="266"/>
    </row>
    <row r="125" spans="1:10">
      <c r="A125" s="286" t="s">
        <v>1642</v>
      </c>
      <c r="B125" s="290" t="s">
        <v>1287</v>
      </c>
      <c r="C125" s="291" t="s">
        <v>1585</v>
      </c>
      <c r="D125" s="290" t="s">
        <v>1287</v>
      </c>
      <c r="E125" s="292"/>
      <c r="F125" s="295"/>
      <c r="G125" s="292"/>
      <c r="H125" s="292"/>
      <c r="I125" s="292"/>
      <c r="J125" s="266"/>
    </row>
    <row r="126" spans="1:10">
      <c r="A126" s="286" t="s">
        <v>1644</v>
      </c>
      <c r="B126" s="293" t="s">
        <v>2341</v>
      </c>
      <c r="C126" s="294" t="s">
        <v>2281</v>
      </c>
      <c r="D126" s="293" t="s">
        <v>296</v>
      </c>
      <c r="E126" s="265">
        <v>0.02</v>
      </c>
      <c r="F126" s="315"/>
      <c r="G126" s="265">
        <f t="shared" ref="G126" si="18">F126*E126</f>
        <v>0</v>
      </c>
      <c r="H126" s="265">
        <v>0</v>
      </c>
      <c r="I126" s="265">
        <v>0</v>
      </c>
      <c r="J126" s="266" t="s">
        <v>1589</v>
      </c>
    </row>
    <row r="127" spans="1:10">
      <c r="A127" s="286" t="s">
        <v>1646</v>
      </c>
      <c r="B127" s="287" t="s">
        <v>1287</v>
      </c>
      <c r="C127" s="288" t="s">
        <v>2342</v>
      </c>
      <c r="D127" s="287" t="s">
        <v>1287</v>
      </c>
      <c r="E127" s="289"/>
      <c r="F127" s="297"/>
      <c r="G127" s="289">
        <f>SUM(G63:G126)</f>
        <v>0</v>
      </c>
      <c r="H127" s="289"/>
      <c r="I127" s="289">
        <v>15.7</v>
      </c>
      <c r="J127" s="266"/>
    </row>
    <row r="128" spans="1:10">
      <c r="A128" s="286" t="s">
        <v>1648</v>
      </c>
      <c r="B128" s="293" t="s">
        <v>1287</v>
      </c>
      <c r="C128" s="294" t="s">
        <v>1287</v>
      </c>
      <c r="D128" s="293" t="s">
        <v>1287</v>
      </c>
      <c r="E128" s="265"/>
      <c r="F128" s="296"/>
      <c r="G128" s="265"/>
      <c r="H128" s="265"/>
      <c r="I128" s="265"/>
      <c r="J128" s="266"/>
    </row>
    <row r="129" spans="1:10">
      <c r="A129" s="286" t="s">
        <v>1650</v>
      </c>
      <c r="B129" s="287" t="s">
        <v>1287</v>
      </c>
      <c r="C129" s="288" t="s">
        <v>2209</v>
      </c>
      <c r="D129" s="287" t="s">
        <v>1287</v>
      </c>
      <c r="E129" s="289"/>
      <c r="F129" s="297"/>
      <c r="G129" s="289"/>
      <c r="H129" s="289"/>
      <c r="I129" s="289"/>
      <c r="J129" s="266"/>
    </row>
    <row r="130" spans="1:10">
      <c r="A130" s="286" t="s">
        <v>1652</v>
      </c>
      <c r="B130" s="290" t="s">
        <v>1287</v>
      </c>
      <c r="C130" s="291" t="s">
        <v>2343</v>
      </c>
      <c r="D130" s="290" t="s">
        <v>1287</v>
      </c>
      <c r="E130" s="292"/>
      <c r="F130" s="295"/>
      <c r="G130" s="292"/>
      <c r="H130" s="292"/>
      <c r="I130" s="292"/>
      <c r="J130" s="266"/>
    </row>
    <row r="131" spans="1:10">
      <c r="A131" s="286" t="s">
        <v>1654</v>
      </c>
      <c r="B131" s="290" t="s">
        <v>1287</v>
      </c>
      <c r="C131" s="291" t="s">
        <v>2344</v>
      </c>
      <c r="D131" s="290" t="s">
        <v>1287</v>
      </c>
      <c r="E131" s="292"/>
      <c r="F131" s="295"/>
      <c r="G131" s="292"/>
      <c r="H131" s="292"/>
      <c r="I131" s="292"/>
      <c r="J131" s="266"/>
    </row>
    <row r="132" spans="1:10">
      <c r="A132" s="286" t="s">
        <v>1656</v>
      </c>
      <c r="B132" s="293" t="s">
        <v>1287</v>
      </c>
      <c r="C132" s="294" t="s">
        <v>2345</v>
      </c>
      <c r="D132" s="293" t="s">
        <v>1511</v>
      </c>
      <c r="E132" s="265">
        <v>1</v>
      </c>
      <c r="F132" s="315"/>
      <c r="G132" s="265">
        <f t="shared" ref="G132:G135" si="19">F132*E132</f>
        <v>0</v>
      </c>
      <c r="H132" s="265">
        <v>12.51</v>
      </c>
      <c r="I132" s="265">
        <v>12.51</v>
      </c>
      <c r="J132" s="266" t="s">
        <v>1395</v>
      </c>
    </row>
    <row r="133" spans="1:10">
      <c r="A133" s="286" t="s">
        <v>1658</v>
      </c>
      <c r="B133" s="293" t="s">
        <v>1287</v>
      </c>
      <c r="C133" s="294" t="s">
        <v>2346</v>
      </c>
      <c r="D133" s="293" t="s">
        <v>1511</v>
      </c>
      <c r="E133" s="265">
        <v>1</v>
      </c>
      <c r="F133" s="315"/>
      <c r="G133" s="265">
        <f t="shared" si="19"/>
        <v>0</v>
      </c>
      <c r="H133" s="265">
        <v>17.87</v>
      </c>
      <c r="I133" s="265">
        <v>17.87</v>
      </c>
      <c r="J133" s="266" t="s">
        <v>1395</v>
      </c>
    </row>
    <row r="134" spans="1:10">
      <c r="A134" s="286" t="s">
        <v>1660</v>
      </c>
      <c r="B134" s="293" t="s">
        <v>1287</v>
      </c>
      <c r="C134" s="294" t="s">
        <v>2347</v>
      </c>
      <c r="D134" s="293" t="s">
        <v>1511</v>
      </c>
      <c r="E134" s="265">
        <v>1</v>
      </c>
      <c r="F134" s="315"/>
      <c r="G134" s="265">
        <f t="shared" si="19"/>
        <v>0</v>
      </c>
      <c r="H134" s="265">
        <v>21.23</v>
      </c>
      <c r="I134" s="265">
        <v>21.23</v>
      </c>
      <c r="J134" s="266" t="s">
        <v>1395</v>
      </c>
    </row>
    <row r="135" spans="1:10">
      <c r="A135" s="286" t="s">
        <v>1661</v>
      </c>
      <c r="B135" s="293" t="s">
        <v>1287</v>
      </c>
      <c r="C135" s="294" t="s">
        <v>2348</v>
      </c>
      <c r="D135" s="293" t="s">
        <v>1511</v>
      </c>
      <c r="E135" s="265">
        <v>1</v>
      </c>
      <c r="F135" s="315"/>
      <c r="G135" s="265">
        <f t="shared" si="19"/>
        <v>0</v>
      </c>
      <c r="H135" s="265">
        <v>30.33</v>
      </c>
      <c r="I135" s="265">
        <v>30.33</v>
      </c>
      <c r="J135" s="266" t="s">
        <v>1395</v>
      </c>
    </row>
    <row r="136" spans="1:10">
      <c r="A136" s="286" t="s">
        <v>1664</v>
      </c>
      <c r="B136" s="290" t="s">
        <v>1287</v>
      </c>
      <c r="C136" s="291" t="s">
        <v>2349</v>
      </c>
      <c r="D136" s="290" t="s">
        <v>1287</v>
      </c>
      <c r="E136" s="292"/>
      <c r="F136" s="295"/>
      <c r="G136" s="292"/>
      <c r="H136" s="292"/>
      <c r="I136" s="292"/>
      <c r="J136" s="266"/>
    </row>
    <row r="137" spans="1:10">
      <c r="A137" s="286" t="s">
        <v>1667</v>
      </c>
      <c r="B137" s="290" t="s">
        <v>1287</v>
      </c>
      <c r="C137" s="291" t="s">
        <v>2350</v>
      </c>
      <c r="D137" s="290" t="s">
        <v>1287</v>
      </c>
      <c r="E137" s="292"/>
      <c r="F137" s="295"/>
      <c r="G137" s="292"/>
      <c r="H137" s="292"/>
      <c r="I137" s="292"/>
      <c r="J137" s="266"/>
    </row>
    <row r="138" spans="1:10">
      <c r="A138" s="286" t="s">
        <v>1670</v>
      </c>
      <c r="B138" s="293" t="s">
        <v>1287</v>
      </c>
      <c r="C138" s="294" t="s">
        <v>2351</v>
      </c>
      <c r="D138" s="293" t="s">
        <v>1511</v>
      </c>
      <c r="E138" s="265">
        <v>1</v>
      </c>
      <c r="F138" s="315"/>
      <c r="G138" s="265">
        <f t="shared" ref="G138:G149" si="20">F138*E138</f>
        <v>0</v>
      </c>
      <c r="H138" s="265">
        <v>8.94</v>
      </c>
      <c r="I138" s="265">
        <v>8.94</v>
      </c>
      <c r="J138" s="266" t="s">
        <v>1395</v>
      </c>
    </row>
    <row r="139" spans="1:10">
      <c r="A139" s="286" t="s">
        <v>1672</v>
      </c>
      <c r="B139" s="293"/>
      <c r="C139" s="294" t="s">
        <v>2352</v>
      </c>
      <c r="D139" s="293" t="s">
        <v>1511</v>
      </c>
      <c r="E139" s="265">
        <v>1</v>
      </c>
      <c r="F139" s="315"/>
      <c r="G139" s="265">
        <f t="shared" si="20"/>
        <v>0</v>
      </c>
      <c r="H139" s="265">
        <v>10.72</v>
      </c>
      <c r="I139" s="265">
        <v>10.72</v>
      </c>
      <c r="J139" s="266" t="s">
        <v>1395</v>
      </c>
    </row>
    <row r="140" spans="1:10">
      <c r="A140" s="286" t="s">
        <v>1674</v>
      </c>
      <c r="B140" s="293" t="s">
        <v>1287</v>
      </c>
      <c r="C140" s="294" t="s">
        <v>2353</v>
      </c>
      <c r="D140" s="293" t="s">
        <v>1511</v>
      </c>
      <c r="E140" s="265">
        <v>1</v>
      </c>
      <c r="F140" s="315"/>
      <c r="G140" s="265">
        <f t="shared" si="20"/>
        <v>0</v>
      </c>
      <c r="H140" s="265">
        <v>10.73</v>
      </c>
      <c r="I140" s="265">
        <v>10.73</v>
      </c>
      <c r="J140" s="266" t="s">
        <v>1395</v>
      </c>
    </row>
    <row r="141" spans="1:10">
      <c r="A141" s="286" t="s">
        <v>1676</v>
      </c>
      <c r="B141" s="293" t="s">
        <v>1287</v>
      </c>
      <c r="C141" s="294" t="s">
        <v>2354</v>
      </c>
      <c r="D141" s="293" t="s">
        <v>1511</v>
      </c>
      <c r="E141" s="265">
        <v>1</v>
      </c>
      <c r="F141" s="315"/>
      <c r="G141" s="265">
        <f t="shared" si="20"/>
        <v>0</v>
      </c>
      <c r="H141" s="265">
        <v>15.32</v>
      </c>
      <c r="I141" s="265">
        <v>15.32</v>
      </c>
      <c r="J141" s="266" t="s">
        <v>1395</v>
      </c>
    </row>
    <row r="142" spans="1:10">
      <c r="A142" s="286" t="s">
        <v>1678</v>
      </c>
      <c r="B142" s="293" t="s">
        <v>1287</v>
      </c>
      <c r="C142" s="294" t="s">
        <v>2355</v>
      </c>
      <c r="D142" s="293" t="s">
        <v>1511</v>
      </c>
      <c r="E142" s="265">
        <v>1</v>
      </c>
      <c r="F142" s="315"/>
      <c r="G142" s="265">
        <f t="shared" si="20"/>
        <v>0</v>
      </c>
      <c r="H142" s="265">
        <v>17.87</v>
      </c>
      <c r="I142" s="265">
        <v>17.87</v>
      </c>
      <c r="J142" s="266" t="s">
        <v>1395</v>
      </c>
    </row>
    <row r="143" spans="1:10">
      <c r="A143" s="286" t="s">
        <v>1680</v>
      </c>
      <c r="B143" s="293" t="s">
        <v>1287</v>
      </c>
      <c r="C143" s="294" t="s">
        <v>2356</v>
      </c>
      <c r="D143" s="293" t="s">
        <v>1511</v>
      </c>
      <c r="E143" s="265">
        <v>1</v>
      </c>
      <c r="F143" s="315"/>
      <c r="G143" s="265">
        <f t="shared" si="20"/>
        <v>0</v>
      </c>
      <c r="H143" s="265">
        <v>29.04</v>
      </c>
      <c r="I143" s="265">
        <v>29.04</v>
      </c>
      <c r="J143" s="266" t="s">
        <v>1395</v>
      </c>
    </row>
    <row r="144" spans="1:10">
      <c r="A144" s="286" t="s">
        <v>1682</v>
      </c>
      <c r="B144" s="290" t="s">
        <v>1287</v>
      </c>
      <c r="C144" s="291" t="s">
        <v>2357</v>
      </c>
      <c r="D144" s="290" t="s">
        <v>1287</v>
      </c>
      <c r="E144" s="292"/>
      <c r="F144" s="295"/>
      <c r="G144" s="292"/>
      <c r="H144" s="292"/>
      <c r="I144" s="292"/>
      <c r="J144" s="266"/>
    </row>
    <row r="145" spans="1:10">
      <c r="A145" s="286" t="s">
        <v>1684</v>
      </c>
      <c r="B145" s="293" t="s">
        <v>2358</v>
      </c>
      <c r="C145" s="294" t="s">
        <v>2359</v>
      </c>
      <c r="D145" s="293" t="s">
        <v>1511</v>
      </c>
      <c r="E145" s="265">
        <v>10</v>
      </c>
      <c r="F145" s="315"/>
      <c r="G145" s="265">
        <f t="shared" si="20"/>
        <v>0</v>
      </c>
      <c r="H145" s="265">
        <v>0</v>
      </c>
      <c r="I145" s="265">
        <v>0</v>
      </c>
      <c r="J145" s="266" t="s">
        <v>1395</v>
      </c>
    </row>
    <row r="146" spans="1:10">
      <c r="A146" s="286" t="s">
        <v>1686</v>
      </c>
      <c r="B146" s="290" t="s">
        <v>1287</v>
      </c>
      <c r="C146" s="290" t="s">
        <v>2360</v>
      </c>
      <c r="D146" s="290" t="s">
        <v>1287</v>
      </c>
      <c r="E146" s="313"/>
      <c r="F146" s="316"/>
      <c r="G146" s="313"/>
      <c r="H146" s="313"/>
      <c r="I146" s="313"/>
      <c r="J146" s="266"/>
    </row>
    <row r="147" spans="1:10">
      <c r="A147" s="286" t="s">
        <v>1688</v>
      </c>
      <c r="B147" s="293" t="s">
        <v>1287</v>
      </c>
      <c r="C147" s="293" t="s">
        <v>2361</v>
      </c>
      <c r="D147" s="293" t="s">
        <v>1511</v>
      </c>
      <c r="E147" s="265">
        <v>1</v>
      </c>
      <c r="F147" s="315"/>
      <c r="G147" s="265">
        <f t="shared" si="20"/>
        <v>0</v>
      </c>
      <c r="H147" s="317"/>
      <c r="I147" s="265">
        <v>0</v>
      </c>
      <c r="J147" s="266" t="s">
        <v>1395</v>
      </c>
    </row>
    <row r="148" spans="1:10">
      <c r="A148" s="286" t="s">
        <v>1691</v>
      </c>
      <c r="B148" s="290" t="s">
        <v>1287</v>
      </c>
      <c r="C148" s="290" t="s">
        <v>1863</v>
      </c>
      <c r="D148" s="290" t="s">
        <v>1287</v>
      </c>
      <c r="E148" s="313"/>
      <c r="F148" s="316"/>
      <c r="G148" s="313"/>
      <c r="H148" s="313"/>
      <c r="I148" s="313"/>
      <c r="J148" s="266"/>
    </row>
    <row r="149" spans="1:10">
      <c r="A149" s="286" t="s">
        <v>1693</v>
      </c>
      <c r="B149" s="293" t="s">
        <v>1287</v>
      </c>
      <c r="C149" s="293" t="s">
        <v>2362</v>
      </c>
      <c r="D149" s="293" t="s">
        <v>1511</v>
      </c>
      <c r="E149" s="265">
        <v>1</v>
      </c>
      <c r="F149" s="315"/>
      <c r="G149" s="265">
        <f t="shared" si="20"/>
        <v>0</v>
      </c>
      <c r="H149" s="317"/>
      <c r="I149" s="265">
        <v>0</v>
      </c>
      <c r="J149" s="266" t="s">
        <v>1395</v>
      </c>
    </row>
    <row r="150" spans="1:10">
      <c r="A150" s="286" t="s">
        <v>1696</v>
      </c>
      <c r="B150" s="290" t="s">
        <v>1287</v>
      </c>
      <c r="C150" s="290" t="s">
        <v>2363</v>
      </c>
      <c r="D150" s="290" t="s">
        <v>1287</v>
      </c>
      <c r="E150" s="313"/>
      <c r="F150" s="316"/>
      <c r="G150" s="313"/>
      <c r="H150" s="313"/>
      <c r="I150" s="313"/>
      <c r="J150" s="266"/>
    </row>
    <row r="151" spans="1:10">
      <c r="A151" s="286" t="s">
        <v>1698</v>
      </c>
      <c r="B151" s="290" t="s">
        <v>1287</v>
      </c>
      <c r="C151" s="290" t="s">
        <v>2364</v>
      </c>
      <c r="D151" s="290" t="s">
        <v>1287</v>
      </c>
      <c r="E151" s="313"/>
      <c r="F151" s="316"/>
      <c r="G151" s="313"/>
      <c r="H151" s="313"/>
      <c r="I151" s="313"/>
      <c r="J151" s="266"/>
    </row>
    <row r="152" spans="1:10">
      <c r="A152" s="286" t="s">
        <v>1701</v>
      </c>
      <c r="B152" s="293" t="s">
        <v>2365</v>
      </c>
      <c r="C152" s="293" t="s">
        <v>2366</v>
      </c>
      <c r="D152" s="293" t="s">
        <v>2228</v>
      </c>
      <c r="E152" s="265">
        <v>1</v>
      </c>
      <c r="F152" s="315"/>
      <c r="G152" s="265">
        <f t="shared" ref="G152" si="21">F152*E152</f>
        <v>0</v>
      </c>
      <c r="H152" s="265">
        <v>2.1</v>
      </c>
      <c r="I152" s="265">
        <v>2.1</v>
      </c>
      <c r="J152" s="266" t="s">
        <v>1395</v>
      </c>
    </row>
    <row r="153" spans="1:10">
      <c r="A153" s="286" t="s">
        <v>1704</v>
      </c>
      <c r="B153" s="293"/>
      <c r="C153" s="294"/>
      <c r="D153" s="293"/>
      <c r="E153" s="265"/>
      <c r="F153" s="296"/>
      <c r="G153" s="265"/>
      <c r="H153" s="265"/>
      <c r="I153" s="265"/>
      <c r="J153" s="266"/>
    </row>
    <row r="154" spans="1:10">
      <c r="A154" s="286" t="s">
        <v>1706</v>
      </c>
      <c r="B154" s="290" t="s">
        <v>1287</v>
      </c>
      <c r="C154" s="291" t="s">
        <v>2367</v>
      </c>
      <c r="D154" s="290" t="s">
        <v>1287</v>
      </c>
      <c r="E154" s="292"/>
      <c r="F154" s="295"/>
      <c r="G154" s="292"/>
      <c r="H154" s="292"/>
      <c r="I154" s="292"/>
      <c r="J154" s="266"/>
    </row>
    <row r="155" spans="1:10">
      <c r="A155" s="286" t="s">
        <v>1709</v>
      </c>
      <c r="B155" s="290" t="s">
        <v>1287</v>
      </c>
      <c r="C155" s="291" t="s">
        <v>1585</v>
      </c>
      <c r="D155" s="290" t="s">
        <v>1287</v>
      </c>
      <c r="E155" s="292"/>
      <c r="F155" s="295"/>
      <c r="G155" s="292"/>
      <c r="H155" s="292"/>
      <c r="I155" s="292"/>
      <c r="J155" s="266"/>
    </row>
    <row r="156" spans="1:10">
      <c r="A156" s="286" t="s">
        <v>1711</v>
      </c>
      <c r="B156" s="293" t="s">
        <v>2368</v>
      </c>
      <c r="C156" s="294" t="s">
        <v>1588</v>
      </c>
      <c r="D156" s="293" t="s">
        <v>296</v>
      </c>
      <c r="E156" s="265">
        <v>0.2</v>
      </c>
      <c r="F156" s="315"/>
      <c r="G156" s="265">
        <f t="shared" ref="G156" si="22">F156*E156</f>
        <v>0</v>
      </c>
      <c r="H156" s="265">
        <v>0</v>
      </c>
      <c r="I156" s="265">
        <v>0</v>
      </c>
      <c r="J156" s="266" t="s">
        <v>1589</v>
      </c>
    </row>
    <row r="157" spans="1:10">
      <c r="A157" s="286" t="s">
        <v>1713</v>
      </c>
      <c r="B157" s="287" t="s">
        <v>1287</v>
      </c>
      <c r="C157" s="288" t="s">
        <v>2369</v>
      </c>
      <c r="D157" s="287" t="s">
        <v>1287</v>
      </c>
      <c r="E157" s="289"/>
      <c r="F157" s="297"/>
      <c r="G157" s="289">
        <f>SUM(G130:G156)</f>
        <v>0</v>
      </c>
      <c r="H157" s="289"/>
      <c r="I157" s="289">
        <v>197.61</v>
      </c>
      <c r="J157" s="266"/>
    </row>
    <row r="158" spans="1:10">
      <c r="A158" s="286" t="s">
        <v>1715</v>
      </c>
      <c r="B158" s="293" t="s">
        <v>1287</v>
      </c>
      <c r="C158" s="294" t="s">
        <v>1287</v>
      </c>
      <c r="D158" s="293" t="s">
        <v>1287</v>
      </c>
      <c r="E158" s="265"/>
      <c r="F158" s="296"/>
      <c r="G158" s="265"/>
      <c r="H158" s="265"/>
      <c r="I158" s="265"/>
      <c r="J158" s="266"/>
    </row>
    <row r="159" spans="1:10">
      <c r="A159" s="286" t="s">
        <v>1717</v>
      </c>
      <c r="B159" s="287" t="s">
        <v>1287</v>
      </c>
      <c r="C159" s="288" t="s">
        <v>1366</v>
      </c>
      <c r="D159" s="287" t="s">
        <v>1287</v>
      </c>
      <c r="E159" s="289"/>
      <c r="F159" s="297"/>
      <c r="G159" s="289"/>
      <c r="H159" s="289"/>
      <c r="I159" s="289"/>
      <c r="J159" s="266"/>
    </row>
    <row r="160" spans="1:10">
      <c r="A160" s="286" t="s">
        <v>1719</v>
      </c>
      <c r="B160" s="290" t="s">
        <v>1287</v>
      </c>
      <c r="C160" s="291" t="s">
        <v>2091</v>
      </c>
      <c r="D160" s="290" t="s">
        <v>1287</v>
      </c>
      <c r="E160" s="292"/>
      <c r="F160" s="295"/>
      <c r="G160" s="292"/>
      <c r="H160" s="292"/>
      <c r="I160" s="292"/>
      <c r="J160" s="266"/>
    </row>
    <row r="161" spans="1:10">
      <c r="A161" s="286" t="s">
        <v>1721</v>
      </c>
      <c r="B161" s="293" t="s">
        <v>1287</v>
      </c>
      <c r="C161" s="294" t="s">
        <v>2370</v>
      </c>
      <c r="D161" s="293" t="s">
        <v>497</v>
      </c>
      <c r="E161" s="265">
        <v>64</v>
      </c>
      <c r="F161" s="315"/>
      <c r="G161" s="265">
        <f t="shared" ref="G161:G163" si="23">F161*E161</f>
        <v>0</v>
      </c>
      <c r="H161" s="265">
        <v>1</v>
      </c>
      <c r="I161" s="265">
        <v>64</v>
      </c>
      <c r="J161" s="266" t="s">
        <v>1395</v>
      </c>
    </row>
    <row r="162" spans="1:10">
      <c r="A162" s="286" t="s">
        <v>1723</v>
      </c>
      <c r="B162" s="290" t="s">
        <v>1287</v>
      </c>
      <c r="C162" s="291" t="s">
        <v>2095</v>
      </c>
      <c r="D162" s="290" t="s">
        <v>1287</v>
      </c>
      <c r="E162" s="292"/>
      <c r="F162" s="295"/>
      <c r="G162" s="292"/>
      <c r="H162" s="292"/>
      <c r="I162" s="292"/>
      <c r="J162" s="266"/>
    </row>
    <row r="163" spans="1:10">
      <c r="A163" s="286" t="s">
        <v>1725</v>
      </c>
      <c r="B163" s="293" t="s">
        <v>1287</v>
      </c>
      <c r="C163" s="294" t="s">
        <v>2370</v>
      </c>
      <c r="D163" s="293" t="s">
        <v>497</v>
      </c>
      <c r="E163" s="265">
        <v>244.81</v>
      </c>
      <c r="F163" s="315"/>
      <c r="G163" s="265">
        <f t="shared" si="23"/>
        <v>0</v>
      </c>
      <c r="H163" s="265">
        <v>0</v>
      </c>
      <c r="I163" s="265">
        <v>0</v>
      </c>
      <c r="J163" s="266" t="s">
        <v>1395</v>
      </c>
    </row>
    <row r="164" spans="1:10">
      <c r="A164" s="286" t="s">
        <v>1726</v>
      </c>
      <c r="B164" s="293" t="s">
        <v>1287</v>
      </c>
      <c r="C164" s="294" t="s">
        <v>1287</v>
      </c>
      <c r="D164" s="293" t="s">
        <v>1287</v>
      </c>
      <c r="E164" s="265"/>
      <c r="F164" s="296"/>
      <c r="G164" s="265"/>
      <c r="H164" s="265"/>
      <c r="I164" s="265"/>
      <c r="J164" s="266"/>
    </row>
    <row r="165" spans="1:10">
      <c r="A165" s="286" t="s">
        <v>1728</v>
      </c>
      <c r="B165" s="290" t="s">
        <v>1287</v>
      </c>
      <c r="C165" s="291" t="s">
        <v>1846</v>
      </c>
      <c r="D165" s="290" t="s">
        <v>1287</v>
      </c>
      <c r="E165" s="292"/>
      <c r="F165" s="295"/>
      <c r="G165" s="292"/>
      <c r="H165" s="292"/>
      <c r="I165" s="292"/>
      <c r="J165" s="266"/>
    </row>
    <row r="166" spans="1:10">
      <c r="A166" s="286" t="s">
        <v>1730</v>
      </c>
      <c r="B166" s="290" t="s">
        <v>1287</v>
      </c>
      <c r="C166" s="291" t="s">
        <v>2100</v>
      </c>
      <c r="D166" s="290" t="s">
        <v>1287</v>
      </c>
      <c r="E166" s="292"/>
      <c r="F166" s="295"/>
      <c r="G166" s="292"/>
      <c r="H166" s="292"/>
      <c r="I166" s="292"/>
      <c r="J166" s="266"/>
    </row>
    <row r="167" spans="1:10">
      <c r="A167" s="286" t="s">
        <v>1731</v>
      </c>
      <c r="B167" s="290" t="s">
        <v>1287</v>
      </c>
      <c r="C167" s="291" t="s">
        <v>2102</v>
      </c>
      <c r="D167" s="290" t="s">
        <v>1287</v>
      </c>
      <c r="E167" s="292"/>
      <c r="F167" s="295"/>
      <c r="G167" s="292"/>
      <c r="H167" s="292"/>
      <c r="I167" s="292"/>
      <c r="J167" s="266"/>
    </row>
    <row r="168" spans="1:10">
      <c r="A168" s="286" t="s">
        <v>1733</v>
      </c>
      <c r="B168" s="293" t="s">
        <v>2104</v>
      </c>
      <c r="C168" s="294" t="s">
        <v>1588</v>
      </c>
      <c r="D168" s="293" t="s">
        <v>296</v>
      </c>
      <c r="E168" s="265">
        <v>7.0000000000000007E-2</v>
      </c>
      <c r="F168" s="315"/>
      <c r="G168" s="265">
        <f t="shared" ref="G168" si="24">F168*E168</f>
        <v>0</v>
      </c>
      <c r="H168" s="265">
        <v>0</v>
      </c>
      <c r="I168" s="265">
        <v>0</v>
      </c>
      <c r="J168" s="266" t="s">
        <v>1589</v>
      </c>
    </row>
    <row r="169" spans="1:10">
      <c r="A169" s="286" t="s">
        <v>1734</v>
      </c>
      <c r="B169" s="287" t="s">
        <v>1287</v>
      </c>
      <c r="C169" s="288" t="s">
        <v>2106</v>
      </c>
      <c r="D169" s="287" t="s">
        <v>1287</v>
      </c>
      <c r="E169" s="289"/>
      <c r="F169" s="297"/>
      <c r="G169" s="289">
        <f>SUM(G160:G168)</f>
        <v>0</v>
      </c>
      <c r="H169" s="289"/>
      <c r="I169" s="289">
        <v>64</v>
      </c>
      <c r="J169" s="266"/>
    </row>
    <row r="170" spans="1:10">
      <c r="A170" s="286" t="s">
        <v>1736</v>
      </c>
      <c r="B170" s="293" t="s">
        <v>1287</v>
      </c>
      <c r="C170" s="294" t="s">
        <v>1287</v>
      </c>
      <c r="D170" s="293" t="s">
        <v>1287</v>
      </c>
      <c r="E170" s="265"/>
      <c r="F170" s="296"/>
      <c r="G170" s="265"/>
      <c r="H170" s="265"/>
      <c r="I170" s="265"/>
      <c r="J170" s="266"/>
    </row>
    <row r="171" spans="1:10">
      <c r="A171" s="286" t="s">
        <v>1738</v>
      </c>
      <c r="B171" s="287" t="s">
        <v>1287</v>
      </c>
      <c r="C171" s="288" t="s">
        <v>1367</v>
      </c>
      <c r="D171" s="287" t="s">
        <v>1287</v>
      </c>
      <c r="E171" s="289"/>
      <c r="F171" s="297"/>
      <c r="G171" s="289"/>
      <c r="H171" s="289"/>
      <c r="I171" s="289"/>
      <c r="J171" s="266"/>
    </row>
    <row r="172" spans="1:10">
      <c r="A172" s="286" t="s">
        <v>1740</v>
      </c>
      <c r="B172" s="290" t="s">
        <v>1287</v>
      </c>
      <c r="C172" s="291" t="s">
        <v>2371</v>
      </c>
      <c r="D172" s="290" t="s">
        <v>1287</v>
      </c>
      <c r="E172" s="292"/>
      <c r="F172" s="295"/>
      <c r="G172" s="292"/>
      <c r="H172" s="292"/>
      <c r="I172" s="292"/>
      <c r="J172" s="266"/>
    </row>
    <row r="173" spans="1:10">
      <c r="A173" s="286" t="s">
        <v>1742</v>
      </c>
      <c r="B173" s="290" t="s">
        <v>1287</v>
      </c>
      <c r="C173" s="291" t="s">
        <v>2142</v>
      </c>
      <c r="D173" s="290" t="s">
        <v>1287</v>
      </c>
      <c r="E173" s="292"/>
      <c r="F173" s="295"/>
      <c r="G173" s="292"/>
      <c r="H173" s="292"/>
      <c r="I173" s="292"/>
      <c r="J173" s="266"/>
    </row>
    <row r="174" spans="1:10">
      <c r="A174" s="286" t="s">
        <v>1744</v>
      </c>
      <c r="B174" s="293" t="s">
        <v>1287</v>
      </c>
      <c r="C174" s="294" t="s">
        <v>2372</v>
      </c>
      <c r="D174" s="293" t="s">
        <v>345</v>
      </c>
      <c r="E174" s="265">
        <v>85</v>
      </c>
      <c r="F174" s="315"/>
      <c r="G174" s="265">
        <f t="shared" ref="G174:G180" si="25">F174*E174</f>
        <v>0</v>
      </c>
      <c r="H174" s="265">
        <v>0</v>
      </c>
      <c r="I174" s="265">
        <v>0</v>
      </c>
      <c r="J174" s="266" t="s">
        <v>1395</v>
      </c>
    </row>
    <row r="175" spans="1:10">
      <c r="A175" s="286" t="s">
        <v>1746</v>
      </c>
      <c r="B175" s="293" t="s">
        <v>1287</v>
      </c>
      <c r="C175" s="294" t="s">
        <v>2114</v>
      </c>
      <c r="D175" s="293" t="s">
        <v>345</v>
      </c>
      <c r="E175" s="265">
        <v>8</v>
      </c>
      <c r="F175" s="315"/>
      <c r="G175" s="265">
        <f t="shared" si="25"/>
        <v>0</v>
      </c>
      <c r="H175" s="265">
        <v>0</v>
      </c>
      <c r="I175" s="265">
        <v>0</v>
      </c>
      <c r="J175" s="266" t="s">
        <v>1395</v>
      </c>
    </row>
    <row r="176" spans="1:10">
      <c r="A176" s="286" t="s">
        <v>1748</v>
      </c>
      <c r="B176" s="293" t="s">
        <v>1287</v>
      </c>
      <c r="C176" s="294" t="s">
        <v>2373</v>
      </c>
      <c r="D176" s="293" t="s">
        <v>345</v>
      </c>
      <c r="E176" s="265">
        <v>59</v>
      </c>
      <c r="F176" s="315"/>
      <c r="G176" s="265">
        <f t="shared" si="25"/>
        <v>0</v>
      </c>
      <c r="H176" s="265">
        <v>0</v>
      </c>
      <c r="I176" s="265">
        <v>0</v>
      </c>
      <c r="J176" s="266" t="s">
        <v>1395</v>
      </c>
    </row>
    <row r="177" spans="1:10">
      <c r="A177" s="286" t="s">
        <v>1749</v>
      </c>
      <c r="B177" s="293" t="s">
        <v>1287</v>
      </c>
      <c r="C177" s="294" t="s">
        <v>2149</v>
      </c>
      <c r="D177" s="293" t="s">
        <v>345</v>
      </c>
      <c r="E177" s="265">
        <v>1</v>
      </c>
      <c r="F177" s="315"/>
      <c r="G177" s="265">
        <f t="shared" si="25"/>
        <v>0</v>
      </c>
      <c r="H177" s="265">
        <v>0</v>
      </c>
      <c r="I177" s="265">
        <v>0</v>
      </c>
      <c r="J177" s="266" t="s">
        <v>1395</v>
      </c>
    </row>
    <row r="178" spans="1:10">
      <c r="A178" s="286" t="s">
        <v>1751</v>
      </c>
      <c r="B178" s="293" t="s">
        <v>1287</v>
      </c>
      <c r="C178" s="294" t="s">
        <v>2374</v>
      </c>
      <c r="D178" s="293" t="s">
        <v>345</v>
      </c>
      <c r="E178" s="265">
        <v>60</v>
      </c>
      <c r="F178" s="315"/>
      <c r="G178" s="265">
        <f t="shared" si="25"/>
        <v>0</v>
      </c>
      <c r="H178" s="265">
        <v>0</v>
      </c>
      <c r="I178" s="265">
        <v>0</v>
      </c>
      <c r="J178" s="266" t="s">
        <v>1395</v>
      </c>
    </row>
    <row r="179" spans="1:10">
      <c r="A179" s="286" t="s">
        <v>1753</v>
      </c>
      <c r="B179" s="290" t="s">
        <v>1287</v>
      </c>
      <c r="C179" s="291" t="s">
        <v>2136</v>
      </c>
      <c r="D179" s="290" t="s">
        <v>1287</v>
      </c>
      <c r="E179" s="292"/>
      <c r="F179" s="295"/>
      <c r="G179" s="292"/>
      <c r="H179" s="292"/>
      <c r="I179" s="292"/>
      <c r="J179" s="266"/>
    </row>
    <row r="180" spans="1:10">
      <c r="A180" s="286" t="s">
        <v>1755</v>
      </c>
      <c r="B180" s="293" t="s">
        <v>1287</v>
      </c>
      <c r="C180" s="294" t="s">
        <v>2138</v>
      </c>
      <c r="D180" s="293" t="s">
        <v>345</v>
      </c>
      <c r="E180" s="265">
        <v>213</v>
      </c>
      <c r="F180" s="315"/>
      <c r="G180" s="265">
        <f t="shared" si="25"/>
        <v>0</v>
      </c>
      <c r="H180" s="265">
        <v>0</v>
      </c>
      <c r="I180" s="265">
        <v>0</v>
      </c>
      <c r="J180" s="266" t="s">
        <v>1395</v>
      </c>
    </row>
    <row r="181" spans="1:10">
      <c r="A181" s="286" t="s">
        <v>1757</v>
      </c>
      <c r="B181" s="293" t="s">
        <v>1287</v>
      </c>
      <c r="C181" s="294" t="s">
        <v>1287</v>
      </c>
      <c r="D181" s="293" t="s">
        <v>1287</v>
      </c>
      <c r="E181" s="265"/>
      <c r="F181" s="296"/>
      <c r="G181" s="265"/>
      <c r="H181" s="265"/>
      <c r="I181" s="265"/>
      <c r="J181" s="266"/>
    </row>
    <row r="182" spans="1:10">
      <c r="A182" s="286" t="s">
        <v>1759</v>
      </c>
      <c r="B182" s="290" t="s">
        <v>1287</v>
      </c>
      <c r="C182" s="291" t="s">
        <v>1846</v>
      </c>
      <c r="D182" s="290" t="s">
        <v>1287</v>
      </c>
      <c r="E182" s="292"/>
      <c r="F182" s="295"/>
      <c r="G182" s="292"/>
      <c r="H182" s="292"/>
      <c r="I182" s="292"/>
      <c r="J182" s="266"/>
    </row>
    <row r="183" spans="1:10">
      <c r="A183" s="286" t="s">
        <v>1761</v>
      </c>
      <c r="B183" s="290" t="s">
        <v>1287</v>
      </c>
      <c r="C183" s="291" t="s">
        <v>2155</v>
      </c>
      <c r="D183" s="290" t="s">
        <v>1287</v>
      </c>
      <c r="E183" s="292"/>
      <c r="F183" s="295"/>
      <c r="G183" s="292"/>
      <c r="H183" s="292"/>
      <c r="I183" s="292"/>
      <c r="J183" s="266"/>
    </row>
    <row r="184" spans="1:10">
      <c r="A184" s="286" t="s">
        <v>1763</v>
      </c>
      <c r="B184" s="293" t="s">
        <v>2157</v>
      </c>
      <c r="C184" s="294" t="s">
        <v>1588</v>
      </c>
      <c r="D184" s="293" t="s">
        <v>296</v>
      </c>
      <c r="E184" s="265">
        <v>1.2</v>
      </c>
      <c r="F184" s="315"/>
      <c r="G184" s="265">
        <f t="shared" ref="G184" si="26">F184*E184</f>
        <v>0</v>
      </c>
      <c r="H184" s="265">
        <v>0</v>
      </c>
      <c r="I184" s="265">
        <v>0</v>
      </c>
      <c r="J184" s="266" t="s">
        <v>1589</v>
      </c>
    </row>
    <row r="185" spans="1:10">
      <c r="A185" s="286" t="s">
        <v>1764</v>
      </c>
      <c r="B185" s="287" t="s">
        <v>1287</v>
      </c>
      <c r="C185" s="288" t="s">
        <v>2159</v>
      </c>
      <c r="D185" s="287" t="s">
        <v>1287</v>
      </c>
      <c r="E185" s="289"/>
      <c r="F185" s="297"/>
      <c r="G185" s="289">
        <f>SUM(G172:G184)</f>
        <v>0</v>
      </c>
      <c r="H185" s="289"/>
      <c r="I185" s="289"/>
      <c r="J185" s="266"/>
    </row>
    <row r="186" spans="1:10">
      <c r="A186" s="286" t="s">
        <v>1766</v>
      </c>
      <c r="B186" s="293" t="s">
        <v>1287</v>
      </c>
      <c r="C186" s="294" t="s">
        <v>1287</v>
      </c>
      <c r="D186" s="293" t="s">
        <v>1287</v>
      </c>
      <c r="E186" s="265"/>
      <c r="F186" s="296"/>
      <c r="G186" s="265"/>
      <c r="H186" s="265"/>
      <c r="I186" s="265"/>
      <c r="J186" s="266"/>
    </row>
    <row r="187" spans="1:10">
      <c r="A187" s="286" t="s">
        <v>1768</v>
      </c>
      <c r="B187" s="287" t="s">
        <v>1287</v>
      </c>
      <c r="C187" s="288" t="s">
        <v>2210</v>
      </c>
      <c r="D187" s="287" t="s">
        <v>1287</v>
      </c>
      <c r="E187" s="289"/>
      <c r="F187" s="297"/>
      <c r="G187" s="289"/>
      <c r="H187" s="289"/>
      <c r="I187" s="289"/>
      <c r="J187" s="266"/>
    </row>
    <row r="188" spans="1:10" ht="23.25">
      <c r="A188" s="286" t="s">
        <v>1771</v>
      </c>
      <c r="B188" s="290" t="s">
        <v>1287</v>
      </c>
      <c r="C188" s="291" t="s">
        <v>2375</v>
      </c>
      <c r="D188" s="290" t="s">
        <v>1287</v>
      </c>
      <c r="E188" s="292"/>
      <c r="F188" s="295"/>
      <c r="G188" s="292"/>
      <c r="H188" s="292"/>
      <c r="I188" s="292"/>
      <c r="J188" s="266"/>
    </row>
    <row r="189" spans="1:10">
      <c r="A189" s="286" t="s">
        <v>1772</v>
      </c>
      <c r="B189" s="293" t="s">
        <v>2376</v>
      </c>
      <c r="C189" s="294" t="s">
        <v>2377</v>
      </c>
      <c r="D189" s="293" t="s">
        <v>254</v>
      </c>
      <c r="E189" s="265">
        <v>20</v>
      </c>
      <c r="F189" s="315"/>
      <c r="G189" s="265">
        <f t="shared" ref="G189" si="27">F189*E189</f>
        <v>0</v>
      </c>
      <c r="H189" s="265">
        <v>5.92</v>
      </c>
      <c r="I189" s="265">
        <v>118.4</v>
      </c>
      <c r="J189" s="266" t="s">
        <v>1395</v>
      </c>
    </row>
    <row r="190" spans="1:10">
      <c r="A190" s="286" t="s">
        <v>1774</v>
      </c>
      <c r="B190" s="293" t="s">
        <v>1287</v>
      </c>
      <c r="C190" s="294" t="s">
        <v>1287</v>
      </c>
      <c r="D190" s="293" t="s">
        <v>1287</v>
      </c>
      <c r="E190" s="265"/>
      <c r="F190" s="296"/>
      <c r="G190" s="265"/>
      <c r="H190" s="265"/>
      <c r="I190" s="265"/>
      <c r="J190" s="266"/>
    </row>
    <row r="191" spans="1:10">
      <c r="A191" s="286" t="s">
        <v>1777</v>
      </c>
      <c r="B191" s="290" t="s">
        <v>1287</v>
      </c>
      <c r="C191" s="291" t="s">
        <v>2378</v>
      </c>
      <c r="D191" s="290" t="s">
        <v>1287</v>
      </c>
      <c r="E191" s="292"/>
      <c r="F191" s="295"/>
      <c r="G191" s="292"/>
      <c r="H191" s="292"/>
      <c r="I191" s="292"/>
      <c r="J191" s="266"/>
    </row>
    <row r="192" spans="1:10">
      <c r="A192" s="286" t="s">
        <v>1780</v>
      </c>
      <c r="B192" s="290" t="s">
        <v>1287</v>
      </c>
      <c r="C192" s="291" t="s">
        <v>2379</v>
      </c>
      <c r="D192" s="290" t="s">
        <v>1287</v>
      </c>
      <c r="E192" s="292"/>
      <c r="F192" s="295"/>
      <c r="G192" s="292"/>
      <c r="H192" s="292"/>
      <c r="I192" s="292"/>
      <c r="J192" s="266"/>
    </row>
    <row r="193" spans="1:10">
      <c r="A193" s="286" t="s">
        <v>1783</v>
      </c>
      <c r="B193" s="293" t="s">
        <v>2380</v>
      </c>
      <c r="C193" s="294" t="s">
        <v>2381</v>
      </c>
      <c r="D193" s="293" t="s">
        <v>296</v>
      </c>
      <c r="E193" s="265">
        <v>0.12</v>
      </c>
      <c r="F193" s="315"/>
      <c r="G193" s="265">
        <f t="shared" ref="G193" si="28">F193*E193</f>
        <v>0</v>
      </c>
      <c r="H193" s="265">
        <v>0</v>
      </c>
      <c r="I193" s="265">
        <v>0</v>
      </c>
      <c r="J193" s="266" t="s">
        <v>1395</v>
      </c>
    </row>
    <row r="194" spans="1:10">
      <c r="A194" s="286" t="s">
        <v>1786</v>
      </c>
      <c r="B194" s="287" t="s">
        <v>1287</v>
      </c>
      <c r="C194" s="288" t="s">
        <v>2382</v>
      </c>
      <c r="D194" s="287" t="s">
        <v>1287</v>
      </c>
      <c r="E194" s="289"/>
      <c r="F194" s="297"/>
      <c r="G194" s="289">
        <f>SUM(G188:G193)</f>
        <v>0</v>
      </c>
      <c r="H194" s="289"/>
      <c r="I194" s="289">
        <v>118.4</v>
      </c>
      <c r="J194" s="266"/>
    </row>
    <row r="195" spans="1:10">
      <c r="A195" s="286" t="s">
        <v>1789</v>
      </c>
      <c r="B195" s="293" t="s">
        <v>1287</v>
      </c>
      <c r="C195" s="294" t="s">
        <v>1287</v>
      </c>
      <c r="D195" s="293" t="s">
        <v>1287</v>
      </c>
      <c r="E195" s="265"/>
      <c r="F195" s="296"/>
      <c r="G195" s="265"/>
      <c r="H195" s="265"/>
      <c r="I195" s="265"/>
      <c r="J195" s="266"/>
    </row>
    <row r="196" spans="1:10">
      <c r="A196" s="286" t="s">
        <v>1791</v>
      </c>
      <c r="B196" s="287" t="s">
        <v>1287</v>
      </c>
      <c r="C196" s="288" t="s">
        <v>1368</v>
      </c>
      <c r="D196" s="287" t="s">
        <v>1287</v>
      </c>
      <c r="E196" s="289"/>
      <c r="F196" s="297"/>
      <c r="G196" s="289"/>
      <c r="H196" s="289"/>
      <c r="I196" s="289"/>
      <c r="J196" s="266"/>
    </row>
    <row r="197" spans="1:10">
      <c r="A197" s="286" t="s">
        <v>1793</v>
      </c>
      <c r="B197" s="290" t="s">
        <v>1287</v>
      </c>
      <c r="C197" s="291" t="s">
        <v>2168</v>
      </c>
      <c r="D197" s="290" t="s">
        <v>1287</v>
      </c>
      <c r="E197" s="292"/>
      <c r="F197" s="295"/>
      <c r="G197" s="292"/>
      <c r="H197" s="292"/>
      <c r="I197" s="292"/>
      <c r="J197" s="266"/>
    </row>
    <row r="198" spans="1:10">
      <c r="A198" s="286" t="s">
        <v>1795</v>
      </c>
      <c r="B198" s="293" t="s">
        <v>2170</v>
      </c>
      <c r="C198" s="294" t="s">
        <v>2171</v>
      </c>
      <c r="D198" s="293" t="s">
        <v>0</v>
      </c>
      <c r="E198" s="265">
        <v>1.2</v>
      </c>
      <c r="F198" s="315"/>
      <c r="G198" s="265">
        <f>E198*F198</f>
        <v>0</v>
      </c>
      <c r="H198" s="265">
        <v>0</v>
      </c>
      <c r="I198" s="265">
        <v>0</v>
      </c>
      <c r="J198" s="266" t="s">
        <v>1395</v>
      </c>
    </row>
    <row r="199" spans="1:10">
      <c r="A199" s="286" t="s">
        <v>1797</v>
      </c>
      <c r="B199" s="290" t="s">
        <v>1287</v>
      </c>
      <c r="C199" s="291" t="s">
        <v>2173</v>
      </c>
      <c r="D199" s="290" t="s">
        <v>1287</v>
      </c>
      <c r="E199" s="292"/>
      <c r="F199" s="295"/>
      <c r="G199" s="292"/>
      <c r="H199" s="292"/>
      <c r="I199" s="292"/>
      <c r="J199" s="266"/>
    </row>
    <row r="200" spans="1:10">
      <c r="A200" s="286" t="s">
        <v>1799</v>
      </c>
      <c r="B200" s="293" t="s">
        <v>2175</v>
      </c>
      <c r="C200" s="294" t="s">
        <v>2176</v>
      </c>
      <c r="D200" s="293" t="s">
        <v>0</v>
      </c>
      <c r="E200" s="265">
        <v>0.8</v>
      </c>
      <c r="F200" s="315"/>
      <c r="G200" s="265">
        <f>E200*F200</f>
        <v>0</v>
      </c>
      <c r="H200" s="265">
        <v>0</v>
      </c>
      <c r="I200" s="265">
        <v>0</v>
      </c>
      <c r="J200" s="266" t="s">
        <v>1395</v>
      </c>
    </row>
    <row r="201" spans="1:10">
      <c r="A201" s="286" t="s">
        <v>1801</v>
      </c>
      <c r="B201" s="290" t="s">
        <v>1287</v>
      </c>
      <c r="C201" s="291" t="s">
        <v>2178</v>
      </c>
      <c r="D201" s="290" t="s">
        <v>1287</v>
      </c>
      <c r="E201" s="292"/>
      <c r="F201" s="295"/>
      <c r="G201" s="292"/>
      <c r="H201" s="292"/>
      <c r="I201" s="292"/>
      <c r="J201" s="266"/>
    </row>
    <row r="202" spans="1:10">
      <c r="A202" s="286" t="s">
        <v>1803</v>
      </c>
      <c r="B202" s="293" t="s">
        <v>2180</v>
      </c>
      <c r="C202" s="294" t="s">
        <v>2181</v>
      </c>
      <c r="D202" s="293" t="s">
        <v>0</v>
      </c>
      <c r="E202" s="265">
        <v>0.4</v>
      </c>
      <c r="F202" s="315"/>
      <c r="G202" s="265">
        <f>E202*F202</f>
        <v>0</v>
      </c>
      <c r="H202" s="265">
        <v>0</v>
      </c>
      <c r="I202" s="265">
        <v>0</v>
      </c>
      <c r="J202" s="266" t="s">
        <v>1395</v>
      </c>
    </row>
    <row r="203" spans="1:10">
      <c r="A203" s="286" t="s">
        <v>1805</v>
      </c>
      <c r="B203" s="290" t="s">
        <v>1287</v>
      </c>
      <c r="C203" s="291" t="s">
        <v>2183</v>
      </c>
      <c r="D203" s="290" t="s">
        <v>1287</v>
      </c>
      <c r="E203" s="292"/>
      <c r="F203" s="295"/>
      <c r="G203" s="292"/>
      <c r="H203" s="292"/>
      <c r="I203" s="292"/>
      <c r="J203" s="266"/>
    </row>
    <row r="204" spans="1:10">
      <c r="A204" s="286" t="s">
        <v>1807</v>
      </c>
      <c r="B204" s="293" t="s">
        <v>2185</v>
      </c>
      <c r="C204" s="294" t="s">
        <v>2186</v>
      </c>
      <c r="D204" s="293" t="s">
        <v>0</v>
      </c>
      <c r="E204" s="265">
        <v>1</v>
      </c>
      <c r="F204" s="315"/>
      <c r="G204" s="265">
        <f>E204*F204</f>
        <v>0</v>
      </c>
      <c r="H204" s="265">
        <v>0</v>
      </c>
      <c r="I204" s="265">
        <v>0</v>
      </c>
      <c r="J204" s="266" t="s">
        <v>1395</v>
      </c>
    </row>
    <row r="205" spans="1:10">
      <c r="A205" s="286" t="s">
        <v>1809</v>
      </c>
      <c r="B205" s="287" t="s">
        <v>1287</v>
      </c>
      <c r="C205" s="288" t="s">
        <v>2188</v>
      </c>
      <c r="D205" s="287" t="s">
        <v>1287</v>
      </c>
      <c r="E205" s="289"/>
      <c r="F205" s="297"/>
      <c r="G205" s="289">
        <f>SUM(G197:G204)</f>
        <v>0</v>
      </c>
      <c r="H205" s="289"/>
      <c r="I205" s="289"/>
      <c r="J205" s="266"/>
    </row>
    <row r="206" spans="1:10">
      <c r="A206" s="286" t="s">
        <v>1811</v>
      </c>
      <c r="B206" s="293" t="s">
        <v>1287</v>
      </c>
      <c r="C206" s="294" t="s">
        <v>1287</v>
      </c>
      <c r="D206" s="293" t="s">
        <v>1287</v>
      </c>
      <c r="E206" s="265"/>
      <c r="F206" s="296"/>
      <c r="G206" s="265"/>
      <c r="H206" s="265"/>
      <c r="I206" s="265"/>
      <c r="J206" s="266"/>
    </row>
    <row r="207" spans="1:10">
      <c r="A207" s="286" t="s">
        <v>1813</v>
      </c>
      <c r="B207" s="287" t="s">
        <v>1287</v>
      </c>
      <c r="C207" s="288" t="s">
        <v>1369</v>
      </c>
      <c r="D207" s="287" t="s">
        <v>1287</v>
      </c>
      <c r="E207" s="289"/>
      <c r="F207" s="297"/>
      <c r="G207" s="289"/>
      <c r="H207" s="289"/>
      <c r="I207" s="289"/>
      <c r="J207" s="266"/>
    </row>
    <row r="208" spans="1:10">
      <c r="A208" s="286" t="s">
        <v>1815</v>
      </c>
      <c r="B208" s="290" t="s">
        <v>1287</v>
      </c>
      <c r="C208" s="291" t="s">
        <v>2383</v>
      </c>
      <c r="D208" s="290" t="s">
        <v>1287</v>
      </c>
      <c r="E208" s="292"/>
      <c r="F208" s="295"/>
      <c r="G208" s="292"/>
      <c r="H208" s="292"/>
      <c r="I208" s="292"/>
      <c r="J208" s="266"/>
    </row>
    <row r="209" spans="1:10" ht="20.25">
      <c r="A209" s="286" t="s">
        <v>1817</v>
      </c>
      <c r="B209" s="293" t="s">
        <v>2384</v>
      </c>
      <c r="C209" s="294" t="s">
        <v>2385</v>
      </c>
      <c r="D209" s="293" t="s">
        <v>1333</v>
      </c>
      <c r="E209" s="265">
        <v>1</v>
      </c>
      <c r="F209" s="315"/>
      <c r="G209" s="265">
        <f>E209*F209</f>
        <v>0</v>
      </c>
      <c r="H209" s="265">
        <v>0</v>
      </c>
      <c r="I209" s="265">
        <v>0</v>
      </c>
      <c r="J209" s="266" t="s">
        <v>1395</v>
      </c>
    </row>
    <row r="210" spans="1:10">
      <c r="A210" s="286" t="s">
        <v>1819</v>
      </c>
      <c r="B210" s="290" t="s">
        <v>1287</v>
      </c>
      <c r="C210" s="291" t="s">
        <v>2386</v>
      </c>
      <c r="D210" s="290" t="s">
        <v>1287</v>
      </c>
      <c r="E210" s="292"/>
      <c r="F210" s="295"/>
      <c r="G210" s="292"/>
      <c r="H210" s="292"/>
      <c r="I210" s="292"/>
      <c r="J210" s="266"/>
    </row>
    <row r="211" spans="1:10" ht="20.25">
      <c r="A211" s="286" t="s">
        <v>1821</v>
      </c>
      <c r="B211" s="293" t="s">
        <v>2387</v>
      </c>
      <c r="C211" s="294" t="s">
        <v>2388</v>
      </c>
      <c r="D211" s="293" t="s">
        <v>1333</v>
      </c>
      <c r="E211" s="265">
        <v>1</v>
      </c>
      <c r="F211" s="315"/>
      <c r="G211" s="265">
        <f>E211*F211</f>
        <v>0</v>
      </c>
      <c r="H211" s="265">
        <v>0</v>
      </c>
      <c r="I211" s="265">
        <v>0</v>
      </c>
      <c r="J211" s="266" t="s">
        <v>1395</v>
      </c>
    </row>
    <row r="212" spans="1:10">
      <c r="A212" s="286" t="s">
        <v>1823</v>
      </c>
      <c r="B212" s="290" t="s">
        <v>1287</v>
      </c>
      <c r="C212" s="291" t="s">
        <v>2192</v>
      </c>
      <c r="D212" s="290" t="s">
        <v>1287</v>
      </c>
      <c r="E212" s="292"/>
      <c r="F212" s="295"/>
      <c r="G212" s="292"/>
      <c r="H212" s="292"/>
      <c r="I212" s="292"/>
      <c r="J212" s="266"/>
    </row>
    <row r="213" spans="1:10">
      <c r="A213" s="286" t="s">
        <v>1825</v>
      </c>
      <c r="B213" s="293" t="s">
        <v>2194</v>
      </c>
      <c r="C213" s="294" t="s">
        <v>2195</v>
      </c>
      <c r="D213" s="293" t="s">
        <v>1333</v>
      </c>
      <c r="E213" s="265">
        <v>1</v>
      </c>
      <c r="F213" s="315"/>
      <c r="G213" s="265">
        <f>E213*F213</f>
        <v>0</v>
      </c>
      <c r="H213" s="265">
        <v>0</v>
      </c>
      <c r="I213" s="265">
        <v>0</v>
      </c>
      <c r="J213" s="266" t="s">
        <v>1395</v>
      </c>
    </row>
    <row r="214" spans="1:10" ht="15.75" thickBot="1">
      <c r="A214" s="298" t="s">
        <v>1827</v>
      </c>
      <c r="B214" s="299" t="s">
        <v>1287</v>
      </c>
      <c r="C214" s="300" t="s">
        <v>2202</v>
      </c>
      <c r="D214" s="299" t="s">
        <v>1287</v>
      </c>
      <c r="E214" s="301"/>
      <c r="F214" s="320"/>
      <c r="G214" s="301">
        <f>SUM(G208:G213)</f>
        <v>0</v>
      </c>
      <c r="H214" s="301"/>
      <c r="I214" s="301"/>
      <c r="J214" s="303"/>
    </row>
  </sheetData>
  <sheetProtection sheet="1" selectLockedCells="1"/>
  <pageMargins left="0.28000000000000003" right="0.3" top="0.78740157480314965" bottom="0.78740157480314965" header="0.31496062992125984" footer="0.31496062992125984"/>
  <pageSetup orientation="portrait" horizontalDpi="300" verticalDpi="300" r:id="rId1"/>
  <headerFooter>
    <oddHeader>&amp;F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2FD42-2D5B-44A2-B367-B31854B9AA46}">
  <dimension ref="B1:D48"/>
  <sheetViews>
    <sheetView view="pageBreakPreview" zoomScaleSheetLayoutView="100" workbookViewId="0">
      <selection activeCell="D8" sqref="D8"/>
    </sheetView>
  </sheetViews>
  <sheetFormatPr defaultRowHeight="12.75"/>
  <cols>
    <col min="1" max="2" width="9.140625" style="321"/>
    <col min="3" max="3" width="60.42578125" style="321" bestFit="1" customWidth="1"/>
    <col min="4" max="4" width="16.5703125" style="321" customWidth="1"/>
    <col min="5" max="16384" width="9.140625" style="321"/>
  </cols>
  <sheetData>
    <row r="1" spans="2:4" ht="18">
      <c r="C1" s="322" t="s">
        <v>2389</v>
      </c>
    </row>
    <row r="2" spans="2:4" ht="18">
      <c r="C2" s="322"/>
    </row>
    <row r="3" spans="2:4" ht="25.5">
      <c r="C3" s="323" t="s">
        <v>2390</v>
      </c>
      <c r="D3" s="324" t="s">
        <v>2391</v>
      </c>
    </row>
    <row r="4" spans="2:4" ht="15.75">
      <c r="C4" s="325">
        <v>43678</v>
      </c>
      <c r="D4" s="324"/>
    </row>
    <row r="5" spans="2:4">
      <c r="C5" s="326" t="s">
        <v>2392</v>
      </c>
      <c r="D5" s="324"/>
    </row>
    <row r="6" spans="2:4" ht="13.5" thickBot="1">
      <c r="C6" s="326"/>
      <c r="D6" s="324"/>
    </row>
    <row r="7" spans="2:4" ht="13.5" thickBot="1">
      <c r="B7" s="327" t="s">
        <v>2393</v>
      </c>
      <c r="C7" s="328" t="s">
        <v>5</v>
      </c>
      <c r="D7" s="329" t="s">
        <v>29</v>
      </c>
    </row>
    <row r="8" spans="2:4">
      <c r="B8" s="330">
        <v>1</v>
      </c>
      <c r="C8" s="331" t="s">
        <v>2394</v>
      </c>
      <c r="D8" s="332">
        <f>'Rozpočet MaR'!J16</f>
        <v>0</v>
      </c>
    </row>
    <row r="9" spans="2:4">
      <c r="B9" s="333">
        <v>2</v>
      </c>
      <c r="C9" s="334" t="s">
        <v>2395</v>
      </c>
      <c r="D9" s="335">
        <f>'Rozpočet MaR'!J28</f>
        <v>0</v>
      </c>
    </row>
    <row r="10" spans="2:4">
      <c r="B10" s="333">
        <v>3</v>
      </c>
      <c r="C10" s="334" t="s">
        <v>2396</v>
      </c>
      <c r="D10" s="335">
        <f>'Rozpočet MaR'!J50</f>
        <v>0</v>
      </c>
    </row>
    <row r="11" spans="2:4">
      <c r="B11" s="333">
        <v>4</v>
      </c>
      <c r="C11" s="334" t="s">
        <v>2397</v>
      </c>
      <c r="D11" s="335">
        <f>'Rozpočet MaR'!J63</f>
        <v>0</v>
      </c>
    </row>
    <row r="12" spans="2:4">
      <c r="B12" s="333">
        <v>5</v>
      </c>
      <c r="C12" s="334" t="s">
        <v>2398</v>
      </c>
      <c r="D12" s="335">
        <f>'Rozpočet MaR'!J77</f>
        <v>0</v>
      </c>
    </row>
    <row r="13" spans="2:4">
      <c r="B13" s="333">
        <v>6</v>
      </c>
      <c r="C13" s="334" t="s">
        <v>2399</v>
      </c>
      <c r="D13" s="335">
        <f>'Rozpočet MaR'!J84</f>
        <v>0</v>
      </c>
    </row>
    <row r="14" spans="2:4">
      <c r="B14" s="333">
        <v>7</v>
      </c>
      <c r="C14" s="336" t="s">
        <v>2400</v>
      </c>
      <c r="D14" s="335">
        <f>'Rozpočet MaR'!J98</f>
        <v>0</v>
      </c>
    </row>
    <row r="15" spans="2:4" ht="13.5" thickBot="1">
      <c r="B15" s="337"/>
      <c r="C15" s="338" t="s">
        <v>2401</v>
      </c>
      <c r="D15" s="339">
        <f>SUM(D8:D14)</f>
        <v>0</v>
      </c>
    </row>
    <row r="16" spans="2:4" ht="26.25">
      <c r="C16" s="340"/>
      <c r="D16" s="324"/>
    </row>
    <row r="30" spans="3:4" ht="15.75">
      <c r="C30" s="341"/>
      <c r="D30" s="324"/>
    </row>
    <row r="31" spans="3:4">
      <c r="D31" s="324"/>
    </row>
    <row r="32" spans="3:4">
      <c r="D32" s="324"/>
    </row>
    <row r="34" spans="2:4">
      <c r="D34" s="342"/>
    </row>
    <row r="35" spans="2:4">
      <c r="D35" s="342"/>
    </row>
    <row r="36" spans="2:4">
      <c r="D36" s="342"/>
    </row>
    <row r="37" spans="2:4">
      <c r="D37" s="342"/>
    </row>
    <row r="38" spans="2:4">
      <c r="D38" s="342"/>
    </row>
    <row r="39" spans="2:4">
      <c r="C39" s="343"/>
      <c r="D39" s="342"/>
    </row>
    <row r="41" spans="2:4">
      <c r="C41" s="324"/>
      <c r="D41" s="344"/>
    </row>
    <row r="48" spans="2:4">
      <c r="B48" s="326"/>
      <c r="C48" s="326"/>
      <c r="D48" s="344"/>
    </row>
  </sheetData>
  <sheetProtection sheet="1" selectLockedCells="1"/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60072-7C5F-4BF4-B932-BCF1BC9F5F0E}">
  <sheetPr>
    <pageSetUpPr fitToPage="1"/>
  </sheetPr>
  <dimension ref="A1:M154"/>
  <sheetViews>
    <sheetView view="pageBreakPreview" zoomScaleNormal="100" zoomScaleSheetLayoutView="100" workbookViewId="0">
      <pane ySplit="2" topLeftCell="A8" activePane="bottomLeft" state="frozen"/>
      <selection activeCell="C16" sqref="C16"/>
      <selection pane="bottomLeft" activeCell="G25" sqref="G25"/>
    </sheetView>
  </sheetViews>
  <sheetFormatPr defaultColWidth="9.140625" defaultRowHeight="12.75"/>
  <cols>
    <col min="1" max="1" width="15" style="348" customWidth="1"/>
    <col min="2" max="2" width="67.7109375" style="405" customWidth="1"/>
    <col min="3" max="3" width="31.7109375" style="405" bestFit="1" customWidth="1"/>
    <col min="4" max="4" width="10" style="405" customWidth="1"/>
    <col min="5" max="5" width="13.5703125" style="405" customWidth="1"/>
    <col min="6" max="6" width="17.140625" style="405" customWidth="1"/>
    <col min="7" max="7" width="17" style="405" customWidth="1"/>
    <col min="8" max="8" width="13.140625" style="405" bestFit="1" customWidth="1"/>
    <col min="9" max="9" width="15.7109375" style="405" bestFit="1" customWidth="1"/>
    <col min="10" max="10" width="14.7109375" style="405" bestFit="1" customWidth="1"/>
    <col min="11" max="11" width="14.7109375" style="346" customWidth="1"/>
    <col min="12" max="16384" width="9.140625" style="346"/>
  </cols>
  <sheetData>
    <row r="1" spans="1:11">
      <c r="A1" s="345" t="s">
        <v>2402</v>
      </c>
      <c r="B1" s="345" t="s">
        <v>2403</v>
      </c>
      <c r="C1" s="345" t="s">
        <v>5</v>
      </c>
      <c r="D1" s="345" t="s">
        <v>2404</v>
      </c>
      <c r="E1" s="345" t="s">
        <v>149</v>
      </c>
      <c r="F1" s="345" t="s">
        <v>2405</v>
      </c>
      <c r="G1" s="345" t="s">
        <v>2406</v>
      </c>
      <c r="H1" s="345" t="s">
        <v>2407</v>
      </c>
      <c r="I1" s="345" t="s">
        <v>2407</v>
      </c>
      <c r="J1" s="345" t="s">
        <v>2408</v>
      </c>
      <c r="K1" s="345" t="s">
        <v>2409</v>
      </c>
    </row>
    <row r="2" spans="1:11" ht="13.5" thickBot="1">
      <c r="A2" s="347"/>
      <c r="B2" s="347"/>
      <c r="C2" s="347"/>
      <c r="D2" s="347" t="s">
        <v>2410</v>
      </c>
      <c r="E2" s="347"/>
      <c r="F2" s="347" t="s">
        <v>2411</v>
      </c>
      <c r="G2" s="347" t="s">
        <v>2412</v>
      </c>
      <c r="H2" s="347" t="s">
        <v>2411</v>
      </c>
      <c r="I2" s="347" t="s">
        <v>2412</v>
      </c>
      <c r="J2" s="347"/>
      <c r="K2" s="347" t="s">
        <v>2413</v>
      </c>
    </row>
    <row r="3" spans="1:11">
      <c r="B3" s="349"/>
      <c r="C3" s="349"/>
      <c r="D3" s="349"/>
      <c r="E3" s="349"/>
      <c r="F3" s="349"/>
      <c r="G3" s="349"/>
      <c r="H3" s="349"/>
      <c r="I3" s="349"/>
      <c r="J3" s="349"/>
      <c r="K3" s="349"/>
    </row>
    <row r="4" spans="1:11">
      <c r="A4" s="350">
        <v>1</v>
      </c>
      <c r="B4" s="351" t="s">
        <v>2394</v>
      </c>
      <c r="C4" s="349"/>
      <c r="D4" s="349"/>
      <c r="E4" s="349"/>
      <c r="F4" s="349"/>
      <c r="G4" s="349"/>
      <c r="H4" s="349"/>
      <c r="I4" s="349"/>
      <c r="J4" s="349"/>
      <c r="K4" s="349"/>
    </row>
    <row r="5" spans="1:11">
      <c r="A5" s="352"/>
      <c r="B5" s="351"/>
      <c r="C5" s="349"/>
      <c r="D5" s="349"/>
      <c r="E5" s="349"/>
      <c r="F5" s="349"/>
      <c r="G5" s="349"/>
      <c r="H5" s="349"/>
      <c r="I5" s="349"/>
      <c r="J5" s="349"/>
      <c r="K5" s="349"/>
    </row>
    <row r="6" spans="1:11">
      <c r="A6" s="352"/>
      <c r="B6" s="351" t="s">
        <v>2414</v>
      </c>
      <c r="C6" s="349"/>
      <c r="D6" s="349"/>
      <c r="E6" s="349"/>
      <c r="F6" s="349"/>
      <c r="G6" s="349"/>
      <c r="H6" s="349"/>
      <c r="I6" s="349"/>
      <c r="J6" s="349"/>
      <c r="K6" s="349"/>
    </row>
    <row r="7" spans="1:11">
      <c r="A7" s="352"/>
      <c r="B7" s="353" t="s">
        <v>2415</v>
      </c>
      <c r="C7" s="349"/>
      <c r="D7" s="349"/>
      <c r="E7" s="349"/>
      <c r="F7" s="349"/>
      <c r="G7" s="349"/>
      <c r="H7" s="349"/>
      <c r="I7" s="349"/>
      <c r="J7" s="349"/>
      <c r="K7" s="349"/>
    </row>
    <row r="8" spans="1:11" s="359" customFormat="1" ht="51">
      <c r="A8" s="354" t="s">
        <v>2416</v>
      </c>
      <c r="B8" s="355" t="s">
        <v>2417</v>
      </c>
      <c r="C8" s="355" t="s">
        <v>2418</v>
      </c>
      <c r="D8" s="356" t="s">
        <v>1511</v>
      </c>
      <c r="E8" s="356">
        <v>1</v>
      </c>
      <c r="F8" s="357"/>
      <c r="G8" s="358"/>
      <c r="H8" s="358">
        <f t="shared" ref="H8:H14" si="0">F8*E8</f>
        <v>0</v>
      </c>
      <c r="I8" s="358"/>
      <c r="J8" s="358">
        <f t="shared" ref="J8:J14" si="1">H8+I8</f>
        <v>0</v>
      </c>
      <c r="K8" s="358" t="s">
        <v>1589</v>
      </c>
    </row>
    <row r="9" spans="1:11" s="361" customFormat="1">
      <c r="A9" s="354" t="s">
        <v>2419</v>
      </c>
      <c r="B9" s="360" t="s">
        <v>2420</v>
      </c>
      <c r="C9" s="355" t="s">
        <v>2421</v>
      </c>
      <c r="D9" s="356" t="s">
        <v>1511</v>
      </c>
      <c r="E9" s="356">
        <v>2</v>
      </c>
      <c r="F9" s="357"/>
      <c r="G9" s="358"/>
      <c r="H9" s="358">
        <f t="shared" si="0"/>
        <v>0</v>
      </c>
      <c r="I9" s="358"/>
      <c r="J9" s="358">
        <f t="shared" si="1"/>
        <v>0</v>
      </c>
      <c r="K9" s="358" t="s">
        <v>1589</v>
      </c>
    </row>
    <row r="10" spans="1:11" s="361" customFormat="1">
      <c r="A10" s="354" t="s">
        <v>2422</v>
      </c>
      <c r="B10" s="360" t="s">
        <v>2423</v>
      </c>
      <c r="C10" s="355" t="s">
        <v>2421</v>
      </c>
      <c r="D10" s="356" t="s">
        <v>1511</v>
      </c>
      <c r="E10" s="356">
        <v>2</v>
      </c>
      <c r="F10" s="357"/>
      <c r="G10" s="358"/>
      <c r="H10" s="358">
        <f t="shared" si="0"/>
        <v>0</v>
      </c>
      <c r="I10" s="358"/>
      <c r="J10" s="358">
        <f t="shared" si="1"/>
        <v>0</v>
      </c>
      <c r="K10" s="358" t="s">
        <v>1589</v>
      </c>
    </row>
    <row r="11" spans="1:11" s="361" customFormat="1">
      <c r="A11" s="354" t="s">
        <v>2424</v>
      </c>
      <c r="B11" s="360" t="s">
        <v>2425</v>
      </c>
      <c r="C11" s="355" t="s">
        <v>2426</v>
      </c>
      <c r="D11" s="356" t="s">
        <v>1511</v>
      </c>
      <c r="E11" s="356">
        <v>1</v>
      </c>
      <c r="F11" s="357"/>
      <c r="G11" s="358"/>
      <c r="H11" s="358">
        <f t="shared" si="0"/>
        <v>0</v>
      </c>
      <c r="I11" s="358"/>
      <c r="J11" s="358">
        <f t="shared" si="1"/>
        <v>0</v>
      </c>
      <c r="K11" s="358" t="s">
        <v>1589</v>
      </c>
    </row>
    <row r="12" spans="1:11">
      <c r="A12" s="354" t="s">
        <v>2427</v>
      </c>
      <c r="B12" s="349" t="s">
        <v>2428</v>
      </c>
      <c r="C12" s="362" t="s">
        <v>2429</v>
      </c>
      <c r="D12" s="356" t="s">
        <v>1511</v>
      </c>
      <c r="E12" s="356">
        <v>1</v>
      </c>
      <c r="F12" s="357"/>
      <c r="G12" s="358"/>
      <c r="H12" s="358">
        <f t="shared" si="0"/>
        <v>0</v>
      </c>
      <c r="I12" s="358"/>
      <c r="J12" s="358">
        <f t="shared" si="1"/>
        <v>0</v>
      </c>
      <c r="K12" s="358" t="s">
        <v>1589</v>
      </c>
    </row>
    <row r="13" spans="1:11">
      <c r="A13" s="354" t="s">
        <v>2430</v>
      </c>
      <c r="B13" s="349" t="s">
        <v>2431</v>
      </c>
      <c r="C13" s="362" t="s">
        <v>2432</v>
      </c>
      <c r="D13" s="356" t="s">
        <v>1511</v>
      </c>
      <c r="E13" s="356">
        <v>1</v>
      </c>
      <c r="F13" s="357"/>
      <c r="G13" s="358"/>
      <c r="H13" s="358">
        <f t="shared" si="0"/>
        <v>0</v>
      </c>
      <c r="I13" s="358"/>
      <c r="J13" s="358">
        <f t="shared" si="1"/>
        <v>0</v>
      </c>
      <c r="K13" s="358" t="s">
        <v>1589</v>
      </c>
    </row>
    <row r="14" spans="1:11">
      <c r="A14" s="354" t="s">
        <v>2433</v>
      </c>
      <c r="B14" s="349" t="s">
        <v>2434</v>
      </c>
      <c r="C14" s="362" t="s">
        <v>2435</v>
      </c>
      <c r="D14" s="356" t="s">
        <v>1511</v>
      </c>
      <c r="E14" s="356">
        <v>1</v>
      </c>
      <c r="F14" s="357"/>
      <c r="G14" s="358"/>
      <c r="H14" s="358">
        <f t="shared" si="0"/>
        <v>0</v>
      </c>
      <c r="I14" s="358"/>
      <c r="J14" s="358">
        <f t="shared" si="1"/>
        <v>0</v>
      </c>
      <c r="K14" s="358" t="s">
        <v>1589</v>
      </c>
    </row>
    <row r="15" spans="1:11">
      <c r="A15" s="354"/>
      <c r="B15" s="349"/>
      <c r="C15" s="362"/>
      <c r="D15" s="356"/>
      <c r="E15" s="356"/>
      <c r="F15" s="363"/>
      <c r="G15" s="358"/>
      <c r="H15" s="358"/>
      <c r="I15" s="358"/>
      <c r="J15" s="358"/>
      <c r="K15" s="358"/>
    </row>
    <row r="16" spans="1:11">
      <c r="A16" s="350">
        <v>1</v>
      </c>
      <c r="B16" s="364" t="s">
        <v>2436</v>
      </c>
      <c r="C16" s="365"/>
      <c r="D16" s="366"/>
      <c r="E16" s="366"/>
      <c r="F16" s="367"/>
      <c r="G16" s="368"/>
      <c r="H16" s="368"/>
      <c r="I16" s="369"/>
      <c r="J16" s="370">
        <f>SUM(J8:J15)</f>
        <v>0</v>
      </c>
      <c r="K16" s="370"/>
    </row>
    <row r="17" spans="1:11">
      <c r="A17" s="352"/>
      <c r="B17" s="349"/>
      <c r="C17" s="362"/>
      <c r="D17" s="371"/>
      <c r="E17" s="371"/>
      <c r="F17" s="372"/>
      <c r="G17" s="373"/>
      <c r="H17" s="373"/>
      <c r="I17" s="369"/>
      <c r="J17" s="373"/>
      <c r="K17" s="373"/>
    </row>
    <row r="18" spans="1:11">
      <c r="A18" s="350" t="s">
        <v>77</v>
      </c>
      <c r="B18" s="364" t="s">
        <v>2437</v>
      </c>
      <c r="C18" s="362"/>
      <c r="D18" s="371"/>
      <c r="E18" s="371"/>
      <c r="F18" s="372"/>
      <c r="G18" s="373"/>
      <c r="H18" s="373"/>
      <c r="I18" s="369"/>
      <c r="J18" s="373"/>
      <c r="K18" s="373"/>
    </row>
    <row r="19" spans="1:11">
      <c r="A19" s="350"/>
      <c r="B19" s="364"/>
      <c r="C19" s="362"/>
      <c r="D19" s="371"/>
      <c r="E19" s="371"/>
      <c r="F19" s="374"/>
      <c r="G19" s="373"/>
      <c r="H19" s="373"/>
      <c r="I19" s="369"/>
      <c r="J19" s="373"/>
      <c r="K19" s="373"/>
    </row>
    <row r="20" spans="1:11" ht="38.25">
      <c r="A20" s="350"/>
      <c r="B20" s="375" t="s">
        <v>2438</v>
      </c>
      <c r="C20" s="362"/>
      <c r="D20" s="371"/>
      <c r="E20" s="371"/>
      <c r="F20" s="374"/>
      <c r="G20" s="373"/>
      <c r="H20" s="373"/>
      <c r="I20" s="369"/>
      <c r="J20" s="373"/>
      <c r="K20" s="373"/>
    </row>
    <row r="21" spans="1:11">
      <c r="A21" s="352"/>
      <c r="B21" s="349"/>
      <c r="C21" s="362"/>
      <c r="D21" s="371"/>
      <c r="E21" s="371"/>
      <c r="F21" s="372"/>
      <c r="G21" s="373"/>
      <c r="H21" s="373"/>
      <c r="I21" s="369"/>
      <c r="J21" s="373"/>
      <c r="K21" s="373"/>
    </row>
    <row r="22" spans="1:11">
      <c r="A22" s="376" t="s">
        <v>2439</v>
      </c>
      <c r="B22" s="351" t="s">
        <v>2414</v>
      </c>
      <c r="C22" s="362"/>
      <c r="D22" s="371" t="s">
        <v>1511</v>
      </c>
      <c r="E22" s="371">
        <v>1</v>
      </c>
      <c r="F22" s="357"/>
      <c r="G22" s="357"/>
      <c r="H22" s="358">
        <f t="shared" ref="H22" si="2">F22*E22</f>
        <v>0</v>
      </c>
      <c r="I22" s="358">
        <f t="shared" ref="I22" si="3">G22*E22</f>
        <v>0</v>
      </c>
      <c r="J22" s="358">
        <f t="shared" ref="J22" si="4">H22+I22</f>
        <v>0</v>
      </c>
      <c r="K22" s="358" t="s">
        <v>1589</v>
      </c>
    </row>
    <row r="23" spans="1:11" ht="89.25">
      <c r="A23" s="352"/>
      <c r="B23" s="375" t="s">
        <v>2440</v>
      </c>
      <c r="C23" s="362"/>
      <c r="D23" s="371"/>
      <c r="E23" s="371"/>
      <c r="F23" s="372"/>
      <c r="G23" s="374"/>
      <c r="H23" s="358"/>
      <c r="I23" s="358"/>
      <c r="J23" s="358"/>
      <c r="K23" s="358" t="s">
        <v>1589</v>
      </c>
    </row>
    <row r="24" spans="1:11">
      <c r="A24" s="352"/>
      <c r="B24" s="375"/>
      <c r="C24" s="362"/>
      <c r="D24" s="371"/>
      <c r="E24" s="371"/>
      <c r="F24" s="372"/>
      <c r="G24" s="374"/>
      <c r="H24" s="358"/>
      <c r="I24" s="358"/>
      <c r="J24" s="358"/>
      <c r="K24" s="358"/>
    </row>
    <row r="25" spans="1:11">
      <c r="A25" s="376" t="s">
        <v>2441</v>
      </c>
      <c r="B25" s="351" t="s">
        <v>2442</v>
      </c>
      <c r="C25" s="362"/>
      <c r="D25" s="371" t="s">
        <v>1511</v>
      </c>
      <c r="E25" s="371">
        <v>2</v>
      </c>
      <c r="F25" s="357"/>
      <c r="G25" s="357"/>
      <c r="H25" s="358">
        <f t="shared" ref="H25" si="5">F25*E25</f>
        <v>0</v>
      </c>
      <c r="I25" s="358">
        <f t="shared" ref="I25" si="6">G25*E25</f>
        <v>0</v>
      </c>
      <c r="J25" s="358">
        <f t="shared" ref="J25" si="7">H25+I25</f>
        <v>0</v>
      </c>
      <c r="K25" s="358" t="s">
        <v>1589</v>
      </c>
    </row>
    <row r="26" spans="1:11">
      <c r="A26" s="352"/>
      <c r="B26" s="375" t="s">
        <v>2443</v>
      </c>
      <c r="C26" s="362"/>
      <c r="D26" s="371"/>
      <c r="E26" s="371"/>
      <c r="F26" s="372"/>
      <c r="G26" s="374"/>
      <c r="H26" s="358"/>
      <c r="I26" s="358"/>
      <c r="J26" s="358"/>
      <c r="K26" s="358"/>
    </row>
    <row r="27" spans="1:11">
      <c r="A27" s="352"/>
      <c r="B27" s="375"/>
      <c r="C27" s="362"/>
      <c r="D27" s="371"/>
      <c r="E27" s="371"/>
      <c r="F27" s="372"/>
      <c r="G27" s="374"/>
      <c r="H27" s="358"/>
      <c r="I27" s="358"/>
      <c r="J27" s="358"/>
      <c r="K27" s="358"/>
    </row>
    <row r="28" spans="1:11" s="382" customFormat="1">
      <c r="A28" s="350" t="s">
        <v>77</v>
      </c>
      <c r="B28" s="364" t="s">
        <v>2444</v>
      </c>
      <c r="C28" s="377"/>
      <c r="D28" s="378"/>
      <c r="E28" s="378"/>
      <c r="F28" s="379"/>
      <c r="G28" s="380"/>
      <c r="H28" s="381"/>
      <c r="I28" s="381"/>
      <c r="J28" s="370">
        <f>SUM(J22:J27)</f>
        <v>0</v>
      </c>
      <c r="K28" s="370"/>
    </row>
    <row r="29" spans="1:11">
      <c r="A29" s="352"/>
      <c r="B29" s="349"/>
      <c r="C29" s="362"/>
      <c r="D29" s="371"/>
      <c r="E29" s="371"/>
      <c r="F29" s="383"/>
      <c r="G29" s="384"/>
      <c r="H29" s="385"/>
      <c r="I29" s="385"/>
      <c r="J29" s="385"/>
      <c r="K29" s="385"/>
    </row>
    <row r="30" spans="1:11">
      <c r="A30" s="350" t="s">
        <v>79</v>
      </c>
      <c r="B30" s="351" t="s">
        <v>2396</v>
      </c>
      <c r="C30" s="362"/>
      <c r="D30" s="371"/>
      <c r="E30" s="371"/>
      <c r="F30" s="383"/>
      <c r="G30" s="384"/>
      <c r="H30" s="385"/>
      <c r="I30" s="385"/>
      <c r="J30" s="385"/>
      <c r="K30" s="385"/>
    </row>
    <row r="31" spans="1:11">
      <c r="A31" s="376"/>
      <c r="B31" s="386"/>
      <c r="C31" s="362"/>
      <c r="D31" s="371"/>
      <c r="E31" s="371"/>
      <c r="F31" s="383"/>
      <c r="G31" s="384"/>
      <c r="H31" s="385"/>
      <c r="I31" s="385"/>
      <c r="J31" s="385"/>
      <c r="K31" s="385"/>
    </row>
    <row r="32" spans="1:11" ht="63.75">
      <c r="A32" s="376"/>
      <c r="B32" s="375" t="s">
        <v>2445</v>
      </c>
      <c r="C32" s="362"/>
      <c r="D32" s="371"/>
      <c r="E32" s="371"/>
      <c r="F32" s="383"/>
      <c r="G32" s="384"/>
      <c r="H32" s="385"/>
      <c r="I32" s="385"/>
      <c r="J32" s="385"/>
      <c r="K32" s="385"/>
    </row>
    <row r="33" spans="1:13">
      <c r="A33" s="376"/>
      <c r="B33" s="387"/>
      <c r="C33" s="362"/>
      <c r="D33" s="371"/>
      <c r="E33" s="371"/>
      <c r="F33" s="383"/>
      <c r="G33" s="384"/>
      <c r="H33" s="385"/>
      <c r="I33" s="385"/>
      <c r="J33" s="385"/>
      <c r="K33" s="385"/>
    </row>
    <row r="34" spans="1:13">
      <c r="A34" s="376" t="s">
        <v>2446</v>
      </c>
      <c r="B34" s="353" t="s">
        <v>2447</v>
      </c>
      <c r="C34" s="362" t="s">
        <v>2448</v>
      </c>
      <c r="D34" s="371" t="s">
        <v>345</v>
      </c>
      <c r="E34" s="371">
        <v>25</v>
      </c>
      <c r="F34" s="388"/>
      <c r="G34" s="388"/>
      <c r="H34" s="358">
        <f t="shared" ref="H34:H48" si="8">F34*E34</f>
        <v>0</v>
      </c>
      <c r="I34" s="358">
        <f t="shared" ref="I34:I48" si="9">G34*E34</f>
        <v>0</v>
      </c>
      <c r="J34" s="358">
        <f t="shared" ref="J34:J48" si="10">H34+I34</f>
        <v>0</v>
      </c>
      <c r="K34" s="358" t="s">
        <v>1589</v>
      </c>
    </row>
    <row r="35" spans="1:13">
      <c r="A35" s="376" t="s">
        <v>2449</v>
      </c>
      <c r="B35" s="353" t="s">
        <v>2450</v>
      </c>
      <c r="C35" s="362" t="s">
        <v>2448</v>
      </c>
      <c r="D35" s="371" t="s">
        <v>345</v>
      </c>
      <c r="E35" s="371">
        <v>162</v>
      </c>
      <c r="F35" s="388"/>
      <c r="G35" s="388"/>
      <c r="H35" s="358">
        <f t="shared" si="8"/>
        <v>0</v>
      </c>
      <c r="I35" s="358">
        <f t="shared" si="9"/>
        <v>0</v>
      </c>
      <c r="J35" s="358">
        <f t="shared" si="10"/>
        <v>0</v>
      </c>
      <c r="K35" s="358" t="s">
        <v>1589</v>
      </c>
    </row>
    <row r="36" spans="1:13">
      <c r="A36" s="376" t="s">
        <v>2449</v>
      </c>
      <c r="B36" s="353" t="s">
        <v>2451</v>
      </c>
      <c r="C36" s="362" t="s">
        <v>2448</v>
      </c>
      <c r="D36" s="371" t="s">
        <v>345</v>
      </c>
      <c r="E36" s="371">
        <v>30</v>
      </c>
      <c r="F36" s="388"/>
      <c r="G36" s="388"/>
      <c r="H36" s="358">
        <f t="shared" si="8"/>
        <v>0</v>
      </c>
      <c r="I36" s="358">
        <f t="shared" si="9"/>
        <v>0</v>
      </c>
      <c r="J36" s="358">
        <f t="shared" si="10"/>
        <v>0</v>
      </c>
      <c r="K36" s="358" t="s">
        <v>1589</v>
      </c>
    </row>
    <row r="37" spans="1:13">
      <c r="A37" s="376" t="s">
        <v>2452</v>
      </c>
      <c r="B37" s="353" t="s">
        <v>2453</v>
      </c>
      <c r="C37" s="362" t="s">
        <v>2448</v>
      </c>
      <c r="D37" s="371" t="s">
        <v>345</v>
      </c>
      <c r="E37" s="371">
        <v>30</v>
      </c>
      <c r="F37" s="388"/>
      <c r="G37" s="388"/>
      <c r="H37" s="358">
        <f t="shared" si="8"/>
        <v>0</v>
      </c>
      <c r="I37" s="358">
        <f t="shared" si="9"/>
        <v>0</v>
      </c>
      <c r="J37" s="358">
        <f t="shared" si="10"/>
        <v>0</v>
      </c>
      <c r="K37" s="358" t="s">
        <v>1589</v>
      </c>
    </row>
    <row r="38" spans="1:13">
      <c r="A38" s="376" t="s">
        <v>2454</v>
      </c>
      <c r="B38" s="353" t="s">
        <v>2455</v>
      </c>
      <c r="C38" s="362" t="s">
        <v>2448</v>
      </c>
      <c r="D38" s="371" t="s">
        <v>345</v>
      </c>
      <c r="E38" s="371">
        <v>30</v>
      </c>
      <c r="F38" s="388"/>
      <c r="G38" s="388"/>
      <c r="H38" s="358">
        <f t="shared" si="8"/>
        <v>0</v>
      </c>
      <c r="I38" s="358">
        <f t="shared" si="9"/>
        <v>0</v>
      </c>
      <c r="J38" s="358">
        <f t="shared" si="10"/>
        <v>0</v>
      </c>
      <c r="K38" s="358" t="s">
        <v>1589</v>
      </c>
    </row>
    <row r="39" spans="1:13">
      <c r="A39" s="376" t="s">
        <v>2456</v>
      </c>
      <c r="B39" s="353" t="s">
        <v>2457</v>
      </c>
      <c r="C39" s="362" t="s">
        <v>2448</v>
      </c>
      <c r="D39" s="371" t="s">
        <v>345</v>
      </c>
      <c r="E39" s="371">
        <v>250</v>
      </c>
      <c r="F39" s="388"/>
      <c r="G39" s="388"/>
      <c r="H39" s="358">
        <f t="shared" si="8"/>
        <v>0</v>
      </c>
      <c r="I39" s="358">
        <f t="shared" si="9"/>
        <v>0</v>
      </c>
      <c r="J39" s="358">
        <f t="shared" si="10"/>
        <v>0</v>
      </c>
      <c r="K39" s="358" t="s">
        <v>1589</v>
      </c>
    </row>
    <row r="40" spans="1:13">
      <c r="A40" s="376" t="s">
        <v>2456</v>
      </c>
      <c r="B40" s="353" t="s">
        <v>2458</v>
      </c>
      <c r="C40" s="362" t="s">
        <v>2448</v>
      </c>
      <c r="D40" s="371" t="s">
        <v>345</v>
      </c>
      <c r="E40" s="371">
        <v>90</v>
      </c>
      <c r="F40" s="388"/>
      <c r="G40" s="388"/>
      <c r="H40" s="358">
        <f t="shared" si="8"/>
        <v>0</v>
      </c>
      <c r="I40" s="358">
        <f t="shared" si="9"/>
        <v>0</v>
      </c>
      <c r="J40" s="358">
        <f t="shared" si="10"/>
        <v>0</v>
      </c>
      <c r="K40" s="358" t="s">
        <v>1589</v>
      </c>
    </row>
    <row r="41" spans="1:13">
      <c r="A41" s="376" t="s">
        <v>2454</v>
      </c>
      <c r="B41" s="353" t="s">
        <v>2459</v>
      </c>
      <c r="C41" s="362" t="s">
        <v>2448</v>
      </c>
      <c r="D41" s="371" t="s">
        <v>345</v>
      </c>
      <c r="E41" s="371">
        <v>30</v>
      </c>
      <c r="F41" s="388"/>
      <c r="G41" s="388"/>
      <c r="H41" s="358">
        <f t="shared" si="8"/>
        <v>0</v>
      </c>
      <c r="I41" s="358">
        <f t="shared" si="9"/>
        <v>0</v>
      </c>
      <c r="J41" s="358">
        <f t="shared" si="10"/>
        <v>0</v>
      </c>
      <c r="K41" s="358" t="s">
        <v>1589</v>
      </c>
    </row>
    <row r="42" spans="1:13">
      <c r="A42" s="376" t="s">
        <v>2456</v>
      </c>
      <c r="B42" s="353" t="s">
        <v>2460</v>
      </c>
      <c r="C42" s="362" t="s">
        <v>2448</v>
      </c>
      <c r="D42" s="371" t="s">
        <v>345</v>
      </c>
      <c r="E42" s="371">
        <v>30</v>
      </c>
      <c r="F42" s="388"/>
      <c r="G42" s="388"/>
      <c r="H42" s="358">
        <f t="shared" si="8"/>
        <v>0</v>
      </c>
      <c r="I42" s="358">
        <f t="shared" si="9"/>
        <v>0</v>
      </c>
      <c r="J42" s="358">
        <f t="shared" si="10"/>
        <v>0</v>
      </c>
      <c r="K42" s="358" t="s">
        <v>1589</v>
      </c>
    </row>
    <row r="43" spans="1:13">
      <c r="A43" s="376" t="s">
        <v>2461</v>
      </c>
      <c r="B43" s="353" t="s">
        <v>2462</v>
      </c>
      <c r="C43" s="362" t="s">
        <v>2448</v>
      </c>
      <c r="D43" s="371" t="s">
        <v>345</v>
      </c>
      <c r="E43" s="371">
        <v>845</v>
      </c>
      <c r="F43" s="388"/>
      <c r="G43" s="388"/>
      <c r="H43" s="358">
        <f t="shared" si="8"/>
        <v>0</v>
      </c>
      <c r="I43" s="358">
        <f t="shared" si="9"/>
        <v>0</v>
      </c>
      <c r="J43" s="358">
        <f t="shared" si="10"/>
        <v>0</v>
      </c>
      <c r="K43" s="358" t="s">
        <v>1589</v>
      </c>
      <c r="L43" s="389"/>
    </row>
    <row r="44" spans="1:13">
      <c r="A44" s="376" t="s">
        <v>2463</v>
      </c>
      <c r="B44" s="353" t="s">
        <v>2464</v>
      </c>
      <c r="C44" s="362" t="s">
        <v>2448</v>
      </c>
      <c r="D44" s="371" t="s">
        <v>345</v>
      </c>
      <c r="E44" s="371">
        <v>30</v>
      </c>
      <c r="F44" s="388"/>
      <c r="G44" s="388"/>
      <c r="H44" s="358">
        <f t="shared" si="8"/>
        <v>0</v>
      </c>
      <c r="I44" s="358">
        <f t="shared" si="9"/>
        <v>0</v>
      </c>
      <c r="J44" s="358">
        <f t="shared" si="10"/>
        <v>0</v>
      </c>
      <c r="K44" s="358" t="s">
        <v>1589</v>
      </c>
      <c r="L44" s="389"/>
      <c r="M44" s="389"/>
    </row>
    <row r="45" spans="1:13">
      <c r="A45" s="376" t="s">
        <v>2465</v>
      </c>
      <c r="B45" s="353" t="s">
        <v>2466</v>
      </c>
      <c r="C45" s="362" t="s">
        <v>2448</v>
      </c>
      <c r="D45" s="371" t="s">
        <v>345</v>
      </c>
      <c r="E45" s="371">
        <v>315</v>
      </c>
      <c r="F45" s="388"/>
      <c r="G45" s="388"/>
      <c r="H45" s="358">
        <f>F45*E45</f>
        <v>0</v>
      </c>
      <c r="I45" s="358">
        <f>G45*E45</f>
        <v>0</v>
      </c>
      <c r="J45" s="358">
        <f>H45+I45</f>
        <v>0</v>
      </c>
      <c r="K45" s="358" t="s">
        <v>1589</v>
      </c>
      <c r="L45" s="389"/>
      <c r="M45" s="389"/>
    </row>
    <row r="46" spans="1:13">
      <c r="A46" s="376" t="s">
        <v>2467</v>
      </c>
      <c r="B46" s="353" t="s">
        <v>2468</v>
      </c>
      <c r="C46" s="362" t="s">
        <v>2448</v>
      </c>
      <c r="D46" s="371" t="s">
        <v>345</v>
      </c>
      <c r="E46" s="371">
        <v>192</v>
      </c>
      <c r="F46" s="388"/>
      <c r="G46" s="388"/>
      <c r="H46" s="358">
        <f t="shared" si="8"/>
        <v>0</v>
      </c>
      <c r="I46" s="358">
        <f t="shared" si="9"/>
        <v>0</v>
      </c>
      <c r="J46" s="358">
        <f t="shared" si="10"/>
        <v>0</v>
      </c>
      <c r="K46" s="358" t="s">
        <v>1589</v>
      </c>
      <c r="L46" s="389"/>
      <c r="M46" s="389"/>
    </row>
    <row r="47" spans="1:13" ht="12" customHeight="1">
      <c r="A47" s="376" t="s">
        <v>2469</v>
      </c>
      <c r="B47" s="390" t="s">
        <v>2470</v>
      </c>
      <c r="C47" s="362" t="s">
        <v>2448</v>
      </c>
      <c r="D47" s="371" t="s">
        <v>345</v>
      </c>
      <c r="E47" s="371">
        <v>500</v>
      </c>
      <c r="F47" s="388"/>
      <c r="G47" s="388"/>
      <c r="H47" s="358">
        <f t="shared" si="8"/>
        <v>0</v>
      </c>
      <c r="I47" s="358">
        <f t="shared" si="9"/>
        <v>0</v>
      </c>
      <c r="J47" s="358">
        <f t="shared" si="10"/>
        <v>0</v>
      </c>
      <c r="K47" s="358" t="s">
        <v>1589</v>
      </c>
      <c r="L47" s="389"/>
      <c r="M47" s="389"/>
    </row>
    <row r="48" spans="1:13" ht="12" customHeight="1">
      <c r="A48" s="376" t="s">
        <v>2471</v>
      </c>
      <c r="B48" s="390" t="s">
        <v>2472</v>
      </c>
      <c r="C48" s="362" t="s">
        <v>2448</v>
      </c>
      <c r="D48" s="371" t="s">
        <v>345</v>
      </c>
      <c r="E48" s="371">
        <v>250</v>
      </c>
      <c r="F48" s="388"/>
      <c r="G48" s="388"/>
      <c r="H48" s="358">
        <f t="shared" si="8"/>
        <v>0</v>
      </c>
      <c r="I48" s="358">
        <f t="shared" si="9"/>
        <v>0</v>
      </c>
      <c r="J48" s="358">
        <f t="shared" si="10"/>
        <v>0</v>
      </c>
      <c r="K48" s="358" t="s">
        <v>1589</v>
      </c>
      <c r="L48" s="389"/>
      <c r="M48" s="389"/>
    </row>
    <row r="49" spans="1:13" ht="12" customHeight="1">
      <c r="A49" s="352"/>
      <c r="B49" s="391"/>
      <c r="C49" s="362"/>
      <c r="D49" s="371"/>
      <c r="E49" s="392"/>
      <c r="F49" s="384"/>
      <c r="G49" s="384"/>
      <c r="H49" s="385"/>
      <c r="I49" s="385"/>
      <c r="J49" s="385"/>
      <c r="K49" s="385"/>
      <c r="L49" s="389"/>
      <c r="M49" s="389"/>
    </row>
    <row r="50" spans="1:13">
      <c r="A50" s="350" t="s">
        <v>79</v>
      </c>
      <c r="B50" s="364" t="s">
        <v>2473</v>
      </c>
      <c r="C50" s="365"/>
      <c r="D50" s="366"/>
      <c r="E50" s="366"/>
      <c r="F50" s="393"/>
      <c r="G50" s="394"/>
      <c r="H50" s="370"/>
      <c r="I50" s="370"/>
      <c r="J50" s="370">
        <f>SUM(J34:J48)</f>
        <v>0</v>
      </c>
      <c r="K50" s="370"/>
    </row>
    <row r="51" spans="1:13">
      <c r="A51" s="352"/>
      <c r="B51" s="349"/>
      <c r="C51" s="362"/>
      <c r="D51" s="371"/>
      <c r="E51" s="371"/>
      <c r="F51" s="383"/>
      <c r="G51" s="384"/>
      <c r="H51" s="385"/>
      <c r="I51" s="385"/>
      <c r="J51" s="385"/>
      <c r="K51" s="385"/>
    </row>
    <row r="52" spans="1:13">
      <c r="A52" s="352" t="s">
        <v>81</v>
      </c>
      <c r="B52" s="351" t="s">
        <v>2397</v>
      </c>
      <c r="C52" s="362"/>
      <c r="D52" s="371"/>
      <c r="E52" s="371"/>
      <c r="F52" s="383"/>
      <c r="G52" s="384"/>
      <c r="H52" s="385"/>
      <c r="I52" s="385"/>
      <c r="J52" s="385"/>
      <c r="K52" s="385"/>
    </row>
    <row r="53" spans="1:13">
      <c r="A53" s="352"/>
      <c r="B53" s="351"/>
      <c r="C53" s="362"/>
      <c r="D53" s="371"/>
      <c r="E53" s="371"/>
      <c r="F53" s="383"/>
      <c r="G53" s="384"/>
      <c r="H53" s="385"/>
      <c r="I53" s="385"/>
      <c r="J53" s="385"/>
      <c r="K53" s="385"/>
    </row>
    <row r="54" spans="1:13" ht="26.25" customHeight="1">
      <c r="A54" s="352"/>
      <c r="B54" s="375" t="s">
        <v>2474</v>
      </c>
      <c r="C54" s="362"/>
      <c r="D54" s="371"/>
      <c r="E54" s="371"/>
      <c r="F54" s="383"/>
      <c r="G54" s="384"/>
      <c r="H54" s="385"/>
      <c r="I54" s="385"/>
      <c r="J54" s="385"/>
      <c r="K54" s="385"/>
    </row>
    <row r="55" spans="1:13">
      <c r="A55" s="352"/>
      <c r="B55" s="351"/>
      <c r="C55" s="362"/>
      <c r="D55" s="371"/>
      <c r="E55" s="371"/>
      <c r="F55" s="383"/>
      <c r="G55" s="384"/>
      <c r="H55" s="385"/>
      <c r="I55" s="385"/>
      <c r="J55" s="385"/>
      <c r="K55" s="385"/>
    </row>
    <row r="56" spans="1:13" ht="25.5">
      <c r="A56" s="352" t="s">
        <v>2475</v>
      </c>
      <c r="B56" s="395" t="s">
        <v>2476</v>
      </c>
      <c r="C56" s="362" t="s">
        <v>2477</v>
      </c>
      <c r="D56" s="356" t="s">
        <v>345</v>
      </c>
      <c r="E56" s="356">
        <v>70</v>
      </c>
      <c r="F56" s="357"/>
      <c r="G56" s="357"/>
      <c r="H56" s="358">
        <f t="shared" ref="H56:H61" si="11">F56*E56</f>
        <v>0</v>
      </c>
      <c r="I56" s="358">
        <f t="shared" ref="I56:I61" si="12">G56*E56</f>
        <v>0</v>
      </c>
      <c r="J56" s="358">
        <f t="shared" ref="J56:J61" si="13">H56+I56</f>
        <v>0</v>
      </c>
      <c r="K56" s="358" t="s">
        <v>1589</v>
      </c>
    </row>
    <row r="57" spans="1:13" ht="25.5">
      <c r="A57" s="352" t="s">
        <v>2478</v>
      </c>
      <c r="B57" s="375" t="s">
        <v>2479</v>
      </c>
      <c r="C57" s="375" t="s">
        <v>2480</v>
      </c>
      <c r="D57" s="396" t="s">
        <v>345</v>
      </c>
      <c r="E57" s="396">
        <v>200</v>
      </c>
      <c r="F57" s="397"/>
      <c r="G57" s="397"/>
      <c r="H57" s="358">
        <f t="shared" si="11"/>
        <v>0</v>
      </c>
      <c r="I57" s="358">
        <f t="shared" si="12"/>
        <v>0</v>
      </c>
      <c r="J57" s="358">
        <f t="shared" si="13"/>
        <v>0</v>
      </c>
      <c r="K57" s="358" t="s">
        <v>1589</v>
      </c>
    </row>
    <row r="58" spans="1:13" ht="25.5">
      <c r="A58" s="352" t="s">
        <v>2481</v>
      </c>
      <c r="B58" s="375" t="s">
        <v>2482</v>
      </c>
      <c r="C58" s="375" t="s">
        <v>2480</v>
      </c>
      <c r="D58" s="396" t="s">
        <v>345</v>
      </c>
      <c r="E58" s="396">
        <v>650</v>
      </c>
      <c r="F58" s="397"/>
      <c r="G58" s="397"/>
      <c r="H58" s="358">
        <f t="shared" si="11"/>
        <v>0</v>
      </c>
      <c r="I58" s="358">
        <f t="shared" si="12"/>
        <v>0</v>
      </c>
      <c r="J58" s="358">
        <f t="shared" si="13"/>
        <v>0</v>
      </c>
      <c r="K58" s="358" t="s">
        <v>1589</v>
      </c>
    </row>
    <row r="59" spans="1:13">
      <c r="A59" s="352" t="s">
        <v>2483</v>
      </c>
      <c r="B59" s="375" t="s">
        <v>2484</v>
      </c>
      <c r="C59" s="362" t="s">
        <v>2485</v>
      </c>
      <c r="D59" s="398" t="s">
        <v>1511</v>
      </c>
      <c r="E59" s="396">
        <v>3</v>
      </c>
      <c r="F59" s="399"/>
      <c r="G59" s="397"/>
      <c r="H59" s="358"/>
      <c r="I59" s="358">
        <f t="shared" si="12"/>
        <v>0</v>
      </c>
      <c r="J59" s="358">
        <f t="shared" si="13"/>
        <v>0</v>
      </c>
      <c r="K59" s="358" t="s">
        <v>1589</v>
      </c>
    </row>
    <row r="60" spans="1:13">
      <c r="A60" s="352" t="s">
        <v>2486</v>
      </c>
      <c r="B60" s="375" t="s">
        <v>2487</v>
      </c>
      <c r="C60" s="362" t="s">
        <v>2485</v>
      </c>
      <c r="D60" s="398" t="s">
        <v>1511</v>
      </c>
      <c r="E60" s="396">
        <v>3</v>
      </c>
      <c r="F60" s="399"/>
      <c r="G60" s="397"/>
      <c r="H60" s="358"/>
      <c r="I60" s="358">
        <f t="shared" si="12"/>
        <v>0</v>
      </c>
      <c r="J60" s="358">
        <f t="shared" si="13"/>
        <v>0</v>
      </c>
      <c r="K60" s="358" t="s">
        <v>1589</v>
      </c>
    </row>
    <row r="61" spans="1:13" s="390" customFormat="1" ht="38.25">
      <c r="A61" s="352" t="s">
        <v>2488</v>
      </c>
      <c r="B61" s="400" t="s">
        <v>2489</v>
      </c>
      <c r="C61" s="401" t="s">
        <v>2477</v>
      </c>
      <c r="D61" s="356" t="s">
        <v>1511</v>
      </c>
      <c r="E61" s="356">
        <v>10</v>
      </c>
      <c r="F61" s="357"/>
      <c r="G61" s="357"/>
      <c r="H61" s="358">
        <f t="shared" si="11"/>
        <v>0</v>
      </c>
      <c r="I61" s="358">
        <f t="shared" si="12"/>
        <v>0</v>
      </c>
      <c r="J61" s="358">
        <f t="shared" si="13"/>
        <v>0</v>
      </c>
      <c r="K61" s="358" t="s">
        <v>1589</v>
      </c>
    </row>
    <row r="62" spans="1:13">
      <c r="A62" s="352"/>
      <c r="B62" s="375"/>
      <c r="C62" s="402"/>
      <c r="D62" s="398"/>
      <c r="E62" s="398"/>
      <c r="F62" s="399"/>
      <c r="G62" s="399"/>
      <c r="H62" s="403"/>
      <c r="I62" s="403"/>
      <c r="J62" s="403"/>
      <c r="K62" s="403"/>
    </row>
    <row r="63" spans="1:13" s="382" customFormat="1">
      <c r="A63" s="350" t="s">
        <v>81</v>
      </c>
      <c r="B63" s="364" t="s">
        <v>2490</v>
      </c>
      <c r="C63" s="365"/>
      <c r="D63" s="366"/>
      <c r="E63" s="404"/>
      <c r="F63" s="393"/>
      <c r="G63" s="394"/>
      <c r="H63" s="370"/>
      <c r="I63" s="370"/>
      <c r="J63" s="370">
        <f>SUM(J56:J61)</f>
        <v>0</v>
      </c>
      <c r="K63" s="370"/>
    </row>
    <row r="64" spans="1:13">
      <c r="A64" s="352"/>
      <c r="C64" s="406"/>
      <c r="D64" s="407"/>
      <c r="E64" s="408"/>
      <c r="F64" s="372"/>
      <c r="G64" s="374"/>
      <c r="H64" s="373"/>
      <c r="I64" s="373"/>
      <c r="J64" s="373"/>
      <c r="K64" s="373"/>
    </row>
    <row r="65" spans="1:11">
      <c r="A65" s="350" t="s">
        <v>2491</v>
      </c>
      <c r="B65" s="364" t="s">
        <v>2398</v>
      </c>
      <c r="C65" s="406"/>
      <c r="D65" s="407"/>
      <c r="E65" s="408"/>
      <c r="F65" s="372"/>
      <c r="G65" s="374"/>
      <c r="H65" s="373"/>
      <c r="I65" s="373"/>
      <c r="J65" s="373"/>
      <c r="K65" s="373"/>
    </row>
    <row r="66" spans="1:11">
      <c r="A66" s="352"/>
      <c r="B66" s="409"/>
      <c r="C66" s="410"/>
      <c r="D66" s="407"/>
      <c r="E66" s="407"/>
      <c r="F66" s="374"/>
      <c r="G66" s="374"/>
      <c r="H66" s="373"/>
      <c r="I66" s="373"/>
      <c r="J66" s="373"/>
      <c r="K66" s="373"/>
    </row>
    <row r="67" spans="1:11">
      <c r="A67" s="352" t="s">
        <v>2492</v>
      </c>
      <c r="B67" s="375" t="s">
        <v>2493</v>
      </c>
      <c r="C67" s="411" t="s">
        <v>2494</v>
      </c>
      <c r="D67" s="398" t="s">
        <v>1511</v>
      </c>
      <c r="E67" s="398">
        <v>1</v>
      </c>
      <c r="F67" s="397"/>
      <c r="G67" s="397"/>
      <c r="H67" s="358">
        <f t="shared" ref="H67:H75" si="14">F67*E67</f>
        <v>0</v>
      </c>
      <c r="I67" s="358">
        <f t="shared" ref="I67:I75" si="15">G67*E67</f>
        <v>0</v>
      </c>
      <c r="J67" s="358">
        <f t="shared" ref="J67:J75" si="16">H67+I67</f>
        <v>0</v>
      </c>
      <c r="K67" s="358" t="s">
        <v>1589</v>
      </c>
    </row>
    <row r="68" spans="1:11" ht="25.5">
      <c r="A68" s="352" t="s">
        <v>2495</v>
      </c>
      <c r="B68" s="375" t="s">
        <v>2496</v>
      </c>
      <c r="C68" s="411" t="s">
        <v>2497</v>
      </c>
      <c r="D68" s="398" t="s">
        <v>1511</v>
      </c>
      <c r="E68" s="398">
        <v>4</v>
      </c>
      <c r="F68" s="397"/>
      <c r="G68" s="397"/>
      <c r="H68" s="358">
        <f t="shared" si="14"/>
        <v>0</v>
      </c>
      <c r="I68" s="358">
        <f t="shared" si="15"/>
        <v>0</v>
      </c>
      <c r="J68" s="358">
        <f t="shared" si="16"/>
        <v>0</v>
      </c>
      <c r="K68" s="358" t="s">
        <v>1589</v>
      </c>
    </row>
    <row r="69" spans="1:11" ht="25.5">
      <c r="A69" s="732" t="s">
        <v>2498</v>
      </c>
      <c r="B69" s="375" t="s">
        <v>2499</v>
      </c>
      <c r="C69" s="411" t="s">
        <v>2500</v>
      </c>
      <c r="D69" s="398" t="s">
        <v>1511</v>
      </c>
      <c r="E69" s="398">
        <v>1</v>
      </c>
      <c r="F69" s="397"/>
      <c r="G69" s="397"/>
      <c r="H69" s="358">
        <f t="shared" ref="H69" si="17">F69*E69</f>
        <v>0</v>
      </c>
      <c r="I69" s="358">
        <f t="shared" ref="I69" si="18">G69*E69</f>
        <v>0</v>
      </c>
      <c r="J69" s="358">
        <f t="shared" ref="J69" si="19">H69+I69</f>
        <v>0</v>
      </c>
      <c r="K69" s="358" t="s">
        <v>1589</v>
      </c>
    </row>
    <row r="70" spans="1:11" ht="25.5">
      <c r="A70" s="352" t="s">
        <v>2501</v>
      </c>
      <c r="B70" s="375" t="s">
        <v>2502</v>
      </c>
      <c r="C70" s="411" t="s">
        <v>2503</v>
      </c>
      <c r="D70" s="398" t="s">
        <v>1511</v>
      </c>
      <c r="E70" s="398">
        <v>5</v>
      </c>
      <c r="F70" s="397"/>
      <c r="G70" s="397"/>
      <c r="H70" s="358">
        <f t="shared" si="14"/>
        <v>0</v>
      </c>
      <c r="I70" s="358">
        <f t="shared" si="15"/>
        <v>0</v>
      </c>
      <c r="J70" s="358">
        <f t="shared" si="16"/>
        <v>0</v>
      </c>
      <c r="K70" s="358" t="s">
        <v>1589</v>
      </c>
    </row>
    <row r="71" spans="1:11" ht="25.5">
      <c r="A71" s="352" t="s">
        <v>2504</v>
      </c>
      <c r="B71" s="375" t="s">
        <v>2505</v>
      </c>
      <c r="C71" s="411" t="s">
        <v>2506</v>
      </c>
      <c r="D71" s="398" t="s">
        <v>1511</v>
      </c>
      <c r="E71" s="398">
        <v>5</v>
      </c>
      <c r="F71" s="397"/>
      <c r="G71" s="397"/>
      <c r="H71" s="358">
        <f t="shared" si="14"/>
        <v>0</v>
      </c>
      <c r="I71" s="358">
        <f t="shared" si="15"/>
        <v>0</v>
      </c>
      <c r="J71" s="358">
        <f t="shared" si="16"/>
        <v>0</v>
      </c>
      <c r="K71" s="358" t="s">
        <v>1589</v>
      </c>
    </row>
    <row r="72" spans="1:11" ht="51">
      <c r="A72" s="352" t="s">
        <v>2507</v>
      </c>
      <c r="B72" s="375" t="s">
        <v>2508</v>
      </c>
      <c r="C72" s="411" t="s">
        <v>2509</v>
      </c>
      <c r="D72" s="398" t="s">
        <v>1511</v>
      </c>
      <c r="E72" s="398">
        <v>1</v>
      </c>
      <c r="F72" s="397"/>
      <c r="G72" s="397"/>
      <c r="H72" s="358">
        <f t="shared" si="14"/>
        <v>0</v>
      </c>
      <c r="I72" s="358">
        <f t="shared" si="15"/>
        <v>0</v>
      </c>
      <c r="J72" s="358">
        <f t="shared" si="16"/>
        <v>0</v>
      </c>
      <c r="K72" s="358" t="s">
        <v>1589</v>
      </c>
    </row>
    <row r="73" spans="1:11">
      <c r="A73" s="352" t="s">
        <v>2510</v>
      </c>
      <c r="B73" s="375" t="s">
        <v>2511</v>
      </c>
      <c r="C73" s="411" t="s">
        <v>2512</v>
      </c>
      <c r="D73" s="398" t="s">
        <v>1511</v>
      </c>
      <c r="E73" s="398">
        <v>4</v>
      </c>
      <c r="F73" s="397"/>
      <c r="G73" s="397"/>
      <c r="H73" s="358">
        <f t="shared" si="14"/>
        <v>0</v>
      </c>
      <c r="I73" s="358">
        <f t="shared" si="15"/>
        <v>0</v>
      </c>
      <c r="J73" s="358">
        <f t="shared" si="16"/>
        <v>0</v>
      </c>
      <c r="K73" s="358" t="s">
        <v>1589</v>
      </c>
    </row>
    <row r="74" spans="1:11" ht="25.5">
      <c r="A74" s="352" t="s">
        <v>2513</v>
      </c>
      <c r="B74" s="375" t="s">
        <v>2514</v>
      </c>
      <c r="C74" s="375" t="s">
        <v>2515</v>
      </c>
      <c r="D74" s="398" t="s">
        <v>1511</v>
      </c>
      <c r="E74" s="412">
        <v>4</v>
      </c>
      <c r="F74" s="397"/>
      <c r="G74" s="397"/>
      <c r="H74" s="403">
        <f t="shared" si="14"/>
        <v>0</v>
      </c>
      <c r="I74" s="403">
        <f t="shared" si="15"/>
        <v>0</v>
      </c>
      <c r="J74" s="403">
        <f t="shared" si="16"/>
        <v>0</v>
      </c>
      <c r="K74" s="403" t="s">
        <v>1589</v>
      </c>
    </row>
    <row r="75" spans="1:11">
      <c r="A75" s="352" t="s">
        <v>2516</v>
      </c>
      <c r="B75" s="375" t="s">
        <v>2517</v>
      </c>
      <c r="C75" s="387" t="s">
        <v>2518</v>
      </c>
      <c r="D75" s="398" t="s">
        <v>1511</v>
      </c>
      <c r="E75" s="412">
        <v>4</v>
      </c>
      <c r="F75" s="397"/>
      <c r="G75" s="397"/>
      <c r="H75" s="403">
        <f t="shared" si="14"/>
        <v>0</v>
      </c>
      <c r="I75" s="403">
        <f t="shared" si="15"/>
        <v>0</v>
      </c>
      <c r="J75" s="403">
        <f t="shared" si="16"/>
        <v>0</v>
      </c>
      <c r="K75" s="403" t="s">
        <v>1589</v>
      </c>
    </row>
    <row r="76" spans="1:11">
      <c r="A76" s="352"/>
      <c r="B76" s="375"/>
      <c r="C76" s="410"/>
      <c r="D76" s="407"/>
      <c r="E76" s="407"/>
      <c r="F76" s="374"/>
      <c r="G76" s="413"/>
      <c r="H76" s="369"/>
      <c r="I76" s="369"/>
      <c r="J76" s="373"/>
      <c r="K76" s="373"/>
    </row>
    <row r="77" spans="1:11">
      <c r="A77" s="350" t="s">
        <v>2491</v>
      </c>
      <c r="B77" s="414" t="s">
        <v>2519</v>
      </c>
      <c r="C77" s="415"/>
      <c r="D77" s="416"/>
      <c r="E77" s="416"/>
      <c r="F77" s="367"/>
      <c r="G77" s="417"/>
      <c r="H77" s="368"/>
      <c r="I77" s="368"/>
      <c r="J77" s="370">
        <f>SUM(J67:J76)</f>
        <v>0</v>
      </c>
      <c r="K77" s="370"/>
    </row>
    <row r="78" spans="1:11">
      <c r="A78" s="350"/>
      <c r="B78" s="414"/>
      <c r="C78" s="415"/>
      <c r="D78" s="416"/>
      <c r="E78" s="416"/>
      <c r="F78" s="367"/>
      <c r="G78" s="417"/>
      <c r="H78" s="368"/>
      <c r="I78" s="368"/>
      <c r="J78" s="370"/>
      <c r="K78" s="370"/>
    </row>
    <row r="79" spans="1:11">
      <c r="A79" s="350" t="s">
        <v>83</v>
      </c>
      <c r="B79" s="418" t="s">
        <v>2399</v>
      </c>
      <c r="C79" s="362"/>
      <c r="D79" s="371"/>
      <c r="E79" s="371"/>
      <c r="F79" s="383"/>
      <c r="G79" s="384"/>
      <c r="H79" s="385"/>
      <c r="I79" s="385"/>
      <c r="J79" s="385"/>
      <c r="K79" s="385"/>
    </row>
    <row r="80" spans="1:11">
      <c r="A80" s="352"/>
      <c r="B80" s="349"/>
      <c r="C80" s="362"/>
      <c r="D80" s="371"/>
      <c r="E80" s="371"/>
      <c r="F80" s="383"/>
      <c r="G80" s="384"/>
      <c r="H80" s="385"/>
      <c r="I80" s="385"/>
      <c r="J80" s="385"/>
      <c r="K80" s="385"/>
    </row>
    <row r="81" spans="1:11">
      <c r="A81" s="352" t="s">
        <v>2520</v>
      </c>
      <c r="B81" s="419" t="s">
        <v>2521</v>
      </c>
      <c r="C81" s="402" t="s">
        <v>2522</v>
      </c>
      <c r="D81" s="420" t="s">
        <v>2523</v>
      </c>
      <c r="E81" s="421">
        <v>72</v>
      </c>
      <c r="F81" s="422"/>
      <c r="G81" s="423"/>
      <c r="H81" s="358">
        <f t="shared" ref="H81:H82" si="20">F81*E81</f>
        <v>0</v>
      </c>
      <c r="I81" s="358"/>
      <c r="J81" s="358">
        <f t="shared" ref="J81:J82" si="21">H81+I81</f>
        <v>0</v>
      </c>
      <c r="K81" s="358" t="s">
        <v>1589</v>
      </c>
    </row>
    <row r="82" spans="1:11">
      <c r="A82" s="352" t="s">
        <v>2524</v>
      </c>
      <c r="B82" s="419" t="s">
        <v>2525</v>
      </c>
      <c r="C82" s="402" t="s">
        <v>2522</v>
      </c>
      <c r="D82" s="398" t="s">
        <v>2523</v>
      </c>
      <c r="E82" s="398">
        <v>72</v>
      </c>
      <c r="F82" s="424"/>
      <c r="G82" s="423"/>
      <c r="H82" s="358">
        <f t="shared" si="20"/>
        <v>0</v>
      </c>
      <c r="I82" s="358"/>
      <c r="J82" s="358">
        <f t="shared" si="21"/>
        <v>0</v>
      </c>
      <c r="K82" s="358" t="s">
        <v>1589</v>
      </c>
    </row>
    <row r="83" spans="1:11">
      <c r="A83" s="425"/>
      <c r="B83" s="400"/>
      <c r="C83" s="401"/>
      <c r="D83" s="356"/>
      <c r="E83" s="356"/>
      <c r="F83" s="363"/>
      <c r="G83" s="363"/>
      <c r="H83" s="358"/>
      <c r="I83" s="426"/>
      <c r="J83" s="358"/>
      <c r="K83" s="358"/>
    </row>
    <row r="84" spans="1:11">
      <c r="A84" s="350" t="s">
        <v>83</v>
      </c>
      <c r="B84" s="427" t="s">
        <v>2526</v>
      </c>
      <c r="C84" s="428"/>
      <c r="D84" s="429"/>
      <c r="E84" s="429"/>
      <c r="F84" s="430"/>
      <c r="G84" s="430"/>
      <c r="H84" s="431"/>
      <c r="I84" s="426"/>
      <c r="J84" s="431">
        <f>SUM(J81:J82)</f>
        <v>0</v>
      </c>
      <c r="K84" s="431"/>
    </row>
    <row r="85" spans="1:11">
      <c r="A85" s="425"/>
      <c r="B85" s="432"/>
      <c r="C85" s="401"/>
      <c r="D85" s="356"/>
      <c r="E85" s="356"/>
      <c r="F85" s="363"/>
      <c r="G85" s="363"/>
      <c r="H85" s="358"/>
      <c r="I85" s="426"/>
      <c r="J85" s="358"/>
      <c r="K85" s="358"/>
    </row>
    <row r="86" spans="1:11">
      <c r="A86" s="350" t="s">
        <v>2527</v>
      </c>
      <c r="B86" s="418" t="s">
        <v>2400</v>
      </c>
      <c r="C86" s="362"/>
      <c r="D86" s="371"/>
      <c r="E86" s="371"/>
      <c r="F86" s="384"/>
      <c r="G86" s="384"/>
      <c r="H86" s="385"/>
      <c r="I86" s="426"/>
      <c r="J86" s="385"/>
      <c r="K86" s="385"/>
    </row>
    <row r="87" spans="1:11">
      <c r="A87" s="352"/>
      <c r="B87" s="349"/>
      <c r="C87" s="362"/>
      <c r="D87" s="371"/>
      <c r="E87" s="371"/>
      <c r="F87" s="383"/>
      <c r="G87" s="383"/>
      <c r="H87" s="371"/>
      <c r="I87" s="426"/>
      <c r="J87" s="371"/>
      <c r="K87" s="371"/>
    </row>
    <row r="88" spans="1:11">
      <c r="A88" s="352" t="s">
        <v>2528</v>
      </c>
      <c r="B88" s="411" t="s">
        <v>2529</v>
      </c>
      <c r="C88" s="402" t="s">
        <v>2530</v>
      </c>
      <c r="D88" s="433" t="s">
        <v>2531</v>
      </c>
      <c r="E88" s="412">
        <v>350</v>
      </c>
      <c r="F88" s="424"/>
      <c r="G88" s="423"/>
      <c r="H88" s="358">
        <f t="shared" ref="H88:H96" si="22">F88*E88</f>
        <v>0</v>
      </c>
      <c r="I88" s="358"/>
      <c r="J88" s="358">
        <f t="shared" ref="J88:J96" si="23">H88+I88</f>
        <v>0</v>
      </c>
      <c r="K88" s="358" t="s">
        <v>1589</v>
      </c>
    </row>
    <row r="89" spans="1:11" s="390" customFormat="1" ht="38.25">
      <c r="A89" s="352" t="s">
        <v>2532</v>
      </c>
      <c r="B89" s="411" t="s">
        <v>2533</v>
      </c>
      <c r="C89" s="402" t="s">
        <v>2530</v>
      </c>
      <c r="D89" s="433" t="s">
        <v>1580</v>
      </c>
      <c r="E89" s="412">
        <v>16</v>
      </c>
      <c r="F89" s="424"/>
      <c r="G89" s="423"/>
      <c r="H89" s="358">
        <f t="shared" si="22"/>
        <v>0</v>
      </c>
      <c r="I89" s="358"/>
      <c r="J89" s="358">
        <f t="shared" si="23"/>
        <v>0</v>
      </c>
      <c r="K89" s="358" t="s">
        <v>1589</v>
      </c>
    </row>
    <row r="90" spans="1:11">
      <c r="A90" s="352" t="s">
        <v>2534</v>
      </c>
      <c r="B90" s="411" t="s">
        <v>2535</v>
      </c>
      <c r="C90" s="402" t="s">
        <v>2530</v>
      </c>
      <c r="D90" s="433" t="s">
        <v>2531</v>
      </c>
      <c r="E90" s="412">
        <v>20</v>
      </c>
      <c r="F90" s="424"/>
      <c r="G90" s="423"/>
      <c r="H90" s="358">
        <f t="shared" si="22"/>
        <v>0</v>
      </c>
      <c r="I90" s="358"/>
      <c r="J90" s="358">
        <f t="shared" si="23"/>
        <v>0</v>
      </c>
      <c r="K90" s="358" t="s">
        <v>1589</v>
      </c>
    </row>
    <row r="91" spans="1:11" ht="25.5">
      <c r="A91" s="352" t="s">
        <v>2536</v>
      </c>
      <c r="B91" s="434" t="s">
        <v>2537</v>
      </c>
      <c r="C91" s="402" t="s">
        <v>2530</v>
      </c>
      <c r="D91" s="433" t="s">
        <v>1580</v>
      </c>
      <c r="E91" s="412">
        <v>8</v>
      </c>
      <c r="F91" s="424"/>
      <c r="G91" s="423"/>
      <c r="H91" s="358">
        <f t="shared" si="22"/>
        <v>0</v>
      </c>
      <c r="I91" s="358"/>
      <c r="J91" s="358">
        <f t="shared" si="23"/>
        <v>0</v>
      </c>
      <c r="K91" s="358" t="s">
        <v>1589</v>
      </c>
    </row>
    <row r="92" spans="1:11" s="435" customFormat="1">
      <c r="A92" s="352" t="s">
        <v>2538</v>
      </c>
      <c r="B92" s="411" t="s">
        <v>2539</v>
      </c>
      <c r="C92" s="402" t="s">
        <v>2530</v>
      </c>
      <c r="D92" s="433" t="s">
        <v>1580</v>
      </c>
      <c r="E92" s="412">
        <v>8</v>
      </c>
      <c r="F92" s="424"/>
      <c r="G92" s="423"/>
      <c r="H92" s="358">
        <f t="shared" si="22"/>
        <v>0</v>
      </c>
      <c r="I92" s="358"/>
      <c r="J92" s="358">
        <f t="shared" si="23"/>
        <v>0</v>
      </c>
      <c r="K92" s="358" t="s">
        <v>1589</v>
      </c>
    </row>
    <row r="93" spans="1:11">
      <c r="A93" s="352" t="s">
        <v>2540</v>
      </c>
      <c r="B93" s="411" t="s">
        <v>2541</v>
      </c>
      <c r="C93" s="402" t="s">
        <v>2530</v>
      </c>
      <c r="D93" s="433" t="s">
        <v>1580</v>
      </c>
      <c r="E93" s="412">
        <v>2</v>
      </c>
      <c r="F93" s="424"/>
      <c r="G93" s="423"/>
      <c r="H93" s="358">
        <f t="shared" si="22"/>
        <v>0</v>
      </c>
      <c r="I93" s="358"/>
      <c r="J93" s="358">
        <f t="shared" si="23"/>
        <v>0</v>
      </c>
      <c r="K93" s="358" t="s">
        <v>1589</v>
      </c>
    </row>
    <row r="94" spans="1:11">
      <c r="A94" s="352" t="s">
        <v>2542</v>
      </c>
      <c r="B94" s="411" t="s">
        <v>2543</v>
      </c>
      <c r="C94" s="402" t="s">
        <v>2530</v>
      </c>
      <c r="D94" s="433" t="s">
        <v>2531</v>
      </c>
      <c r="E94" s="412">
        <v>1</v>
      </c>
      <c r="F94" s="424"/>
      <c r="G94" s="423"/>
      <c r="H94" s="358">
        <f t="shared" si="22"/>
        <v>0</v>
      </c>
      <c r="I94" s="358"/>
      <c r="J94" s="358">
        <f t="shared" si="23"/>
        <v>0</v>
      </c>
      <c r="K94" s="358" t="s">
        <v>1589</v>
      </c>
    </row>
    <row r="95" spans="1:11">
      <c r="A95" s="352" t="s">
        <v>2544</v>
      </c>
      <c r="B95" s="411" t="s">
        <v>2545</v>
      </c>
      <c r="C95" s="402" t="s">
        <v>2530</v>
      </c>
      <c r="D95" s="433" t="s">
        <v>2531</v>
      </c>
      <c r="E95" s="412">
        <v>1</v>
      </c>
      <c r="F95" s="424"/>
      <c r="G95" s="423"/>
      <c r="H95" s="358">
        <f t="shared" si="22"/>
        <v>0</v>
      </c>
      <c r="I95" s="358"/>
      <c r="J95" s="358">
        <f t="shared" si="23"/>
        <v>0</v>
      </c>
      <c r="K95" s="358" t="s">
        <v>1589</v>
      </c>
    </row>
    <row r="96" spans="1:11">
      <c r="A96" s="352" t="s">
        <v>2546</v>
      </c>
      <c r="B96" s="411" t="s">
        <v>2547</v>
      </c>
      <c r="C96" s="402" t="s">
        <v>2530</v>
      </c>
      <c r="D96" s="433" t="s">
        <v>2531</v>
      </c>
      <c r="E96" s="412">
        <v>1</v>
      </c>
      <c r="F96" s="424"/>
      <c r="G96" s="423"/>
      <c r="H96" s="358">
        <f t="shared" si="22"/>
        <v>0</v>
      </c>
      <c r="I96" s="358"/>
      <c r="J96" s="358">
        <f t="shared" si="23"/>
        <v>0</v>
      </c>
      <c r="K96" s="358" t="s">
        <v>1589</v>
      </c>
    </row>
    <row r="97" spans="1:13">
      <c r="A97" s="436"/>
      <c r="B97" s="411"/>
      <c r="C97" s="402"/>
      <c r="D97" s="433"/>
      <c r="E97" s="412"/>
      <c r="F97" s="403"/>
      <c r="G97" s="403"/>
      <c r="H97" s="403"/>
      <c r="I97" s="437"/>
      <c r="J97" s="403"/>
      <c r="K97" s="403"/>
    </row>
    <row r="98" spans="1:13">
      <c r="A98" s="350" t="s">
        <v>2527</v>
      </c>
      <c r="B98" s="427" t="s">
        <v>2548</v>
      </c>
      <c r="C98" s="428"/>
      <c r="D98" s="429"/>
      <c r="E98" s="429"/>
      <c r="F98" s="431"/>
      <c r="G98" s="431"/>
      <c r="H98" s="431"/>
      <c r="I98" s="426"/>
      <c r="J98" s="431">
        <f>SUM(J88:J96)</f>
        <v>0</v>
      </c>
      <c r="K98" s="431"/>
    </row>
    <row r="99" spans="1:13">
      <c r="A99" s="350"/>
      <c r="B99" s="427"/>
      <c r="C99" s="428"/>
      <c r="D99" s="429"/>
      <c r="E99" s="429"/>
      <c r="F99" s="431"/>
      <c r="G99" s="431"/>
      <c r="H99" s="431"/>
      <c r="I99" s="426"/>
      <c r="J99" s="431"/>
      <c r="K99" s="431"/>
    </row>
    <row r="100" spans="1:13">
      <c r="A100" s="350"/>
      <c r="B100" s="411"/>
      <c r="C100" s="428"/>
      <c r="D100" s="429"/>
      <c r="E100" s="429"/>
      <c r="F100" s="431"/>
      <c r="G100" s="431"/>
      <c r="H100" s="431"/>
      <c r="I100" s="426"/>
      <c r="J100" s="431"/>
      <c r="K100" s="431"/>
    </row>
    <row r="101" spans="1:13">
      <c r="A101" s="352"/>
      <c r="D101" s="407"/>
      <c r="E101" s="407"/>
      <c r="F101" s="407"/>
      <c r="G101" s="407"/>
      <c r="H101" s="407"/>
      <c r="I101" s="407"/>
      <c r="J101" s="407"/>
      <c r="K101" s="407"/>
    </row>
    <row r="102" spans="1:13">
      <c r="A102" s="352"/>
      <c r="B102" s="438"/>
      <c r="D102" s="407"/>
      <c r="E102" s="407"/>
      <c r="F102" s="407"/>
      <c r="G102" s="407"/>
      <c r="H102" s="407"/>
      <c r="I102" s="407"/>
      <c r="J102" s="407"/>
      <c r="K102" s="407"/>
    </row>
    <row r="103" spans="1:13">
      <c r="A103" s="352"/>
      <c r="B103" s="438"/>
      <c r="D103" s="407"/>
      <c r="E103" s="407"/>
      <c r="F103" s="407"/>
      <c r="G103" s="407"/>
      <c r="H103" s="407"/>
      <c r="I103" s="407"/>
      <c r="J103" s="407"/>
      <c r="K103" s="407"/>
    </row>
    <row r="104" spans="1:13">
      <c r="A104" s="352"/>
      <c r="B104" s="438"/>
      <c r="D104" s="407"/>
      <c r="E104" s="407"/>
      <c r="F104" s="407"/>
      <c r="G104" s="407"/>
      <c r="H104" s="407"/>
      <c r="I104" s="407"/>
      <c r="J104" s="407"/>
      <c r="K104" s="407"/>
    </row>
    <row r="105" spans="1:13">
      <c r="A105" s="352"/>
      <c r="D105" s="407"/>
      <c r="E105" s="407"/>
      <c r="F105" s="407"/>
      <c r="G105" s="407"/>
      <c r="H105" s="407"/>
      <c r="I105" s="407"/>
      <c r="J105" s="407"/>
      <c r="K105" s="407"/>
    </row>
    <row r="106" spans="1:13">
      <c r="A106" s="352"/>
      <c r="D106" s="407"/>
      <c r="E106" s="407"/>
      <c r="F106" s="407"/>
      <c r="G106" s="407"/>
      <c r="H106" s="407"/>
      <c r="I106" s="407"/>
      <c r="J106" s="407"/>
      <c r="K106" s="407"/>
    </row>
    <row r="107" spans="1:13">
      <c r="A107" s="352"/>
      <c r="D107" s="407"/>
      <c r="E107" s="407"/>
      <c r="F107" s="407"/>
      <c r="G107" s="407"/>
      <c r="H107" s="407"/>
      <c r="I107" s="407"/>
      <c r="J107" s="407"/>
      <c r="K107" s="407"/>
    </row>
    <row r="108" spans="1:13">
      <c r="A108" s="352"/>
      <c r="D108" s="407"/>
      <c r="E108" s="407"/>
      <c r="F108" s="407"/>
      <c r="G108" s="407"/>
      <c r="H108" s="407"/>
      <c r="I108" s="407"/>
      <c r="J108" s="407"/>
      <c r="K108" s="407"/>
    </row>
    <row r="109" spans="1:13" s="405" customFormat="1">
      <c r="A109" s="352"/>
      <c r="D109" s="407"/>
      <c r="E109" s="407"/>
      <c r="F109" s="407"/>
      <c r="G109" s="407"/>
      <c r="H109" s="407"/>
      <c r="I109" s="407"/>
      <c r="J109" s="407"/>
      <c r="K109" s="407"/>
    </row>
    <row r="110" spans="1:13" s="405" customFormat="1">
      <c r="A110" s="352"/>
      <c r="B110" s="438"/>
      <c r="D110" s="407"/>
      <c r="E110" s="407"/>
      <c r="F110" s="407"/>
      <c r="G110" s="407"/>
      <c r="H110" s="407"/>
      <c r="I110" s="407"/>
      <c r="J110" s="407"/>
      <c r="K110" s="407"/>
      <c r="L110" s="346"/>
      <c r="M110" s="346"/>
    </row>
    <row r="111" spans="1:13" s="405" customFormat="1">
      <c r="A111" s="352"/>
      <c r="B111" s="438"/>
      <c r="D111" s="407"/>
      <c r="E111" s="407"/>
      <c r="F111" s="407"/>
      <c r="G111" s="407"/>
      <c r="H111" s="407"/>
      <c r="I111" s="407"/>
      <c r="J111" s="407"/>
      <c r="K111" s="407"/>
      <c r="L111" s="346"/>
      <c r="M111" s="346"/>
    </row>
    <row r="112" spans="1:13" s="405" customFormat="1">
      <c r="A112" s="352"/>
      <c r="B112" s="438"/>
      <c r="D112" s="407"/>
      <c r="E112" s="407"/>
      <c r="F112" s="407"/>
      <c r="G112" s="407"/>
      <c r="H112" s="407"/>
      <c r="I112" s="407"/>
      <c r="J112" s="407"/>
      <c r="K112" s="407"/>
      <c r="L112" s="346"/>
      <c r="M112" s="346"/>
    </row>
    <row r="113" spans="1:13" s="405" customFormat="1">
      <c r="A113" s="352"/>
      <c r="B113" s="438"/>
      <c r="D113" s="407"/>
      <c r="E113" s="407"/>
      <c r="F113" s="407"/>
      <c r="G113" s="407"/>
      <c r="H113" s="407"/>
      <c r="I113" s="407"/>
      <c r="J113" s="407"/>
      <c r="K113" s="407"/>
      <c r="L113" s="346"/>
      <c r="M113" s="346"/>
    </row>
    <row r="114" spans="1:13" s="405" customFormat="1">
      <c r="A114" s="352"/>
      <c r="B114" s="438"/>
      <c r="D114" s="407"/>
      <c r="E114" s="407"/>
      <c r="F114" s="407"/>
      <c r="G114" s="407"/>
      <c r="H114" s="407"/>
      <c r="I114" s="407"/>
      <c r="J114" s="407"/>
      <c r="K114" s="407"/>
      <c r="L114" s="346"/>
      <c r="M114" s="346"/>
    </row>
    <row r="115" spans="1:13" s="405" customFormat="1">
      <c r="A115" s="352"/>
      <c r="B115" s="438"/>
      <c r="D115" s="407"/>
      <c r="E115" s="407"/>
      <c r="F115" s="407"/>
      <c r="G115" s="407"/>
      <c r="H115" s="407"/>
      <c r="I115" s="407"/>
      <c r="J115" s="407"/>
      <c r="K115" s="407"/>
      <c r="L115" s="346"/>
      <c r="M115" s="346"/>
    </row>
    <row r="116" spans="1:13" s="405" customFormat="1">
      <c r="A116" s="352"/>
      <c r="B116" s="438"/>
      <c r="D116" s="407"/>
      <c r="E116" s="407"/>
      <c r="F116" s="407"/>
      <c r="G116" s="407"/>
      <c r="H116" s="407"/>
      <c r="I116" s="407"/>
      <c r="J116" s="407"/>
      <c r="K116" s="407"/>
      <c r="L116" s="346"/>
      <c r="M116" s="346"/>
    </row>
    <row r="117" spans="1:13" s="405" customFormat="1">
      <c r="A117" s="352"/>
      <c r="B117" s="438"/>
      <c r="D117" s="407"/>
      <c r="E117" s="407"/>
      <c r="F117" s="407"/>
      <c r="G117" s="407"/>
      <c r="H117" s="407"/>
      <c r="I117" s="407"/>
      <c r="J117" s="407"/>
      <c r="K117" s="407"/>
      <c r="L117" s="346"/>
      <c r="M117" s="346"/>
    </row>
    <row r="118" spans="1:13" s="405" customFormat="1">
      <c r="A118" s="352"/>
      <c r="B118" s="438"/>
      <c r="D118" s="407"/>
      <c r="E118" s="407"/>
      <c r="F118" s="407"/>
      <c r="G118" s="407"/>
      <c r="H118" s="407"/>
      <c r="I118" s="407"/>
      <c r="J118" s="407"/>
      <c r="K118" s="407"/>
      <c r="L118" s="346"/>
      <c r="M118" s="346"/>
    </row>
    <row r="119" spans="1:13" s="405" customFormat="1">
      <c r="A119" s="352"/>
      <c r="B119" s="438"/>
      <c r="D119" s="407"/>
      <c r="E119" s="407"/>
      <c r="F119" s="407"/>
      <c r="G119" s="407"/>
      <c r="H119" s="407"/>
      <c r="I119" s="407"/>
      <c r="J119" s="407"/>
      <c r="K119" s="407"/>
      <c r="L119" s="346"/>
      <c r="M119" s="346"/>
    </row>
    <row r="120" spans="1:13" s="405" customFormat="1">
      <c r="A120" s="352"/>
      <c r="B120" s="438"/>
      <c r="D120" s="407"/>
      <c r="E120" s="407"/>
      <c r="F120" s="407"/>
      <c r="G120" s="407"/>
      <c r="H120" s="407"/>
      <c r="I120" s="407"/>
      <c r="J120" s="407"/>
      <c r="K120" s="407"/>
      <c r="L120" s="346"/>
      <c r="M120" s="346"/>
    </row>
    <row r="121" spans="1:13" s="405" customFormat="1">
      <c r="A121" s="352"/>
      <c r="B121" s="438"/>
      <c r="D121" s="407"/>
      <c r="E121" s="407"/>
      <c r="F121" s="407"/>
      <c r="G121" s="407"/>
      <c r="H121" s="407"/>
      <c r="I121" s="407"/>
      <c r="J121" s="407"/>
      <c r="K121" s="407"/>
      <c r="L121" s="346"/>
      <c r="M121" s="346"/>
    </row>
    <row r="122" spans="1:13" s="405" customFormat="1">
      <c r="A122" s="352"/>
      <c r="B122" s="438"/>
      <c r="D122" s="407"/>
      <c r="E122" s="407"/>
      <c r="F122" s="407"/>
      <c r="G122" s="407"/>
      <c r="H122" s="407"/>
      <c r="I122" s="407"/>
      <c r="J122" s="407"/>
      <c r="K122" s="407"/>
      <c r="L122" s="346"/>
      <c r="M122" s="346"/>
    </row>
    <row r="123" spans="1:13" s="405" customFormat="1">
      <c r="A123" s="352"/>
      <c r="B123" s="438"/>
      <c r="D123" s="407"/>
      <c r="E123" s="407"/>
      <c r="F123" s="407"/>
      <c r="G123" s="407"/>
      <c r="H123" s="407"/>
      <c r="I123" s="407"/>
      <c r="J123" s="407"/>
      <c r="K123" s="407"/>
      <c r="L123" s="346"/>
      <c r="M123" s="346"/>
    </row>
    <row r="124" spans="1:13" s="405" customFormat="1">
      <c r="A124" s="352"/>
      <c r="B124" s="438"/>
      <c r="D124" s="407"/>
      <c r="E124" s="407"/>
      <c r="F124" s="407"/>
      <c r="G124" s="407"/>
      <c r="H124" s="407"/>
      <c r="I124" s="407"/>
      <c r="J124" s="407"/>
      <c r="K124" s="407"/>
      <c r="L124" s="346"/>
      <c r="M124" s="346"/>
    </row>
    <row r="125" spans="1:13" s="405" customFormat="1">
      <c r="A125" s="352"/>
      <c r="B125" s="438"/>
      <c r="D125" s="407"/>
      <c r="E125" s="407"/>
      <c r="F125" s="407"/>
      <c r="G125" s="407"/>
      <c r="H125" s="407"/>
      <c r="I125" s="407"/>
      <c r="J125" s="407"/>
      <c r="K125" s="407"/>
      <c r="L125" s="346"/>
      <c r="M125" s="346"/>
    </row>
    <row r="126" spans="1:13" s="405" customFormat="1">
      <c r="A126" s="352"/>
      <c r="B126" s="438"/>
      <c r="L126" s="346"/>
      <c r="M126" s="346"/>
    </row>
    <row r="127" spans="1:13" s="405" customFormat="1">
      <c r="A127" s="352"/>
      <c r="B127" s="438"/>
      <c r="L127" s="346"/>
      <c r="M127" s="346"/>
    </row>
    <row r="128" spans="1:13" s="405" customFormat="1">
      <c r="A128" s="352"/>
      <c r="B128" s="438"/>
      <c r="L128" s="346"/>
      <c r="M128" s="346"/>
    </row>
    <row r="129" spans="1:13" s="405" customFormat="1">
      <c r="A129" s="352"/>
      <c r="B129" s="438"/>
      <c r="L129" s="346"/>
      <c r="M129" s="346"/>
    </row>
    <row r="130" spans="1:13" s="405" customFormat="1">
      <c r="A130" s="352"/>
      <c r="B130" s="438"/>
      <c r="L130" s="346"/>
      <c r="M130" s="346"/>
    </row>
    <row r="131" spans="1:13" s="405" customFormat="1">
      <c r="A131" s="352"/>
      <c r="B131" s="438"/>
      <c r="L131" s="346"/>
      <c r="M131" s="346"/>
    </row>
    <row r="132" spans="1:13" s="405" customFormat="1">
      <c r="A132" s="352"/>
      <c r="B132" s="438"/>
      <c r="L132" s="346"/>
      <c r="M132" s="346"/>
    </row>
    <row r="133" spans="1:13" s="405" customFormat="1">
      <c r="A133" s="352"/>
      <c r="B133" s="438"/>
      <c r="L133" s="346"/>
      <c r="M133" s="346"/>
    </row>
    <row r="134" spans="1:13" s="405" customFormat="1">
      <c r="A134" s="348"/>
      <c r="B134" s="438"/>
      <c r="L134" s="346"/>
      <c r="M134" s="346"/>
    </row>
    <row r="135" spans="1:13" s="405" customFormat="1">
      <c r="A135" s="348"/>
      <c r="B135" s="438"/>
      <c r="L135" s="346"/>
      <c r="M135" s="346"/>
    </row>
    <row r="136" spans="1:13" s="405" customFormat="1">
      <c r="A136" s="348"/>
      <c r="B136" s="438"/>
      <c r="L136" s="346"/>
      <c r="M136" s="346"/>
    </row>
    <row r="137" spans="1:13" s="405" customFormat="1">
      <c r="A137" s="348"/>
      <c r="B137" s="438"/>
      <c r="L137" s="346"/>
      <c r="M137" s="346"/>
    </row>
    <row r="138" spans="1:13" s="405" customFormat="1">
      <c r="A138" s="348"/>
      <c r="B138" s="438"/>
      <c r="L138" s="346"/>
      <c r="M138" s="346"/>
    </row>
    <row r="139" spans="1:13" s="405" customFormat="1">
      <c r="A139" s="348"/>
      <c r="B139" s="438"/>
      <c r="L139" s="346"/>
      <c r="M139" s="346"/>
    </row>
    <row r="140" spans="1:13" s="405" customFormat="1">
      <c r="A140" s="348"/>
      <c r="B140" s="438"/>
      <c r="L140" s="346"/>
      <c r="M140" s="346"/>
    </row>
    <row r="141" spans="1:13" s="405" customFormat="1">
      <c r="A141" s="348"/>
      <c r="B141" s="438"/>
      <c r="L141" s="346"/>
      <c r="M141" s="346"/>
    </row>
    <row r="142" spans="1:13" s="405" customFormat="1">
      <c r="A142" s="348"/>
      <c r="B142" s="438"/>
      <c r="L142" s="346"/>
      <c r="M142" s="346"/>
    </row>
    <row r="143" spans="1:13" s="405" customFormat="1">
      <c r="A143" s="348"/>
      <c r="B143" s="438"/>
      <c r="L143" s="346"/>
      <c r="M143" s="346"/>
    </row>
    <row r="144" spans="1:13" s="405" customFormat="1">
      <c r="A144" s="348"/>
      <c r="B144" s="438"/>
      <c r="L144" s="346"/>
      <c r="M144" s="346"/>
    </row>
    <row r="145" spans="1:13" s="405" customFormat="1">
      <c r="A145" s="348"/>
      <c r="B145" s="438"/>
      <c r="L145" s="346"/>
      <c r="M145" s="346"/>
    </row>
    <row r="146" spans="1:13" s="405" customFormat="1">
      <c r="A146" s="348"/>
      <c r="B146" s="438"/>
      <c r="K146" s="346"/>
      <c r="L146" s="346"/>
      <c r="M146" s="346"/>
    </row>
    <row r="147" spans="1:13" s="405" customFormat="1">
      <c r="A147" s="348"/>
      <c r="B147" s="438"/>
      <c r="K147" s="346"/>
      <c r="L147" s="346"/>
      <c r="M147" s="346"/>
    </row>
    <row r="148" spans="1:13" s="405" customFormat="1">
      <c r="A148" s="348"/>
      <c r="B148" s="438"/>
      <c r="K148" s="346"/>
      <c r="L148" s="346"/>
      <c r="M148" s="346"/>
    </row>
    <row r="149" spans="1:13" s="405" customFormat="1">
      <c r="A149" s="348"/>
      <c r="B149" s="438"/>
      <c r="K149" s="346"/>
      <c r="L149" s="346"/>
      <c r="M149" s="346"/>
    </row>
    <row r="150" spans="1:13" s="405" customFormat="1">
      <c r="A150" s="348"/>
      <c r="B150" s="438"/>
      <c r="K150" s="346"/>
      <c r="L150" s="346"/>
      <c r="M150" s="346"/>
    </row>
    <row r="151" spans="1:13" s="405" customFormat="1">
      <c r="A151" s="348"/>
      <c r="B151" s="438"/>
      <c r="K151" s="346"/>
      <c r="L151" s="346"/>
      <c r="M151" s="346"/>
    </row>
    <row r="152" spans="1:13" s="405" customFormat="1">
      <c r="A152" s="348"/>
      <c r="B152" s="438"/>
      <c r="K152" s="346"/>
      <c r="L152" s="346"/>
      <c r="M152" s="346"/>
    </row>
    <row r="153" spans="1:13" s="405" customFormat="1">
      <c r="A153" s="348"/>
      <c r="B153" s="438"/>
      <c r="K153" s="346"/>
      <c r="L153" s="346"/>
      <c r="M153" s="346"/>
    </row>
    <row r="154" spans="1:13" s="405" customFormat="1">
      <c r="A154" s="348"/>
      <c r="B154" s="438"/>
      <c r="K154" s="346"/>
      <c r="L154" s="346"/>
      <c r="M154" s="346"/>
    </row>
  </sheetData>
  <sheetProtection sheet="1" selectLockedCells="1"/>
  <printOptions gridLines="1"/>
  <pageMargins left="0.70866141732283472" right="0.70866141732283472" top="0.78740157480314965" bottom="0.78740157480314965" header="0.31496062992125984" footer="0.31496062992125984"/>
  <pageSetup paperSize="9" scale="58" fitToHeight="3" orientation="landscape" r:id="rId1"/>
  <headerFooter>
    <oddHeader>&amp;C&amp;16&amp;A</oddHeader>
    <oddFooter>&amp;C&amp;14&amp;P/&amp;N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5B685-1738-48F4-B405-BDA875B19A55}">
  <sheetPr>
    <pageSetUpPr fitToPage="1"/>
  </sheetPr>
  <dimension ref="A1:G636"/>
  <sheetViews>
    <sheetView view="pageBreakPreview" topLeftCell="A427" zoomScale="55" zoomScaleSheetLayoutView="55" workbookViewId="0">
      <selection activeCell="E441" sqref="E441"/>
    </sheetView>
  </sheetViews>
  <sheetFormatPr defaultRowHeight="15"/>
  <cols>
    <col min="1" max="1" width="11" style="666" customWidth="1"/>
    <col min="2" max="2" width="68.5703125" style="667" customWidth="1"/>
    <col min="3" max="3" width="10" style="674" customWidth="1"/>
    <col min="4" max="4" width="12.7109375" style="672" customWidth="1"/>
    <col min="5" max="5" width="15.5703125" style="673" customWidth="1"/>
    <col min="6" max="6" width="18.140625" style="671" customWidth="1"/>
    <col min="7" max="256" width="9.140625" style="454"/>
    <col min="257" max="257" width="11" style="454" customWidth="1"/>
    <col min="258" max="258" width="68.5703125" style="454" customWidth="1"/>
    <col min="259" max="259" width="10" style="454" customWidth="1"/>
    <col min="260" max="260" width="12.7109375" style="454" customWidth="1"/>
    <col min="261" max="261" width="15.5703125" style="454" customWidth="1"/>
    <col min="262" max="262" width="18.140625" style="454" customWidth="1"/>
    <col min="263" max="512" width="9.140625" style="454"/>
    <col min="513" max="513" width="11" style="454" customWidth="1"/>
    <col min="514" max="514" width="68.5703125" style="454" customWidth="1"/>
    <col min="515" max="515" width="10" style="454" customWidth="1"/>
    <col min="516" max="516" width="12.7109375" style="454" customWidth="1"/>
    <col min="517" max="517" width="15.5703125" style="454" customWidth="1"/>
    <col min="518" max="518" width="18.140625" style="454" customWidth="1"/>
    <col min="519" max="768" width="9.140625" style="454"/>
    <col min="769" max="769" width="11" style="454" customWidth="1"/>
    <col min="770" max="770" width="68.5703125" style="454" customWidth="1"/>
    <col min="771" max="771" width="10" style="454" customWidth="1"/>
    <col min="772" max="772" width="12.7109375" style="454" customWidth="1"/>
    <col min="773" max="773" width="15.5703125" style="454" customWidth="1"/>
    <col min="774" max="774" width="18.140625" style="454" customWidth="1"/>
    <col min="775" max="1024" width="9.140625" style="454"/>
    <col min="1025" max="1025" width="11" style="454" customWidth="1"/>
    <col min="1026" max="1026" width="68.5703125" style="454" customWidth="1"/>
    <col min="1027" max="1027" width="10" style="454" customWidth="1"/>
    <col min="1028" max="1028" width="12.7109375" style="454" customWidth="1"/>
    <col min="1029" max="1029" width="15.5703125" style="454" customWidth="1"/>
    <col min="1030" max="1030" width="18.140625" style="454" customWidth="1"/>
    <col min="1031" max="1280" width="9.140625" style="454"/>
    <col min="1281" max="1281" width="11" style="454" customWidth="1"/>
    <col min="1282" max="1282" width="68.5703125" style="454" customWidth="1"/>
    <col min="1283" max="1283" width="10" style="454" customWidth="1"/>
    <col min="1284" max="1284" width="12.7109375" style="454" customWidth="1"/>
    <col min="1285" max="1285" width="15.5703125" style="454" customWidth="1"/>
    <col min="1286" max="1286" width="18.140625" style="454" customWidth="1"/>
    <col min="1287" max="1536" width="9.140625" style="454"/>
    <col min="1537" max="1537" width="11" style="454" customWidth="1"/>
    <col min="1538" max="1538" width="68.5703125" style="454" customWidth="1"/>
    <col min="1539" max="1539" width="10" style="454" customWidth="1"/>
    <col min="1540" max="1540" width="12.7109375" style="454" customWidth="1"/>
    <col min="1541" max="1541" width="15.5703125" style="454" customWidth="1"/>
    <col min="1542" max="1542" width="18.140625" style="454" customWidth="1"/>
    <col min="1543" max="1792" width="9.140625" style="454"/>
    <col min="1793" max="1793" width="11" style="454" customWidth="1"/>
    <col min="1794" max="1794" width="68.5703125" style="454" customWidth="1"/>
    <col min="1795" max="1795" width="10" style="454" customWidth="1"/>
    <col min="1796" max="1796" width="12.7109375" style="454" customWidth="1"/>
    <col min="1797" max="1797" width="15.5703125" style="454" customWidth="1"/>
    <col min="1798" max="1798" width="18.140625" style="454" customWidth="1"/>
    <col min="1799" max="2048" width="9.140625" style="454"/>
    <col min="2049" max="2049" width="11" style="454" customWidth="1"/>
    <col min="2050" max="2050" width="68.5703125" style="454" customWidth="1"/>
    <col min="2051" max="2051" width="10" style="454" customWidth="1"/>
    <col min="2052" max="2052" width="12.7109375" style="454" customWidth="1"/>
    <col min="2053" max="2053" width="15.5703125" style="454" customWidth="1"/>
    <col min="2054" max="2054" width="18.140625" style="454" customWidth="1"/>
    <col min="2055" max="2304" width="9.140625" style="454"/>
    <col min="2305" max="2305" width="11" style="454" customWidth="1"/>
    <col min="2306" max="2306" width="68.5703125" style="454" customWidth="1"/>
    <col min="2307" max="2307" width="10" style="454" customWidth="1"/>
    <col min="2308" max="2308" width="12.7109375" style="454" customWidth="1"/>
    <col min="2309" max="2309" width="15.5703125" style="454" customWidth="1"/>
    <col min="2310" max="2310" width="18.140625" style="454" customWidth="1"/>
    <col min="2311" max="2560" width="9.140625" style="454"/>
    <col min="2561" max="2561" width="11" style="454" customWidth="1"/>
    <col min="2562" max="2562" width="68.5703125" style="454" customWidth="1"/>
    <col min="2563" max="2563" width="10" style="454" customWidth="1"/>
    <col min="2564" max="2564" width="12.7109375" style="454" customWidth="1"/>
    <col min="2565" max="2565" width="15.5703125" style="454" customWidth="1"/>
    <col min="2566" max="2566" width="18.140625" style="454" customWidth="1"/>
    <col min="2567" max="2816" width="9.140625" style="454"/>
    <col min="2817" max="2817" width="11" style="454" customWidth="1"/>
    <col min="2818" max="2818" width="68.5703125" style="454" customWidth="1"/>
    <col min="2819" max="2819" width="10" style="454" customWidth="1"/>
    <col min="2820" max="2820" width="12.7109375" style="454" customWidth="1"/>
    <col min="2821" max="2821" width="15.5703125" style="454" customWidth="1"/>
    <col min="2822" max="2822" width="18.140625" style="454" customWidth="1"/>
    <col min="2823" max="3072" width="9.140625" style="454"/>
    <col min="3073" max="3073" width="11" style="454" customWidth="1"/>
    <col min="3074" max="3074" width="68.5703125" style="454" customWidth="1"/>
    <col min="3075" max="3075" width="10" style="454" customWidth="1"/>
    <col min="3076" max="3076" width="12.7109375" style="454" customWidth="1"/>
    <col min="3077" max="3077" width="15.5703125" style="454" customWidth="1"/>
    <col min="3078" max="3078" width="18.140625" style="454" customWidth="1"/>
    <col min="3079" max="3328" width="9.140625" style="454"/>
    <col min="3329" max="3329" width="11" style="454" customWidth="1"/>
    <col min="3330" max="3330" width="68.5703125" style="454" customWidth="1"/>
    <col min="3331" max="3331" width="10" style="454" customWidth="1"/>
    <col min="3332" max="3332" width="12.7109375" style="454" customWidth="1"/>
    <col min="3333" max="3333" width="15.5703125" style="454" customWidth="1"/>
    <col min="3334" max="3334" width="18.140625" style="454" customWidth="1"/>
    <col min="3335" max="3584" width="9.140625" style="454"/>
    <col min="3585" max="3585" width="11" style="454" customWidth="1"/>
    <col min="3586" max="3586" width="68.5703125" style="454" customWidth="1"/>
    <col min="3587" max="3587" width="10" style="454" customWidth="1"/>
    <col min="3588" max="3588" width="12.7109375" style="454" customWidth="1"/>
    <col min="3589" max="3589" width="15.5703125" style="454" customWidth="1"/>
    <col min="3590" max="3590" width="18.140625" style="454" customWidth="1"/>
    <col min="3591" max="3840" width="9.140625" style="454"/>
    <col min="3841" max="3841" width="11" style="454" customWidth="1"/>
    <col min="3842" max="3842" width="68.5703125" style="454" customWidth="1"/>
    <col min="3843" max="3843" width="10" style="454" customWidth="1"/>
    <col min="3844" max="3844" width="12.7109375" style="454" customWidth="1"/>
    <col min="3845" max="3845" width="15.5703125" style="454" customWidth="1"/>
    <col min="3846" max="3846" width="18.140625" style="454" customWidth="1"/>
    <col min="3847" max="4096" width="9.140625" style="454"/>
    <col min="4097" max="4097" width="11" style="454" customWidth="1"/>
    <col min="4098" max="4098" width="68.5703125" style="454" customWidth="1"/>
    <col min="4099" max="4099" width="10" style="454" customWidth="1"/>
    <col min="4100" max="4100" width="12.7109375" style="454" customWidth="1"/>
    <col min="4101" max="4101" width="15.5703125" style="454" customWidth="1"/>
    <col min="4102" max="4102" width="18.140625" style="454" customWidth="1"/>
    <col min="4103" max="4352" width="9.140625" style="454"/>
    <col min="4353" max="4353" width="11" style="454" customWidth="1"/>
    <col min="4354" max="4354" width="68.5703125" style="454" customWidth="1"/>
    <col min="4355" max="4355" width="10" style="454" customWidth="1"/>
    <col min="4356" max="4356" width="12.7109375" style="454" customWidth="1"/>
    <col min="4357" max="4357" width="15.5703125" style="454" customWidth="1"/>
    <col min="4358" max="4358" width="18.140625" style="454" customWidth="1"/>
    <col min="4359" max="4608" width="9.140625" style="454"/>
    <col min="4609" max="4609" width="11" style="454" customWidth="1"/>
    <col min="4610" max="4610" width="68.5703125" style="454" customWidth="1"/>
    <col min="4611" max="4611" width="10" style="454" customWidth="1"/>
    <col min="4612" max="4612" width="12.7109375" style="454" customWidth="1"/>
    <col min="4613" max="4613" width="15.5703125" style="454" customWidth="1"/>
    <col min="4614" max="4614" width="18.140625" style="454" customWidth="1"/>
    <col min="4615" max="4864" width="9.140625" style="454"/>
    <col min="4865" max="4865" width="11" style="454" customWidth="1"/>
    <col min="4866" max="4866" width="68.5703125" style="454" customWidth="1"/>
    <col min="4867" max="4867" width="10" style="454" customWidth="1"/>
    <col min="4868" max="4868" width="12.7109375" style="454" customWidth="1"/>
    <col min="4869" max="4869" width="15.5703125" style="454" customWidth="1"/>
    <col min="4870" max="4870" width="18.140625" style="454" customWidth="1"/>
    <col min="4871" max="5120" width="9.140625" style="454"/>
    <col min="5121" max="5121" width="11" style="454" customWidth="1"/>
    <col min="5122" max="5122" width="68.5703125" style="454" customWidth="1"/>
    <col min="5123" max="5123" width="10" style="454" customWidth="1"/>
    <col min="5124" max="5124" width="12.7109375" style="454" customWidth="1"/>
    <col min="5125" max="5125" width="15.5703125" style="454" customWidth="1"/>
    <col min="5126" max="5126" width="18.140625" style="454" customWidth="1"/>
    <col min="5127" max="5376" width="9.140625" style="454"/>
    <col min="5377" max="5377" width="11" style="454" customWidth="1"/>
    <col min="5378" max="5378" width="68.5703125" style="454" customWidth="1"/>
    <col min="5379" max="5379" width="10" style="454" customWidth="1"/>
    <col min="5380" max="5380" width="12.7109375" style="454" customWidth="1"/>
    <col min="5381" max="5381" width="15.5703125" style="454" customWidth="1"/>
    <col min="5382" max="5382" width="18.140625" style="454" customWidth="1"/>
    <col min="5383" max="5632" width="9.140625" style="454"/>
    <col min="5633" max="5633" width="11" style="454" customWidth="1"/>
    <col min="5634" max="5634" width="68.5703125" style="454" customWidth="1"/>
    <col min="5635" max="5635" width="10" style="454" customWidth="1"/>
    <col min="5636" max="5636" width="12.7109375" style="454" customWidth="1"/>
    <col min="5637" max="5637" width="15.5703125" style="454" customWidth="1"/>
    <col min="5638" max="5638" width="18.140625" style="454" customWidth="1"/>
    <col min="5639" max="5888" width="9.140625" style="454"/>
    <col min="5889" max="5889" width="11" style="454" customWidth="1"/>
    <col min="5890" max="5890" width="68.5703125" style="454" customWidth="1"/>
    <col min="5891" max="5891" width="10" style="454" customWidth="1"/>
    <col min="5892" max="5892" width="12.7109375" style="454" customWidth="1"/>
    <col min="5893" max="5893" width="15.5703125" style="454" customWidth="1"/>
    <col min="5894" max="5894" width="18.140625" style="454" customWidth="1"/>
    <col min="5895" max="6144" width="9.140625" style="454"/>
    <col min="6145" max="6145" width="11" style="454" customWidth="1"/>
    <col min="6146" max="6146" width="68.5703125" style="454" customWidth="1"/>
    <col min="6147" max="6147" width="10" style="454" customWidth="1"/>
    <col min="6148" max="6148" width="12.7109375" style="454" customWidth="1"/>
    <col min="6149" max="6149" width="15.5703125" style="454" customWidth="1"/>
    <col min="6150" max="6150" width="18.140625" style="454" customWidth="1"/>
    <col min="6151" max="6400" width="9.140625" style="454"/>
    <col min="6401" max="6401" width="11" style="454" customWidth="1"/>
    <col min="6402" max="6402" width="68.5703125" style="454" customWidth="1"/>
    <col min="6403" max="6403" width="10" style="454" customWidth="1"/>
    <col min="6404" max="6404" width="12.7109375" style="454" customWidth="1"/>
    <col min="6405" max="6405" width="15.5703125" style="454" customWidth="1"/>
    <col min="6406" max="6406" width="18.140625" style="454" customWidth="1"/>
    <col min="6407" max="6656" width="9.140625" style="454"/>
    <col min="6657" max="6657" width="11" style="454" customWidth="1"/>
    <col min="6658" max="6658" width="68.5703125" style="454" customWidth="1"/>
    <col min="6659" max="6659" width="10" style="454" customWidth="1"/>
    <col min="6660" max="6660" width="12.7109375" style="454" customWidth="1"/>
    <col min="6661" max="6661" width="15.5703125" style="454" customWidth="1"/>
    <col min="6662" max="6662" width="18.140625" style="454" customWidth="1"/>
    <col min="6663" max="6912" width="9.140625" style="454"/>
    <col min="6913" max="6913" width="11" style="454" customWidth="1"/>
    <col min="6914" max="6914" width="68.5703125" style="454" customWidth="1"/>
    <col min="6915" max="6915" width="10" style="454" customWidth="1"/>
    <col min="6916" max="6916" width="12.7109375" style="454" customWidth="1"/>
    <col min="6917" max="6917" width="15.5703125" style="454" customWidth="1"/>
    <col min="6918" max="6918" width="18.140625" style="454" customWidth="1"/>
    <col min="6919" max="7168" width="9.140625" style="454"/>
    <col min="7169" max="7169" width="11" style="454" customWidth="1"/>
    <col min="7170" max="7170" width="68.5703125" style="454" customWidth="1"/>
    <col min="7171" max="7171" width="10" style="454" customWidth="1"/>
    <col min="7172" max="7172" width="12.7109375" style="454" customWidth="1"/>
    <col min="7173" max="7173" width="15.5703125" style="454" customWidth="1"/>
    <col min="7174" max="7174" width="18.140625" style="454" customWidth="1"/>
    <col min="7175" max="7424" width="9.140625" style="454"/>
    <col min="7425" max="7425" width="11" style="454" customWidth="1"/>
    <col min="7426" max="7426" width="68.5703125" style="454" customWidth="1"/>
    <col min="7427" max="7427" width="10" style="454" customWidth="1"/>
    <col min="7428" max="7428" width="12.7109375" style="454" customWidth="1"/>
    <col min="7429" max="7429" width="15.5703125" style="454" customWidth="1"/>
    <col min="7430" max="7430" width="18.140625" style="454" customWidth="1"/>
    <col min="7431" max="7680" width="9.140625" style="454"/>
    <col min="7681" max="7681" width="11" style="454" customWidth="1"/>
    <col min="7682" max="7682" width="68.5703125" style="454" customWidth="1"/>
    <col min="7683" max="7683" width="10" style="454" customWidth="1"/>
    <col min="7684" max="7684" width="12.7109375" style="454" customWidth="1"/>
    <col min="7685" max="7685" width="15.5703125" style="454" customWidth="1"/>
    <col min="7686" max="7686" width="18.140625" style="454" customWidth="1"/>
    <col min="7687" max="7936" width="9.140625" style="454"/>
    <col min="7937" max="7937" width="11" style="454" customWidth="1"/>
    <col min="7938" max="7938" width="68.5703125" style="454" customWidth="1"/>
    <col min="7939" max="7939" width="10" style="454" customWidth="1"/>
    <col min="7940" max="7940" width="12.7109375" style="454" customWidth="1"/>
    <col min="7941" max="7941" width="15.5703125" style="454" customWidth="1"/>
    <col min="7942" max="7942" width="18.140625" style="454" customWidth="1"/>
    <col min="7943" max="8192" width="9.140625" style="454"/>
    <col min="8193" max="8193" width="11" style="454" customWidth="1"/>
    <col min="8194" max="8194" width="68.5703125" style="454" customWidth="1"/>
    <col min="8195" max="8195" width="10" style="454" customWidth="1"/>
    <col min="8196" max="8196" width="12.7109375" style="454" customWidth="1"/>
    <col min="8197" max="8197" width="15.5703125" style="454" customWidth="1"/>
    <col min="8198" max="8198" width="18.140625" style="454" customWidth="1"/>
    <col min="8199" max="8448" width="9.140625" style="454"/>
    <col min="8449" max="8449" width="11" style="454" customWidth="1"/>
    <col min="8450" max="8450" width="68.5703125" style="454" customWidth="1"/>
    <col min="8451" max="8451" width="10" style="454" customWidth="1"/>
    <col min="8452" max="8452" width="12.7109375" style="454" customWidth="1"/>
    <col min="8453" max="8453" width="15.5703125" style="454" customWidth="1"/>
    <col min="8454" max="8454" width="18.140625" style="454" customWidth="1"/>
    <col min="8455" max="8704" width="9.140625" style="454"/>
    <col min="8705" max="8705" width="11" style="454" customWidth="1"/>
    <col min="8706" max="8706" width="68.5703125" style="454" customWidth="1"/>
    <col min="8707" max="8707" width="10" style="454" customWidth="1"/>
    <col min="8708" max="8708" width="12.7109375" style="454" customWidth="1"/>
    <col min="8709" max="8709" width="15.5703125" style="454" customWidth="1"/>
    <col min="8710" max="8710" width="18.140625" style="454" customWidth="1"/>
    <col min="8711" max="8960" width="9.140625" style="454"/>
    <col min="8961" max="8961" width="11" style="454" customWidth="1"/>
    <col min="8962" max="8962" width="68.5703125" style="454" customWidth="1"/>
    <col min="8963" max="8963" width="10" style="454" customWidth="1"/>
    <col min="8964" max="8964" width="12.7109375" style="454" customWidth="1"/>
    <col min="8965" max="8965" width="15.5703125" style="454" customWidth="1"/>
    <col min="8966" max="8966" width="18.140625" style="454" customWidth="1"/>
    <col min="8967" max="9216" width="9.140625" style="454"/>
    <col min="9217" max="9217" width="11" style="454" customWidth="1"/>
    <col min="9218" max="9218" width="68.5703125" style="454" customWidth="1"/>
    <col min="9219" max="9219" width="10" style="454" customWidth="1"/>
    <col min="9220" max="9220" width="12.7109375" style="454" customWidth="1"/>
    <col min="9221" max="9221" width="15.5703125" style="454" customWidth="1"/>
    <col min="9222" max="9222" width="18.140625" style="454" customWidth="1"/>
    <col min="9223" max="9472" width="9.140625" style="454"/>
    <col min="9473" max="9473" width="11" style="454" customWidth="1"/>
    <col min="9474" max="9474" width="68.5703125" style="454" customWidth="1"/>
    <col min="9475" max="9475" width="10" style="454" customWidth="1"/>
    <col min="9476" max="9476" width="12.7109375" style="454" customWidth="1"/>
    <col min="9477" max="9477" width="15.5703125" style="454" customWidth="1"/>
    <col min="9478" max="9478" width="18.140625" style="454" customWidth="1"/>
    <col min="9479" max="9728" width="9.140625" style="454"/>
    <col min="9729" max="9729" width="11" style="454" customWidth="1"/>
    <col min="9730" max="9730" width="68.5703125" style="454" customWidth="1"/>
    <col min="9731" max="9731" width="10" style="454" customWidth="1"/>
    <col min="9732" max="9732" width="12.7109375" style="454" customWidth="1"/>
    <col min="9733" max="9733" width="15.5703125" style="454" customWidth="1"/>
    <col min="9734" max="9734" width="18.140625" style="454" customWidth="1"/>
    <col min="9735" max="9984" width="9.140625" style="454"/>
    <col min="9985" max="9985" width="11" style="454" customWidth="1"/>
    <col min="9986" max="9986" width="68.5703125" style="454" customWidth="1"/>
    <col min="9987" max="9987" width="10" style="454" customWidth="1"/>
    <col min="9988" max="9988" width="12.7109375" style="454" customWidth="1"/>
    <col min="9989" max="9989" width="15.5703125" style="454" customWidth="1"/>
    <col min="9990" max="9990" width="18.140625" style="454" customWidth="1"/>
    <col min="9991" max="10240" width="9.140625" style="454"/>
    <col min="10241" max="10241" width="11" style="454" customWidth="1"/>
    <col min="10242" max="10242" width="68.5703125" style="454" customWidth="1"/>
    <col min="10243" max="10243" width="10" style="454" customWidth="1"/>
    <col min="10244" max="10244" width="12.7109375" style="454" customWidth="1"/>
    <col min="10245" max="10245" width="15.5703125" style="454" customWidth="1"/>
    <col min="10246" max="10246" width="18.140625" style="454" customWidth="1"/>
    <col min="10247" max="10496" width="9.140625" style="454"/>
    <col min="10497" max="10497" width="11" style="454" customWidth="1"/>
    <col min="10498" max="10498" width="68.5703125" style="454" customWidth="1"/>
    <col min="10499" max="10499" width="10" style="454" customWidth="1"/>
    <col min="10500" max="10500" width="12.7109375" style="454" customWidth="1"/>
    <col min="10501" max="10501" width="15.5703125" style="454" customWidth="1"/>
    <col min="10502" max="10502" width="18.140625" style="454" customWidth="1"/>
    <col min="10503" max="10752" width="9.140625" style="454"/>
    <col min="10753" max="10753" width="11" style="454" customWidth="1"/>
    <col min="10754" max="10754" width="68.5703125" style="454" customWidth="1"/>
    <col min="10755" max="10755" width="10" style="454" customWidth="1"/>
    <col min="10756" max="10756" width="12.7109375" style="454" customWidth="1"/>
    <col min="10757" max="10757" width="15.5703125" style="454" customWidth="1"/>
    <col min="10758" max="10758" width="18.140625" style="454" customWidth="1"/>
    <col min="10759" max="11008" width="9.140625" style="454"/>
    <col min="11009" max="11009" width="11" style="454" customWidth="1"/>
    <col min="11010" max="11010" width="68.5703125" style="454" customWidth="1"/>
    <col min="11011" max="11011" width="10" style="454" customWidth="1"/>
    <col min="11012" max="11012" width="12.7109375" style="454" customWidth="1"/>
    <col min="11013" max="11013" width="15.5703125" style="454" customWidth="1"/>
    <col min="11014" max="11014" width="18.140625" style="454" customWidth="1"/>
    <col min="11015" max="11264" width="9.140625" style="454"/>
    <col min="11265" max="11265" width="11" style="454" customWidth="1"/>
    <col min="11266" max="11266" width="68.5703125" style="454" customWidth="1"/>
    <col min="11267" max="11267" width="10" style="454" customWidth="1"/>
    <col min="11268" max="11268" width="12.7109375" style="454" customWidth="1"/>
    <col min="11269" max="11269" width="15.5703125" style="454" customWidth="1"/>
    <col min="11270" max="11270" width="18.140625" style="454" customWidth="1"/>
    <col min="11271" max="11520" width="9.140625" style="454"/>
    <col min="11521" max="11521" width="11" style="454" customWidth="1"/>
    <col min="11522" max="11522" width="68.5703125" style="454" customWidth="1"/>
    <col min="11523" max="11523" width="10" style="454" customWidth="1"/>
    <col min="11524" max="11524" width="12.7109375" style="454" customWidth="1"/>
    <col min="11525" max="11525" width="15.5703125" style="454" customWidth="1"/>
    <col min="11526" max="11526" width="18.140625" style="454" customWidth="1"/>
    <col min="11527" max="11776" width="9.140625" style="454"/>
    <col min="11777" max="11777" width="11" style="454" customWidth="1"/>
    <col min="11778" max="11778" width="68.5703125" style="454" customWidth="1"/>
    <col min="11779" max="11779" width="10" style="454" customWidth="1"/>
    <col min="11780" max="11780" width="12.7109375" style="454" customWidth="1"/>
    <col min="11781" max="11781" width="15.5703125" style="454" customWidth="1"/>
    <col min="11782" max="11782" width="18.140625" style="454" customWidth="1"/>
    <col min="11783" max="12032" width="9.140625" style="454"/>
    <col min="12033" max="12033" width="11" style="454" customWidth="1"/>
    <col min="12034" max="12034" width="68.5703125" style="454" customWidth="1"/>
    <col min="12035" max="12035" width="10" style="454" customWidth="1"/>
    <col min="12036" max="12036" width="12.7109375" style="454" customWidth="1"/>
    <col min="12037" max="12037" width="15.5703125" style="454" customWidth="1"/>
    <col min="12038" max="12038" width="18.140625" style="454" customWidth="1"/>
    <col min="12039" max="12288" width="9.140625" style="454"/>
    <col min="12289" max="12289" width="11" style="454" customWidth="1"/>
    <col min="12290" max="12290" width="68.5703125" style="454" customWidth="1"/>
    <col min="12291" max="12291" width="10" style="454" customWidth="1"/>
    <col min="12292" max="12292" width="12.7109375" style="454" customWidth="1"/>
    <col min="12293" max="12293" width="15.5703125" style="454" customWidth="1"/>
    <col min="12294" max="12294" width="18.140625" style="454" customWidth="1"/>
    <col min="12295" max="12544" width="9.140625" style="454"/>
    <col min="12545" max="12545" width="11" style="454" customWidth="1"/>
    <col min="12546" max="12546" width="68.5703125" style="454" customWidth="1"/>
    <col min="12547" max="12547" width="10" style="454" customWidth="1"/>
    <col min="12548" max="12548" width="12.7109375" style="454" customWidth="1"/>
    <col min="12549" max="12549" width="15.5703125" style="454" customWidth="1"/>
    <col min="12550" max="12550" width="18.140625" style="454" customWidth="1"/>
    <col min="12551" max="12800" width="9.140625" style="454"/>
    <col min="12801" max="12801" width="11" style="454" customWidth="1"/>
    <col min="12802" max="12802" width="68.5703125" style="454" customWidth="1"/>
    <col min="12803" max="12803" width="10" style="454" customWidth="1"/>
    <col min="12804" max="12804" width="12.7109375" style="454" customWidth="1"/>
    <col min="12805" max="12805" width="15.5703125" style="454" customWidth="1"/>
    <col min="12806" max="12806" width="18.140625" style="454" customWidth="1"/>
    <col min="12807" max="13056" width="9.140625" style="454"/>
    <col min="13057" max="13057" width="11" style="454" customWidth="1"/>
    <col min="13058" max="13058" width="68.5703125" style="454" customWidth="1"/>
    <col min="13059" max="13059" width="10" style="454" customWidth="1"/>
    <col min="13060" max="13060" width="12.7109375" style="454" customWidth="1"/>
    <col min="13061" max="13061" width="15.5703125" style="454" customWidth="1"/>
    <col min="13062" max="13062" width="18.140625" style="454" customWidth="1"/>
    <col min="13063" max="13312" width="9.140625" style="454"/>
    <col min="13313" max="13313" width="11" style="454" customWidth="1"/>
    <col min="13314" max="13314" width="68.5703125" style="454" customWidth="1"/>
    <col min="13315" max="13315" width="10" style="454" customWidth="1"/>
    <col min="13316" max="13316" width="12.7109375" style="454" customWidth="1"/>
    <col min="13317" max="13317" width="15.5703125" style="454" customWidth="1"/>
    <col min="13318" max="13318" width="18.140625" style="454" customWidth="1"/>
    <col min="13319" max="13568" width="9.140625" style="454"/>
    <col min="13569" max="13569" width="11" style="454" customWidth="1"/>
    <col min="13570" max="13570" width="68.5703125" style="454" customWidth="1"/>
    <col min="13571" max="13571" width="10" style="454" customWidth="1"/>
    <col min="13572" max="13572" width="12.7109375" style="454" customWidth="1"/>
    <col min="13573" max="13573" width="15.5703125" style="454" customWidth="1"/>
    <col min="13574" max="13574" width="18.140625" style="454" customWidth="1"/>
    <col min="13575" max="13824" width="9.140625" style="454"/>
    <col min="13825" max="13825" width="11" style="454" customWidth="1"/>
    <col min="13826" max="13826" width="68.5703125" style="454" customWidth="1"/>
    <col min="13827" max="13827" width="10" style="454" customWidth="1"/>
    <col min="13828" max="13828" width="12.7109375" style="454" customWidth="1"/>
    <col min="13829" max="13829" width="15.5703125" style="454" customWidth="1"/>
    <col min="13830" max="13830" width="18.140625" style="454" customWidth="1"/>
    <col min="13831" max="14080" width="9.140625" style="454"/>
    <col min="14081" max="14081" width="11" style="454" customWidth="1"/>
    <col min="14082" max="14082" width="68.5703125" style="454" customWidth="1"/>
    <col min="14083" max="14083" width="10" style="454" customWidth="1"/>
    <col min="14084" max="14084" width="12.7109375" style="454" customWidth="1"/>
    <col min="14085" max="14085" width="15.5703125" style="454" customWidth="1"/>
    <col min="14086" max="14086" width="18.140625" style="454" customWidth="1"/>
    <col min="14087" max="14336" width="9.140625" style="454"/>
    <col min="14337" max="14337" width="11" style="454" customWidth="1"/>
    <col min="14338" max="14338" width="68.5703125" style="454" customWidth="1"/>
    <col min="14339" max="14339" width="10" style="454" customWidth="1"/>
    <col min="14340" max="14340" width="12.7109375" style="454" customWidth="1"/>
    <col min="14341" max="14341" width="15.5703125" style="454" customWidth="1"/>
    <col min="14342" max="14342" width="18.140625" style="454" customWidth="1"/>
    <col min="14343" max="14592" width="9.140625" style="454"/>
    <col min="14593" max="14593" width="11" style="454" customWidth="1"/>
    <col min="14594" max="14594" width="68.5703125" style="454" customWidth="1"/>
    <col min="14595" max="14595" width="10" style="454" customWidth="1"/>
    <col min="14596" max="14596" width="12.7109375" style="454" customWidth="1"/>
    <col min="14597" max="14597" width="15.5703125" style="454" customWidth="1"/>
    <col min="14598" max="14598" width="18.140625" style="454" customWidth="1"/>
    <col min="14599" max="14848" width="9.140625" style="454"/>
    <col min="14849" max="14849" width="11" style="454" customWidth="1"/>
    <col min="14850" max="14850" width="68.5703125" style="454" customWidth="1"/>
    <col min="14851" max="14851" width="10" style="454" customWidth="1"/>
    <col min="14852" max="14852" width="12.7109375" style="454" customWidth="1"/>
    <col min="14853" max="14853" width="15.5703125" style="454" customWidth="1"/>
    <col min="14854" max="14854" width="18.140625" style="454" customWidth="1"/>
    <col min="14855" max="15104" width="9.140625" style="454"/>
    <col min="15105" max="15105" width="11" style="454" customWidth="1"/>
    <col min="15106" max="15106" width="68.5703125" style="454" customWidth="1"/>
    <col min="15107" max="15107" width="10" style="454" customWidth="1"/>
    <col min="15108" max="15108" width="12.7109375" style="454" customWidth="1"/>
    <col min="15109" max="15109" width="15.5703125" style="454" customWidth="1"/>
    <col min="15110" max="15110" width="18.140625" style="454" customWidth="1"/>
    <col min="15111" max="15360" width="9.140625" style="454"/>
    <col min="15361" max="15361" width="11" style="454" customWidth="1"/>
    <col min="15362" max="15362" width="68.5703125" style="454" customWidth="1"/>
    <col min="15363" max="15363" width="10" style="454" customWidth="1"/>
    <col min="15364" max="15364" width="12.7109375" style="454" customWidth="1"/>
    <col min="15365" max="15365" width="15.5703125" style="454" customWidth="1"/>
    <col min="15366" max="15366" width="18.140625" style="454" customWidth="1"/>
    <col min="15367" max="15616" width="9.140625" style="454"/>
    <col min="15617" max="15617" width="11" style="454" customWidth="1"/>
    <col min="15618" max="15618" width="68.5703125" style="454" customWidth="1"/>
    <col min="15619" max="15619" width="10" style="454" customWidth="1"/>
    <col min="15620" max="15620" width="12.7109375" style="454" customWidth="1"/>
    <col min="15621" max="15621" width="15.5703125" style="454" customWidth="1"/>
    <col min="15622" max="15622" width="18.140625" style="454" customWidth="1"/>
    <col min="15623" max="15872" width="9.140625" style="454"/>
    <col min="15873" max="15873" width="11" style="454" customWidth="1"/>
    <col min="15874" max="15874" width="68.5703125" style="454" customWidth="1"/>
    <col min="15875" max="15875" width="10" style="454" customWidth="1"/>
    <col min="15876" max="15876" width="12.7109375" style="454" customWidth="1"/>
    <col min="15877" max="15877" width="15.5703125" style="454" customWidth="1"/>
    <col min="15878" max="15878" width="18.140625" style="454" customWidth="1"/>
    <col min="15879" max="16128" width="9.140625" style="454"/>
    <col min="16129" max="16129" width="11" style="454" customWidth="1"/>
    <col min="16130" max="16130" width="68.5703125" style="454" customWidth="1"/>
    <col min="16131" max="16131" width="10" style="454" customWidth="1"/>
    <col min="16132" max="16132" width="12.7109375" style="454" customWidth="1"/>
    <col min="16133" max="16133" width="15.5703125" style="454" customWidth="1"/>
    <col min="16134" max="16134" width="18.140625" style="454" customWidth="1"/>
    <col min="16135" max="16384" width="9.140625" style="454"/>
  </cols>
  <sheetData>
    <row r="1" spans="1:7" s="441" customFormat="1" ht="50.25" customHeight="1">
      <c r="A1" s="439"/>
      <c r="B1" s="814" t="s">
        <v>2549</v>
      </c>
      <c r="C1" s="815"/>
      <c r="D1" s="815"/>
      <c r="E1" s="816" t="s">
        <v>2550</v>
      </c>
      <c r="F1" s="817"/>
      <c r="G1" s="440"/>
    </row>
    <row r="2" spans="1:7" s="446" customFormat="1" ht="30" customHeight="1" thickBot="1">
      <c r="A2" s="442"/>
      <c r="B2" s="818" t="s">
        <v>2551</v>
      </c>
      <c r="C2" s="819"/>
      <c r="D2" s="819"/>
      <c r="E2" s="443"/>
      <c r="F2" s="444" t="s">
        <v>2552</v>
      </c>
      <c r="G2" s="445"/>
    </row>
    <row r="3" spans="1:7" ht="48.75" customHeight="1" thickBot="1">
      <c r="A3" s="447" t="s">
        <v>2553</v>
      </c>
      <c r="B3" s="448" t="s">
        <v>2554</v>
      </c>
      <c r="C3" s="449" t="s">
        <v>2555</v>
      </c>
      <c r="D3" s="450" t="s">
        <v>2556</v>
      </c>
      <c r="E3" s="451" t="s">
        <v>2557</v>
      </c>
      <c r="F3" s="452" t="s">
        <v>2558</v>
      </c>
      <c r="G3" s="453" t="s">
        <v>1388</v>
      </c>
    </row>
    <row r="4" spans="1:7" ht="14.25" customHeight="1" thickBot="1">
      <c r="A4" s="455"/>
      <c r="B4" s="456"/>
      <c r="C4" s="457"/>
      <c r="D4" s="458"/>
      <c r="E4" s="459"/>
      <c r="F4" s="460"/>
      <c r="G4" s="460"/>
    </row>
    <row r="5" spans="1:7" s="467" customFormat="1" ht="14.25" customHeight="1" thickBot="1">
      <c r="A5" s="461"/>
      <c r="B5" s="462"/>
      <c r="C5" s="463"/>
      <c r="D5" s="464"/>
      <c r="E5" s="465"/>
      <c r="F5" s="466"/>
      <c r="G5" s="466"/>
    </row>
    <row r="6" spans="1:7" s="441" customFormat="1" ht="17.25" customHeight="1">
      <c r="A6" s="468"/>
      <c r="B6" s="469"/>
      <c r="C6" s="470"/>
      <c r="D6" s="471"/>
      <c r="E6" s="472"/>
      <c r="F6" s="473"/>
      <c r="G6" s="473"/>
    </row>
    <row r="7" spans="1:7" s="480" customFormat="1" ht="30" customHeight="1">
      <c r="A7" s="474"/>
      <c r="B7" s="475" t="s">
        <v>2559</v>
      </c>
      <c r="C7" s="476"/>
      <c r="D7" s="477"/>
      <c r="E7" s="478"/>
      <c r="F7" s="479"/>
      <c r="G7" s="479"/>
    </row>
    <row r="8" spans="1:7" s="487" customFormat="1" ht="24" customHeight="1">
      <c r="A8" s="481"/>
      <c r="B8" s="482" t="s">
        <v>2551</v>
      </c>
      <c r="C8" s="483"/>
      <c r="D8" s="484"/>
      <c r="E8" s="485"/>
      <c r="F8" s="486"/>
      <c r="G8" s="486"/>
    </row>
    <row r="9" spans="1:7" s="494" customFormat="1" ht="21.75" customHeight="1">
      <c r="A9" s="488"/>
      <c r="B9" s="489" t="s">
        <v>2560</v>
      </c>
      <c r="C9" s="490"/>
      <c r="D9" s="491"/>
      <c r="E9" s="492"/>
      <c r="F9" s="493">
        <f>SUM(E10:E15)</f>
        <v>0</v>
      </c>
      <c r="G9" s="493"/>
    </row>
    <row r="10" spans="1:7" s="494" customFormat="1" ht="21.75" customHeight="1">
      <c r="A10" s="495" t="s">
        <v>2561</v>
      </c>
      <c r="B10" s="496" t="str">
        <f>B19</f>
        <v>Demontáže</v>
      </c>
      <c r="C10" s="497" t="s">
        <v>2562</v>
      </c>
      <c r="D10" s="491"/>
      <c r="E10" s="498">
        <f>F44</f>
        <v>0</v>
      </c>
      <c r="F10" s="499"/>
      <c r="G10" s="499"/>
    </row>
    <row r="11" spans="1:7" s="494" customFormat="1" ht="21.75" customHeight="1">
      <c r="A11" s="495" t="s">
        <v>59</v>
      </c>
      <c r="B11" s="496" t="str">
        <f>B46</f>
        <v>Dodávka a montáž rozvaděčů a rozvodných zařízení</v>
      </c>
      <c r="C11" s="497" t="s">
        <v>2562</v>
      </c>
      <c r="D11" s="491"/>
      <c r="E11" s="500">
        <f>F154</f>
        <v>0</v>
      </c>
      <c r="F11" s="499"/>
      <c r="G11" s="499"/>
    </row>
    <row r="12" spans="1:7" s="494" customFormat="1" ht="21.75" customHeight="1">
      <c r="A12" s="495" t="s">
        <v>77</v>
      </c>
      <c r="B12" s="496" t="str">
        <f>B156</f>
        <v xml:space="preserve">Elektrorozvody 0,4kV - dodávka a montáž </v>
      </c>
      <c r="C12" s="497" t="s">
        <v>2562</v>
      </c>
      <c r="D12" s="491"/>
      <c r="E12" s="500">
        <f>F282</f>
        <v>0</v>
      </c>
      <c r="F12" s="499"/>
      <c r="G12" s="499"/>
    </row>
    <row r="13" spans="1:7" s="494" customFormat="1" ht="21.75" customHeight="1">
      <c r="A13" s="495" t="s">
        <v>79</v>
      </c>
      <c r="B13" s="496" t="str">
        <f>B284</f>
        <v xml:space="preserve">Osvětlení - dodávka a montáž </v>
      </c>
      <c r="C13" s="497" t="s">
        <v>2562</v>
      </c>
      <c r="D13" s="491"/>
      <c r="E13" s="500">
        <f>F354</f>
        <v>0</v>
      </c>
      <c r="F13" s="499"/>
      <c r="G13" s="499"/>
    </row>
    <row r="14" spans="1:7" s="494" customFormat="1" ht="21.75" customHeight="1">
      <c r="A14" s="495" t="s">
        <v>81</v>
      </c>
      <c r="B14" s="496" t="str">
        <f>B356</f>
        <v>Dodávka a montáž ocelových konstrukcí</v>
      </c>
      <c r="C14" s="497" t="s">
        <v>2562</v>
      </c>
      <c r="D14" s="491"/>
      <c r="E14" s="500">
        <f>F397</f>
        <v>0</v>
      </c>
      <c r="F14" s="499"/>
      <c r="G14" s="499"/>
    </row>
    <row r="15" spans="1:7" s="494" customFormat="1" ht="21.75" customHeight="1">
      <c r="A15" s="495" t="s">
        <v>2491</v>
      </c>
      <c r="B15" s="496" t="str">
        <f>B399</f>
        <v>Hromosvod a uzemnění - dodávka a montáž</v>
      </c>
      <c r="C15" s="497" t="s">
        <v>2562</v>
      </c>
      <c r="D15" s="491"/>
      <c r="E15" s="500">
        <f>F449</f>
        <v>0</v>
      </c>
      <c r="F15" s="499"/>
      <c r="G15" s="499"/>
    </row>
    <row r="16" spans="1:7" s="494" customFormat="1" ht="21.75" customHeight="1" thickBot="1">
      <c r="A16" s="495"/>
      <c r="B16" s="496"/>
      <c r="C16" s="490"/>
      <c r="D16" s="491"/>
      <c r="E16" s="501"/>
      <c r="F16" s="499"/>
      <c r="G16" s="499"/>
    </row>
    <row r="17" spans="1:7" s="508" customFormat="1" ht="27.95" customHeight="1" thickBot="1">
      <c r="A17" s="502"/>
      <c r="B17" s="503" t="s">
        <v>2563</v>
      </c>
      <c r="C17" s="504"/>
      <c r="D17" s="505"/>
      <c r="E17" s="506"/>
      <c r="F17" s="507">
        <f>SUM(F9:F16)</f>
        <v>0</v>
      </c>
      <c r="G17" s="507"/>
    </row>
    <row r="18" spans="1:7" s="467" customFormat="1" ht="9" customHeight="1" thickBot="1">
      <c r="A18" s="509"/>
      <c r="B18" s="510"/>
      <c r="C18" s="511"/>
      <c r="D18" s="512"/>
      <c r="E18" s="513"/>
      <c r="F18" s="514"/>
      <c r="G18" s="514"/>
    </row>
    <row r="19" spans="1:7" s="521" customFormat="1" ht="30" customHeight="1" thickBot="1">
      <c r="A19" s="515" t="s">
        <v>2561</v>
      </c>
      <c r="B19" s="516" t="s">
        <v>1350</v>
      </c>
      <c r="C19" s="517"/>
      <c r="D19" s="518"/>
      <c r="E19" s="519"/>
      <c r="F19" s="520"/>
      <c r="G19" s="520"/>
    </row>
    <row r="20" spans="1:7" s="494" customFormat="1">
      <c r="A20" s="522"/>
      <c r="B20" s="523"/>
      <c r="C20" s="524"/>
      <c r="D20" s="525"/>
      <c r="E20" s="526"/>
      <c r="F20" s="527"/>
      <c r="G20" s="527"/>
    </row>
    <row r="21" spans="1:7" s="534" customFormat="1" ht="46.5" customHeight="1">
      <c r="A21" s="528"/>
      <c r="B21" s="529" t="s">
        <v>2564</v>
      </c>
      <c r="C21" s="530"/>
      <c r="D21" s="531"/>
      <c r="E21" s="532"/>
      <c r="F21" s="533"/>
      <c r="G21" s="533"/>
    </row>
    <row r="22" spans="1:7" s="494" customFormat="1" ht="32.25" customHeight="1">
      <c r="A22" s="535"/>
      <c r="B22" s="529" t="s">
        <v>2565</v>
      </c>
      <c r="C22" s="536"/>
      <c r="D22" s="537"/>
      <c r="E22" s="538"/>
      <c r="F22" s="539"/>
      <c r="G22" s="539"/>
    </row>
    <row r="23" spans="1:7" s="541" customFormat="1" ht="14.25">
      <c r="A23" s="528"/>
      <c r="B23" s="540"/>
      <c r="C23" s="530"/>
      <c r="D23" s="531"/>
      <c r="E23" s="532"/>
      <c r="F23" s="533"/>
      <c r="G23" s="533"/>
    </row>
    <row r="24" spans="1:7" s="534" customFormat="1" ht="18.75" customHeight="1">
      <c r="A24" s="528"/>
      <c r="B24" s="542" t="s">
        <v>2566</v>
      </c>
      <c r="C24" s="530"/>
      <c r="D24" s="531"/>
      <c r="E24" s="532"/>
      <c r="F24" s="533"/>
      <c r="G24" s="533"/>
    </row>
    <row r="25" spans="1:7" s="541" customFormat="1" ht="14.25">
      <c r="A25" s="528"/>
      <c r="B25" s="540"/>
      <c r="C25" s="530"/>
      <c r="D25" s="531"/>
      <c r="E25" s="532"/>
      <c r="F25" s="533"/>
      <c r="G25" s="533"/>
    </row>
    <row r="26" spans="1:7" s="549" customFormat="1" ht="49.5" customHeight="1">
      <c r="A26" s="543" t="s">
        <v>2567</v>
      </c>
      <c r="B26" s="544" t="s">
        <v>2568</v>
      </c>
      <c r="C26" s="545" t="s">
        <v>1580</v>
      </c>
      <c r="D26" s="546">
        <v>24</v>
      </c>
      <c r="E26" s="547"/>
      <c r="F26" s="548">
        <f>D26*E26</f>
        <v>0</v>
      </c>
      <c r="G26" s="548" t="s">
        <v>1395</v>
      </c>
    </row>
    <row r="27" spans="1:7" s="541" customFormat="1" ht="14.25">
      <c r="A27" s="528"/>
      <c r="B27" s="540"/>
      <c r="C27" s="530"/>
      <c r="D27" s="531"/>
      <c r="E27" s="550"/>
      <c r="F27" s="533"/>
      <c r="G27" s="533"/>
    </row>
    <row r="28" spans="1:7" s="534" customFormat="1" ht="18.75" customHeight="1">
      <c r="A28" s="528"/>
      <c r="B28" s="542" t="s">
        <v>2569</v>
      </c>
      <c r="C28" s="530"/>
      <c r="D28" s="531"/>
      <c r="E28" s="550"/>
      <c r="F28" s="533"/>
      <c r="G28" s="533"/>
    </row>
    <row r="29" spans="1:7" s="541" customFormat="1" ht="14.25">
      <c r="A29" s="528"/>
      <c r="B29" s="540"/>
      <c r="C29" s="530"/>
      <c r="D29" s="531"/>
      <c r="E29" s="550"/>
      <c r="F29" s="533"/>
      <c r="G29" s="533"/>
    </row>
    <row r="30" spans="1:7" s="549" customFormat="1" ht="120.75" customHeight="1">
      <c r="A30" s="543" t="s">
        <v>2570</v>
      </c>
      <c r="B30" s="544" t="s">
        <v>2571</v>
      </c>
      <c r="C30" s="545" t="s">
        <v>1580</v>
      </c>
      <c r="D30" s="546">
        <v>32</v>
      </c>
      <c r="E30" s="547"/>
      <c r="F30" s="548">
        <f>D30*E30</f>
        <v>0</v>
      </c>
      <c r="G30" s="548" t="s">
        <v>1395</v>
      </c>
    </row>
    <row r="31" spans="1:7" s="541" customFormat="1" ht="14.25">
      <c r="A31" s="528"/>
      <c r="B31" s="540"/>
      <c r="C31" s="530"/>
      <c r="D31" s="531"/>
      <c r="E31" s="550"/>
      <c r="F31" s="533"/>
      <c r="G31" s="533"/>
    </row>
    <row r="32" spans="1:7" s="534" customFormat="1" ht="18.75" customHeight="1">
      <c r="A32" s="528"/>
      <c r="B32" s="542" t="s">
        <v>2572</v>
      </c>
      <c r="C32" s="530"/>
      <c r="D32" s="531"/>
      <c r="E32" s="550"/>
      <c r="F32" s="533"/>
      <c r="G32" s="533"/>
    </row>
    <row r="33" spans="1:7" s="541" customFormat="1" ht="14.25">
      <c r="A33" s="528"/>
      <c r="B33" s="540"/>
      <c r="C33" s="530"/>
      <c r="D33" s="531"/>
      <c r="E33" s="550"/>
      <c r="F33" s="533"/>
      <c r="G33" s="533"/>
    </row>
    <row r="34" spans="1:7" s="549" customFormat="1" ht="34.5" customHeight="1">
      <c r="A34" s="543" t="s">
        <v>2573</v>
      </c>
      <c r="B34" s="544" t="s">
        <v>2574</v>
      </c>
      <c r="C34" s="545" t="s">
        <v>1580</v>
      </c>
      <c r="D34" s="546">
        <v>32</v>
      </c>
      <c r="E34" s="547"/>
      <c r="F34" s="548">
        <f>D34*E34</f>
        <v>0</v>
      </c>
      <c r="G34" s="548" t="s">
        <v>1395</v>
      </c>
    </row>
    <row r="35" spans="1:7" s="541" customFormat="1" ht="14.25">
      <c r="A35" s="528"/>
      <c r="B35" s="540"/>
      <c r="C35" s="530"/>
      <c r="D35" s="531"/>
      <c r="E35" s="550"/>
      <c r="F35" s="533"/>
      <c r="G35" s="548"/>
    </row>
    <row r="36" spans="1:7" s="534" customFormat="1" ht="18.75" customHeight="1">
      <c r="A36" s="528"/>
      <c r="B36" s="542" t="s">
        <v>2575</v>
      </c>
      <c r="C36" s="530"/>
      <c r="D36" s="531"/>
      <c r="E36" s="550"/>
      <c r="F36" s="533"/>
      <c r="G36" s="548"/>
    </row>
    <row r="37" spans="1:7" s="541" customFormat="1" ht="14.25">
      <c r="A37" s="528"/>
      <c r="B37" s="540"/>
      <c r="C37" s="530"/>
      <c r="D37" s="531"/>
      <c r="E37" s="550"/>
      <c r="F37" s="533"/>
      <c r="G37" s="548"/>
    </row>
    <row r="38" spans="1:7" s="549" customFormat="1" ht="21" customHeight="1">
      <c r="A38" s="543" t="s">
        <v>2576</v>
      </c>
      <c r="B38" s="544" t="s">
        <v>2577</v>
      </c>
      <c r="C38" s="545" t="s">
        <v>2562</v>
      </c>
      <c r="D38" s="546">
        <v>48</v>
      </c>
      <c r="E38" s="547"/>
      <c r="F38" s="548">
        <f>D38*E38</f>
        <v>0</v>
      </c>
      <c r="G38" s="548" t="s">
        <v>1395</v>
      </c>
    </row>
    <row r="39" spans="1:7" s="541" customFormat="1" ht="14.25">
      <c r="A39" s="528"/>
      <c r="B39" s="540"/>
      <c r="C39" s="530"/>
      <c r="D39" s="531"/>
      <c r="E39" s="550"/>
      <c r="F39" s="533"/>
      <c r="G39" s="548"/>
    </row>
    <row r="40" spans="1:7" s="534" customFormat="1" ht="18.75" customHeight="1">
      <c r="A40" s="528"/>
      <c r="B40" s="542" t="s">
        <v>2578</v>
      </c>
      <c r="C40" s="530"/>
      <c r="D40" s="531"/>
      <c r="E40" s="550"/>
      <c r="F40" s="533"/>
      <c r="G40" s="548"/>
    </row>
    <row r="41" spans="1:7" s="541" customFormat="1" ht="14.25">
      <c r="A41" s="528"/>
      <c r="B41" s="540"/>
      <c r="C41" s="530"/>
      <c r="D41" s="531"/>
      <c r="E41" s="550"/>
      <c r="F41" s="533"/>
      <c r="G41" s="548"/>
    </row>
    <row r="42" spans="1:7" s="549" customFormat="1" ht="21" customHeight="1">
      <c r="A42" s="543" t="s">
        <v>2579</v>
      </c>
      <c r="B42" s="544" t="s">
        <v>2580</v>
      </c>
      <c r="C42" s="545" t="s">
        <v>2562</v>
      </c>
      <c r="D42" s="546">
        <v>16</v>
      </c>
      <c r="E42" s="547"/>
      <c r="F42" s="548">
        <f>D42*E42</f>
        <v>0</v>
      </c>
      <c r="G42" s="548" t="s">
        <v>1395</v>
      </c>
    </row>
    <row r="43" spans="1:7" s="541" customFormat="1" thickBot="1">
      <c r="A43" s="528"/>
      <c r="B43" s="540"/>
      <c r="C43" s="530"/>
      <c r="D43" s="531"/>
      <c r="E43" s="550"/>
      <c r="F43" s="533"/>
      <c r="G43" s="548"/>
    </row>
    <row r="44" spans="1:7" s="521" customFormat="1" ht="31.5" customHeight="1" thickBot="1">
      <c r="A44" s="551"/>
      <c r="B44" s="552" t="s">
        <v>2581</v>
      </c>
      <c r="C44" s="553"/>
      <c r="D44" s="554"/>
      <c r="E44" s="555"/>
      <c r="F44" s="556">
        <f>SUM(F20:F43)</f>
        <v>0</v>
      </c>
      <c r="G44" s="548"/>
    </row>
    <row r="45" spans="1:7" s="521" customFormat="1" ht="15" customHeight="1" thickBot="1">
      <c r="A45" s="557"/>
      <c r="B45" s="558"/>
      <c r="C45" s="559"/>
      <c r="D45" s="560"/>
      <c r="E45" s="561"/>
      <c r="F45" s="562"/>
      <c r="G45" s="548"/>
    </row>
    <row r="46" spans="1:7" s="521" customFormat="1" ht="24.75" customHeight="1" thickBot="1">
      <c r="A46" s="515" t="s">
        <v>59</v>
      </c>
      <c r="B46" s="516" t="s">
        <v>2582</v>
      </c>
      <c r="C46" s="517"/>
      <c r="D46" s="518"/>
      <c r="E46" s="519"/>
      <c r="F46" s="520"/>
      <c r="G46" s="548"/>
    </row>
    <row r="47" spans="1:7" s="494" customFormat="1">
      <c r="A47" s="522"/>
      <c r="B47" s="563"/>
      <c r="C47" s="524"/>
      <c r="D47" s="525"/>
      <c r="E47" s="526"/>
      <c r="F47" s="527"/>
      <c r="G47" s="548"/>
    </row>
    <row r="48" spans="1:7" s="534" customFormat="1" ht="18" customHeight="1">
      <c r="A48" s="528" t="s">
        <v>2416</v>
      </c>
      <c r="B48" s="564" t="s">
        <v>2583</v>
      </c>
      <c r="C48" s="565" t="s">
        <v>2562</v>
      </c>
      <c r="D48" s="566">
        <v>1</v>
      </c>
      <c r="E48" s="567"/>
      <c r="F48" s="533">
        <f>D48*E48</f>
        <v>0</v>
      </c>
      <c r="G48" s="548" t="s">
        <v>1395</v>
      </c>
    </row>
    <row r="49" spans="1:7" s="534" customFormat="1" ht="28.5" customHeight="1">
      <c r="A49" s="528"/>
      <c r="B49" s="529" t="s">
        <v>2584</v>
      </c>
      <c r="C49" s="565"/>
      <c r="D49" s="566"/>
      <c r="E49" s="568"/>
      <c r="F49" s="533"/>
      <c r="G49" s="548"/>
    </row>
    <row r="50" spans="1:7" s="541" customFormat="1" ht="28.5">
      <c r="A50" s="528"/>
      <c r="B50" s="540" t="s">
        <v>2585</v>
      </c>
      <c r="C50" s="530"/>
      <c r="D50" s="566"/>
      <c r="E50" s="568"/>
      <c r="F50" s="533"/>
      <c r="G50" s="548"/>
    </row>
    <row r="51" spans="1:7" s="541" customFormat="1" ht="28.5">
      <c r="A51" s="528"/>
      <c r="B51" s="540" t="s">
        <v>2586</v>
      </c>
      <c r="C51" s="530"/>
      <c r="D51" s="566"/>
      <c r="E51" s="568"/>
      <c r="F51" s="533"/>
      <c r="G51" s="548"/>
    </row>
    <row r="52" spans="1:7" s="541" customFormat="1" ht="28.5">
      <c r="A52" s="528"/>
      <c r="B52" s="540" t="s">
        <v>2587</v>
      </c>
      <c r="C52" s="530"/>
      <c r="D52" s="566"/>
      <c r="E52" s="568"/>
      <c r="F52" s="533"/>
      <c r="G52" s="548"/>
    </row>
    <row r="53" spans="1:7" s="541" customFormat="1" ht="49.5" customHeight="1">
      <c r="A53" s="528"/>
      <c r="B53" s="540" t="s">
        <v>2588</v>
      </c>
      <c r="C53" s="530"/>
      <c r="D53" s="566"/>
      <c r="E53" s="568"/>
      <c r="F53" s="533"/>
      <c r="G53" s="548"/>
    </row>
    <row r="54" spans="1:7" s="541" customFormat="1" ht="14.25">
      <c r="A54" s="528"/>
      <c r="B54" s="540" t="s">
        <v>2589</v>
      </c>
      <c r="C54" s="530"/>
      <c r="D54" s="566"/>
      <c r="E54" s="568"/>
      <c r="F54" s="533"/>
      <c r="G54" s="548"/>
    </row>
    <row r="55" spans="1:7" s="541" customFormat="1" ht="14.25">
      <c r="A55" s="528"/>
      <c r="B55" s="540" t="s">
        <v>2590</v>
      </c>
      <c r="C55" s="530"/>
      <c r="D55" s="566"/>
      <c r="E55" s="568"/>
      <c r="F55" s="533"/>
      <c r="G55" s="548"/>
    </row>
    <row r="56" spans="1:7" s="541" customFormat="1" ht="14.25">
      <c r="A56" s="528"/>
      <c r="B56" s="540" t="s">
        <v>2591</v>
      </c>
      <c r="C56" s="530"/>
      <c r="D56" s="566"/>
      <c r="E56" s="568"/>
      <c r="F56" s="533"/>
      <c r="G56" s="548"/>
    </row>
    <row r="57" spans="1:7" s="541" customFormat="1" ht="14.25">
      <c r="A57" s="528"/>
      <c r="B57" s="540" t="s">
        <v>2592</v>
      </c>
      <c r="C57" s="530"/>
      <c r="D57" s="566"/>
      <c r="E57" s="568"/>
      <c r="F57" s="533"/>
      <c r="G57" s="548"/>
    </row>
    <row r="58" spans="1:7" s="541" customFormat="1" ht="14.25">
      <c r="A58" s="528"/>
      <c r="B58" s="540" t="s">
        <v>2593</v>
      </c>
      <c r="C58" s="530"/>
      <c r="D58" s="566"/>
      <c r="E58" s="568"/>
      <c r="F58" s="533"/>
      <c r="G58" s="548"/>
    </row>
    <row r="59" spans="1:7" s="541" customFormat="1" ht="16.5">
      <c r="A59" s="528"/>
      <c r="B59" s="540" t="s">
        <v>2594</v>
      </c>
      <c r="C59" s="530"/>
      <c r="D59" s="566"/>
      <c r="E59" s="568"/>
      <c r="F59" s="533"/>
      <c r="G59" s="548"/>
    </row>
    <row r="60" spans="1:7" s="541" customFormat="1" ht="28.5">
      <c r="A60" s="528"/>
      <c r="B60" s="540" t="s">
        <v>2595</v>
      </c>
      <c r="C60" s="530"/>
      <c r="D60" s="566"/>
      <c r="E60" s="568"/>
      <c r="F60" s="533"/>
      <c r="G60" s="548"/>
    </row>
    <row r="61" spans="1:7" s="541" customFormat="1" ht="14.25">
      <c r="A61" s="528"/>
      <c r="B61" s="540" t="s">
        <v>2596</v>
      </c>
      <c r="C61" s="530"/>
      <c r="D61" s="566"/>
      <c r="E61" s="568"/>
      <c r="F61" s="533"/>
      <c r="G61" s="548"/>
    </row>
    <row r="62" spans="1:7" s="541" customFormat="1" ht="14.25">
      <c r="A62" s="528"/>
      <c r="B62" s="540" t="s">
        <v>2597</v>
      </c>
      <c r="C62" s="530"/>
      <c r="D62" s="566"/>
      <c r="E62" s="568"/>
      <c r="F62" s="533"/>
      <c r="G62" s="548"/>
    </row>
    <row r="63" spans="1:7" s="541" customFormat="1" ht="14.25">
      <c r="A63" s="528"/>
      <c r="B63" s="540" t="s">
        <v>2598</v>
      </c>
      <c r="C63" s="530"/>
      <c r="D63" s="566"/>
      <c r="E63" s="568"/>
      <c r="F63" s="533"/>
      <c r="G63" s="548"/>
    </row>
    <row r="64" spans="1:7" s="541" customFormat="1" ht="14.25">
      <c r="A64" s="528"/>
      <c r="B64" s="540" t="s">
        <v>2599</v>
      </c>
      <c r="C64" s="530"/>
      <c r="D64" s="566"/>
      <c r="E64" s="568"/>
      <c r="F64" s="533"/>
      <c r="G64" s="548"/>
    </row>
    <row r="65" spans="1:7" s="570" customFormat="1" ht="28.5">
      <c r="A65" s="528"/>
      <c r="B65" s="540" t="s">
        <v>2600</v>
      </c>
      <c r="C65" s="530"/>
      <c r="D65" s="566"/>
      <c r="E65" s="568"/>
      <c r="F65" s="569"/>
      <c r="G65" s="548"/>
    </row>
    <row r="66" spans="1:7" s="541" customFormat="1" ht="14.25">
      <c r="A66" s="528"/>
      <c r="B66" s="540" t="s">
        <v>2601</v>
      </c>
      <c r="C66" s="530"/>
      <c r="D66" s="566"/>
      <c r="E66" s="568"/>
      <c r="F66" s="533"/>
      <c r="G66" s="548"/>
    </row>
    <row r="67" spans="1:7" s="541" customFormat="1" ht="14.25">
      <c r="A67" s="528"/>
      <c r="B67" s="540" t="s">
        <v>2602</v>
      </c>
      <c r="C67" s="530"/>
      <c r="D67" s="566"/>
      <c r="E67" s="568"/>
      <c r="F67" s="533"/>
      <c r="G67" s="548"/>
    </row>
    <row r="68" spans="1:7" s="541" customFormat="1" ht="14.25">
      <c r="A68" s="528"/>
      <c r="B68" s="540" t="s">
        <v>2603</v>
      </c>
      <c r="C68" s="530"/>
      <c r="D68" s="566"/>
      <c r="E68" s="568"/>
      <c r="F68" s="533"/>
      <c r="G68" s="548"/>
    </row>
    <row r="69" spans="1:7" s="541" customFormat="1" ht="14.25">
      <c r="A69" s="528"/>
      <c r="B69" s="540" t="s">
        <v>2604</v>
      </c>
      <c r="C69" s="530"/>
      <c r="D69" s="566"/>
      <c r="E69" s="568"/>
      <c r="F69" s="533"/>
      <c r="G69" s="548"/>
    </row>
    <row r="70" spans="1:7" s="541" customFormat="1" ht="14.25">
      <c r="A70" s="528"/>
      <c r="B70" s="540" t="s">
        <v>2605</v>
      </c>
      <c r="C70" s="530"/>
      <c r="D70" s="566"/>
      <c r="E70" s="568"/>
      <c r="F70" s="533"/>
      <c r="G70" s="548"/>
    </row>
    <row r="71" spans="1:7" s="541" customFormat="1" ht="14.25">
      <c r="A71" s="528"/>
      <c r="B71" s="540" t="s">
        <v>2606</v>
      </c>
      <c r="C71" s="530"/>
      <c r="D71" s="566"/>
      <c r="E71" s="568"/>
      <c r="F71" s="533"/>
      <c r="G71" s="548"/>
    </row>
    <row r="72" spans="1:7" s="541" customFormat="1" ht="14.25">
      <c r="A72" s="528"/>
      <c r="B72" s="540" t="s">
        <v>2607</v>
      </c>
      <c r="C72" s="530"/>
      <c r="D72" s="566"/>
      <c r="E72" s="568"/>
      <c r="F72" s="533"/>
      <c r="G72" s="548"/>
    </row>
    <row r="73" spans="1:7" s="541" customFormat="1" ht="28.5">
      <c r="A73" s="528"/>
      <c r="B73" s="540" t="s">
        <v>2608</v>
      </c>
      <c r="C73" s="530"/>
      <c r="D73" s="566"/>
      <c r="E73" s="568"/>
      <c r="F73" s="533"/>
      <c r="G73" s="548"/>
    </row>
    <row r="74" spans="1:7" s="541" customFormat="1" ht="33" customHeight="1">
      <c r="A74" s="528"/>
      <c r="B74" s="540" t="s">
        <v>2609</v>
      </c>
      <c r="C74" s="530"/>
      <c r="D74" s="566"/>
      <c r="E74" s="568"/>
      <c r="F74" s="533"/>
      <c r="G74" s="548"/>
    </row>
    <row r="75" spans="1:7" s="541" customFormat="1" ht="30.75" customHeight="1">
      <c r="A75" s="528"/>
      <c r="B75" s="540" t="s">
        <v>2610</v>
      </c>
      <c r="C75" s="530"/>
      <c r="D75" s="566"/>
      <c r="E75" s="568"/>
      <c r="F75" s="533"/>
      <c r="G75" s="548"/>
    </row>
    <row r="76" spans="1:7" s="541" customFormat="1" ht="14.25">
      <c r="A76" s="528"/>
      <c r="B76" s="540" t="s">
        <v>2611</v>
      </c>
      <c r="C76" s="530"/>
      <c r="D76" s="566"/>
      <c r="E76" s="568"/>
      <c r="F76" s="533"/>
      <c r="G76" s="548"/>
    </row>
    <row r="77" spans="1:7" s="541" customFormat="1" ht="15" customHeight="1">
      <c r="A77" s="528"/>
      <c r="B77" s="540" t="s">
        <v>2612</v>
      </c>
      <c r="C77" s="530"/>
      <c r="D77" s="566"/>
      <c r="E77" s="568"/>
      <c r="F77" s="533"/>
      <c r="G77" s="548"/>
    </row>
    <row r="78" spans="1:7" s="541" customFormat="1" ht="14.25">
      <c r="A78" s="528"/>
      <c r="B78" s="540" t="s">
        <v>2613</v>
      </c>
      <c r="C78" s="530"/>
      <c r="D78" s="566"/>
      <c r="E78" s="568"/>
      <c r="F78" s="569"/>
      <c r="G78" s="548"/>
    </row>
    <row r="79" spans="1:7" s="541" customFormat="1" ht="90" customHeight="1">
      <c r="A79" s="528"/>
      <c r="B79" s="540" t="s">
        <v>2614</v>
      </c>
      <c r="C79" s="530"/>
      <c r="D79" s="566"/>
      <c r="E79" s="568"/>
      <c r="F79" s="533"/>
      <c r="G79" s="548"/>
    </row>
    <row r="80" spans="1:7" s="541" customFormat="1" ht="60" customHeight="1">
      <c r="A80" s="528"/>
      <c r="B80" s="540" t="s">
        <v>2615</v>
      </c>
      <c r="C80" s="530"/>
      <c r="D80" s="566"/>
      <c r="E80" s="568"/>
      <c r="F80" s="533"/>
      <c r="G80" s="548"/>
    </row>
    <row r="81" spans="1:7" s="574" customFormat="1" ht="60.75" customHeight="1">
      <c r="A81" s="528"/>
      <c r="B81" s="540" t="s">
        <v>2616</v>
      </c>
      <c r="C81" s="571"/>
      <c r="D81" s="572"/>
      <c r="E81" s="573"/>
      <c r="F81" s="533"/>
      <c r="G81" s="548"/>
    </row>
    <row r="82" spans="1:7" s="541" customFormat="1" ht="42.75">
      <c r="A82" s="528"/>
      <c r="B82" s="540" t="s">
        <v>2617</v>
      </c>
      <c r="C82" s="530"/>
      <c r="D82" s="566"/>
      <c r="E82" s="568"/>
      <c r="F82" s="569"/>
      <c r="G82" s="548"/>
    </row>
    <row r="83" spans="1:7" s="541" customFormat="1" ht="28.5">
      <c r="A83" s="528"/>
      <c r="B83" s="540" t="s">
        <v>2618</v>
      </c>
      <c r="C83" s="530"/>
      <c r="D83" s="566"/>
      <c r="E83" s="568"/>
      <c r="F83" s="533"/>
      <c r="G83" s="548"/>
    </row>
    <row r="84" spans="1:7" s="541" customFormat="1" ht="28.5">
      <c r="A84" s="528"/>
      <c r="B84" s="540" t="s">
        <v>2619</v>
      </c>
      <c r="C84" s="530"/>
      <c r="D84" s="566"/>
      <c r="E84" s="568"/>
      <c r="F84" s="569"/>
      <c r="G84" s="548"/>
    </row>
    <row r="85" spans="1:7" s="541" customFormat="1" ht="28.5">
      <c r="A85" s="528"/>
      <c r="B85" s="540" t="s">
        <v>2620</v>
      </c>
      <c r="C85" s="530"/>
      <c r="D85" s="566"/>
      <c r="E85" s="568"/>
      <c r="F85" s="569"/>
      <c r="G85" s="548"/>
    </row>
    <row r="86" spans="1:7" s="541" customFormat="1" ht="28.5">
      <c r="A86" s="528"/>
      <c r="B86" s="540" t="s">
        <v>2621</v>
      </c>
      <c r="C86" s="530"/>
      <c r="D86" s="566"/>
      <c r="E86" s="568"/>
      <c r="F86" s="569"/>
      <c r="G86" s="548"/>
    </row>
    <row r="87" spans="1:7" s="541" customFormat="1" ht="14.25">
      <c r="A87" s="528"/>
      <c r="B87" s="540" t="s">
        <v>2622</v>
      </c>
      <c r="C87" s="530"/>
      <c r="D87" s="566"/>
      <c r="E87" s="568"/>
      <c r="F87" s="533"/>
      <c r="G87" s="548"/>
    </row>
    <row r="88" spans="1:7" s="541" customFormat="1" ht="14.25">
      <c r="A88" s="528"/>
      <c r="B88" s="540" t="s">
        <v>2623</v>
      </c>
      <c r="C88" s="530"/>
      <c r="D88" s="566"/>
      <c r="E88" s="568"/>
      <c r="F88" s="533"/>
      <c r="G88" s="548"/>
    </row>
    <row r="89" spans="1:7" s="541" customFormat="1" ht="18" customHeight="1">
      <c r="A89" s="528"/>
      <c r="B89" s="540" t="s">
        <v>2624</v>
      </c>
      <c r="C89" s="530"/>
      <c r="D89" s="566"/>
      <c r="E89" s="568"/>
      <c r="F89" s="569"/>
      <c r="G89" s="548"/>
    </row>
    <row r="90" spans="1:7" s="574" customFormat="1" ht="31.5" customHeight="1">
      <c r="A90" s="528"/>
      <c r="B90" s="540" t="s">
        <v>2625</v>
      </c>
      <c r="C90" s="571"/>
      <c r="D90" s="572"/>
      <c r="E90" s="573"/>
      <c r="F90" s="575"/>
      <c r="G90" s="548"/>
    </row>
    <row r="91" spans="1:7" s="574" customFormat="1" ht="30" customHeight="1">
      <c r="A91" s="528"/>
      <c r="B91" s="540" t="s">
        <v>2626</v>
      </c>
      <c r="C91" s="571"/>
      <c r="D91" s="572"/>
      <c r="E91" s="573"/>
      <c r="F91" s="575"/>
      <c r="G91" s="548"/>
    </row>
    <row r="92" spans="1:7" s="541" customFormat="1" ht="31.5" customHeight="1">
      <c r="A92" s="528"/>
      <c r="B92" s="540" t="s">
        <v>2627</v>
      </c>
      <c r="C92" s="530"/>
      <c r="D92" s="566"/>
      <c r="E92" s="568"/>
      <c r="F92" s="569"/>
      <c r="G92" s="548"/>
    </row>
    <row r="93" spans="1:7" s="541" customFormat="1" ht="42" customHeight="1">
      <c r="A93" s="528"/>
      <c r="B93" s="540" t="s">
        <v>2628</v>
      </c>
      <c r="C93" s="530"/>
      <c r="D93" s="566"/>
      <c r="E93" s="568"/>
      <c r="F93" s="569"/>
      <c r="G93" s="548"/>
    </row>
    <row r="94" spans="1:7" s="494" customFormat="1">
      <c r="A94" s="522"/>
      <c r="B94" s="523"/>
      <c r="C94" s="524"/>
      <c r="D94" s="576"/>
      <c r="E94" s="577"/>
      <c r="F94" s="578"/>
      <c r="G94" s="548"/>
    </row>
    <row r="95" spans="1:7" s="534" customFormat="1" ht="18" customHeight="1">
      <c r="A95" s="528" t="s">
        <v>2419</v>
      </c>
      <c r="B95" s="564" t="s">
        <v>2629</v>
      </c>
      <c r="C95" s="565" t="s">
        <v>2562</v>
      </c>
      <c r="D95" s="566">
        <v>1</v>
      </c>
      <c r="E95" s="567"/>
      <c r="F95" s="533">
        <f>D95*E95</f>
        <v>0</v>
      </c>
      <c r="G95" s="548" t="s">
        <v>1395</v>
      </c>
    </row>
    <row r="96" spans="1:7" s="534" customFormat="1" ht="28.5" customHeight="1">
      <c r="A96" s="528"/>
      <c r="B96" s="529" t="s">
        <v>2584</v>
      </c>
      <c r="C96" s="565"/>
      <c r="D96" s="566"/>
      <c r="E96" s="568"/>
      <c r="F96" s="533"/>
      <c r="G96" s="548"/>
    </row>
    <row r="97" spans="1:7" s="541" customFormat="1" ht="28.5">
      <c r="A97" s="528"/>
      <c r="B97" s="540" t="s">
        <v>2630</v>
      </c>
      <c r="C97" s="530"/>
      <c r="D97" s="566"/>
      <c r="E97" s="568"/>
      <c r="F97" s="533"/>
      <c r="G97" s="548"/>
    </row>
    <row r="98" spans="1:7" s="541" customFormat="1" ht="14.25">
      <c r="A98" s="528"/>
      <c r="B98" s="540" t="s">
        <v>2589</v>
      </c>
      <c r="C98" s="530"/>
      <c r="D98" s="566"/>
      <c r="E98" s="568"/>
      <c r="F98" s="533"/>
      <c r="G98" s="548"/>
    </row>
    <row r="99" spans="1:7" s="541" customFormat="1" ht="14.25">
      <c r="A99" s="528"/>
      <c r="B99" s="540" t="s">
        <v>2631</v>
      </c>
      <c r="C99" s="530"/>
      <c r="D99" s="566"/>
      <c r="E99" s="568"/>
      <c r="F99" s="533"/>
      <c r="G99" s="548"/>
    </row>
    <row r="100" spans="1:7" s="541" customFormat="1" ht="14.25">
      <c r="A100" s="528"/>
      <c r="B100" s="540" t="s">
        <v>2632</v>
      </c>
      <c r="C100" s="530"/>
      <c r="D100" s="566"/>
      <c r="E100" s="568"/>
      <c r="F100" s="533"/>
      <c r="G100" s="548"/>
    </row>
    <row r="101" spans="1:7" s="541" customFormat="1" ht="14.25">
      <c r="A101" s="528"/>
      <c r="B101" s="540" t="s">
        <v>2633</v>
      </c>
      <c r="C101" s="530"/>
      <c r="D101" s="566"/>
      <c r="E101" s="568"/>
      <c r="F101" s="533"/>
      <c r="G101" s="548"/>
    </row>
    <row r="102" spans="1:7" s="541" customFormat="1" ht="16.5">
      <c r="A102" s="528"/>
      <c r="B102" s="540" t="s">
        <v>2634</v>
      </c>
      <c r="C102" s="530"/>
      <c r="D102" s="566"/>
      <c r="E102" s="568"/>
      <c r="F102" s="533"/>
      <c r="G102" s="548"/>
    </row>
    <row r="103" spans="1:7" s="541" customFormat="1" ht="33" customHeight="1">
      <c r="A103" s="528"/>
      <c r="B103" s="540" t="s">
        <v>2609</v>
      </c>
      <c r="C103" s="530"/>
      <c r="D103" s="566"/>
      <c r="E103" s="568"/>
      <c r="F103" s="533"/>
      <c r="G103" s="548"/>
    </row>
    <row r="104" spans="1:7" s="541" customFormat="1" ht="15" customHeight="1">
      <c r="A104" s="528"/>
      <c r="B104" s="540" t="s">
        <v>2612</v>
      </c>
      <c r="C104" s="530"/>
      <c r="D104" s="566"/>
      <c r="E104" s="568"/>
      <c r="F104" s="533"/>
      <c r="G104" s="548"/>
    </row>
    <row r="105" spans="1:7" s="541" customFormat="1" ht="14.25">
      <c r="A105" s="528"/>
      <c r="B105" s="540" t="s">
        <v>2613</v>
      </c>
      <c r="C105" s="530"/>
      <c r="D105" s="566"/>
      <c r="E105" s="568"/>
      <c r="F105" s="569"/>
      <c r="G105" s="548"/>
    </row>
    <row r="106" spans="1:7" s="574" customFormat="1" ht="60.75" customHeight="1">
      <c r="A106" s="528"/>
      <c r="B106" s="540" t="s">
        <v>2616</v>
      </c>
      <c r="C106" s="571"/>
      <c r="D106" s="572"/>
      <c r="E106" s="573"/>
      <c r="F106" s="533"/>
      <c r="G106" s="548"/>
    </row>
    <row r="107" spans="1:7" s="541" customFormat="1" ht="42.75">
      <c r="A107" s="528"/>
      <c r="B107" s="540" t="s">
        <v>2617</v>
      </c>
      <c r="C107" s="530"/>
      <c r="D107" s="566"/>
      <c r="E107" s="568"/>
      <c r="F107" s="569"/>
      <c r="G107" s="548"/>
    </row>
    <row r="108" spans="1:7" s="541" customFormat="1" ht="28.5">
      <c r="A108" s="528"/>
      <c r="B108" s="540" t="s">
        <v>2618</v>
      </c>
      <c r="C108" s="530"/>
      <c r="D108" s="566"/>
      <c r="E108" s="568"/>
      <c r="F108" s="533"/>
      <c r="G108" s="548"/>
    </row>
    <row r="109" spans="1:7" s="541" customFormat="1" ht="28.5">
      <c r="A109" s="528"/>
      <c r="B109" s="540" t="s">
        <v>2619</v>
      </c>
      <c r="C109" s="530"/>
      <c r="D109" s="566"/>
      <c r="E109" s="568"/>
      <c r="F109" s="569"/>
      <c r="G109" s="548"/>
    </row>
    <row r="110" spans="1:7" s="541" customFormat="1" ht="28.5">
      <c r="A110" s="528"/>
      <c r="B110" s="540" t="s">
        <v>2620</v>
      </c>
      <c r="C110" s="530"/>
      <c r="D110" s="566"/>
      <c r="E110" s="568"/>
      <c r="F110" s="569"/>
      <c r="G110" s="548"/>
    </row>
    <row r="111" spans="1:7" s="541" customFormat="1" ht="28.5">
      <c r="A111" s="528"/>
      <c r="B111" s="540" t="s">
        <v>2621</v>
      </c>
      <c r="C111" s="530"/>
      <c r="D111" s="566"/>
      <c r="E111" s="568"/>
      <c r="F111" s="569"/>
      <c r="G111" s="548"/>
    </row>
    <row r="112" spans="1:7" s="541" customFormat="1" ht="14.25">
      <c r="A112" s="528"/>
      <c r="B112" s="540" t="s">
        <v>2622</v>
      </c>
      <c r="C112" s="530"/>
      <c r="D112" s="566"/>
      <c r="E112" s="568"/>
      <c r="F112" s="533"/>
      <c r="G112" s="548"/>
    </row>
    <row r="113" spans="1:7" s="541" customFormat="1" ht="14.25">
      <c r="A113" s="528"/>
      <c r="B113" s="540" t="s">
        <v>2623</v>
      </c>
      <c r="C113" s="530"/>
      <c r="D113" s="566"/>
      <c r="E113" s="568"/>
      <c r="F113" s="533"/>
      <c r="G113" s="548"/>
    </row>
    <row r="114" spans="1:7" s="541" customFormat="1" ht="18" customHeight="1">
      <c r="A114" s="528"/>
      <c r="B114" s="540" t="s">
        <v>2624</v>
      </c>
      <c r="C114" s="530"/>
      <c r="D114" s="566"/>
      <c r="E114" s="568"/>
      <c r="F114" s="569"/>
      <c r="G114" s="548"/>
    </row>
    <row r="115" spans="1:7" s="574" customFormat="1" ht="31.5" customHeight="1">
      <c r="A115" s="528"/>
      <c r="B115" s="540" t="s">
        <v>2625</v>
      </c>
      <c r="C115" s="571"/>
      <c r="D115" s="572"/>
      <c r="E115" s="573"/>
      <c r="F115" s="575"/>
      <c r="G115" s="548"/>
    </row>
    <row r="116" spans="1:7" s="494" customFormat="1">
      <c r="A116" s="522"/>
      <c r="B116" s="523"/>
      <c r="C116" s="524"/>
      <c r="D116" s="576"/>
      <c r="E116" s="577"/>
      <c r="F116" s="578"/>
      <c r="G116" s="548"/>
    </row>
    <row r="117" spans="1:7" s="534" customFormat="1" ht="18" customHeight="1">
      <c r="A117" s="528" t="s">
        <v>2422</v>
      </c>
      <c r="B117" s="564" t="s">
        <v>2635</v>
      </c>
      <c r="C117" s="565" t="s">
        <v>2562</v>
      </c>
      <c r="D117" s="566">
        <v>1</v>
      </c>
      <c r="E117" s="567"/>
      <c r="F117" s="533">
        <f>D117*E117</f>
        <v>0</v>
      </c>
      <c r="G117" s="548" t="s">
        <v>1395</v>
      </c>
    </row>
    <row r="118" spans="1:7" s="534" customFormat="1" ht="28.5" customHeight="1">
      <c r="A118" s="528"/>
      <c r="B118" s="529" t="s">
        <v>2584</v>
      </c>
      <c r="C118" s="565"/>
      <c r="D118" s="566"/>
      <c r="E118" s="568"/>
      <c r="F118" s="533"/>
      <c r="G118" s="548"/>
    </row>
    <row r="119" spans="1:7" s="541" customFormat="1" ht="28.5">
      <c r="A119" s="528"/>
      <c r="B119" s="540" t="s">
        <v>2636</v>
      </c>
      <c r="C119" s="530"/>
      <c r="D119" s="566"/>
      <c r="E119" s="568"/>
      <c r="F119" s="533"/>
      <c r="G119" s="548"/>
    </row>
    <row r="120" spans="1:7" s="541" customFormat="1" ht="14.25">
      <c r="A120" s="528"/>
      <c r="B120" s="540" t="s">
        <v>2589</v>
      </c>
      <c r="C120" s="530"/>
      <c r="D120" s="566"/>
      <c r="E120" s="568"/>
      <c r="F120" s="533"/>
      <c r="G120" s="548"/>
    </row>
    <row r="121" spans="1:7" s="541" customFormat="1" ht="14.25">
      <c r="A121" s="528"/>
      <c r="B121" s="540" t="s">
        <v>2631</v>
      </c>
      <c r="C121" s="530"/>
      <c r="D121" s="566"/>
      <c r="E121" s="568"/>
      <c r="F121" s="533"/>
      <c r="G121" s="548"/>
    </row>
    <row r="122" spans="1:7" s="541" customFormat="1" ht="14.25">
      <c r="A122" s="528"/>
      <c r="B122" s="540" t="s">
        <v>2632</v>
      </c>
      <c r="C122" s="530"/>
      <c r="D122" s="566"/>
      <c r="E122" s="568"/>
      <c r="F122" s="533"/>
      <c r="G122" s="548"/>
    </row>
    <row r="123" spans="1:7" s="541" customFormat="1" ht="14.25">
      <c r="A123" s="528"/>
      <c r="B123" s="540" t="s">
        <v>2633</v>
      </c>
      <c r="C123" s="530"/>
      <c r="D123" s="566"/>
      <c r="E123" s="568"/>
      <c r="F123" s="533"/>
      <c r="G123" s="548"/>
    </row>
    <row r="124" spans="1:7" s="541" customFormat="1" ht="16.5">
      <c r="A124" s="528"/>
      <c r="B124" s="540" t="s">
        <v>2637</v>
      </c>
      <c r="C124" s="530"/>
      <c r="D124" s="566"/>
      <c r="E124" s="568"/>
      <c r="F124" s="533"/>
      <c r="G124" s="548"/>
    </row>
    <row r="125" spans="1:7" s="541" customFormat="1" ht="33" customHeight="1">
      <c r="A125" s="528"/>
      <c r="B125" s="540" t="s">
        <v>2609</v>
      </c>
      <c r="C125" s="530"/>
      <c r="D125" s="566"/>
      <c r="E125" s="568"/>
      <c r="F125" s="533"/>
      <c r="G125" s="548"/>
    </row>
    <row r="126" spans="1:7" s="541" customFormat="1" ht="15" customHeight="1">
      <c r="A126" s="528"/>
      <c r="B126" s="540" t="s">
        <v>2612</v>
      </c>
      <c r="C126" s="530"/>
      <c r="D126" s="566"/>
      <c r="E126" s="568"/>
      <c r="F126" s="533"/>
      <c r="G126" s="548"/>
    </row>
    <row r="127" spans="1:7" s="574" customFormat="1" ht="60.75" customHeight="1">
      <c r="A127" s="528"/>
      <c r="B127" s="540" t="s">
        <v>2616</v>
      </c>
      <c r="C127" s="571"/>
      <c r="D127" s="572"/>
      <c r="E127" s="573"/>
      <c r="F127" s="533"/>
      <c r="G127" s="548"/>
    </row>
    <row r="128" spans="1:7" s="541" customFormat="1" ht="42.75">
      <c r="A128" s="528"/>
      <c r="B128" s="540" t="s">
        <v>2617</v>
      </c>
      <c r="C128" s="530"/>
      <c r="D128" s="566"/>
      <c r="E128" s="568"/>
      <c r="F128" s="569"/>
      <c r="G128" s="548"/>
    </row>
    <row r="129" spans="1:7" s="541" customFormat="1" ht="28.5">
      <c r="A129" s="528"/>
      <c r="B129" s="540" t="s">
        <v>2638</v>
      </c>
      <c r="C129" s="530"/>
      <c r="D129" s="566"/>
      <c r="E129" s="568"/>
      <c r="F129" s="533"/>
      <c r="G129" s="548"/>
    </row>
    <row r="130" spans="1:7" s="541" customFormat="1" ht="14.25">
      <c r="A130" s="528"/>
      <c r="B130" s="540" t="s">
        <v>2622</v>
      </c>
      <c r="C130" s="530"/>
      <c r="D130" s="566"/>
      <c r="E130" s="568"/>
      <c r="F130" s="533"/>
      <c r="G130" s="548"/>
    </row>
    <row r="131" spans="1:7" s="541" customFormat="1" ht="14.25">
      <c r="A131" s="528"/>
      <c r="B131" s="540" t="s">
        <v>2623</v>
      </c>
      <c r="C131" s="530"/>
      <c r="D131" s="566"/>
      <c r="E131" s="568"/>
      <c r="F131" s="533"/>
      <c r="G131" s="548"/>
    </row>
    <row r="132" spans="1:7" s="494" customFormat="1">
      <c r="A132" s="522"/>
      <c r="B132" s="523"/>
      <c r="C132" s="524"/>
      <c r="D132" s="576"/>
      <c r="E132" s="577"/>
      <c r="F132" s="578"/>
      <c r="G132" s="548"/>
    </row>
    <row r="133" spans="1:7" s="534" customFormat="1" ht="18" customHeight="1">
      <c r="A133" s="528" t="s">
        <v>2639</v>
      </c>
      <c r="B133" s="564" t="s">
        <v>2640</v>
      </c>
      <c r="C133" s="565" t="s">
        <v>2562</v>
      </c>
      <c r="D133" s="566">
        <v>1</v>
      </c>
      <c r="E133" s="567"/>
      <c r="F133" s="533">
        <f>D133*E133</f>
        <v>0</v>
      </c>
      <c r="G133" s="548" t="s">
        <v>1395</v>
      </c>
    </row>
    <row r="134" spans="1:7" s="534" customFormat="1" ht="28.5" customHeight="1">
      <c r="A134" s="528"/>
      <c r="B134" s="529" t="s">
        <v>2584</v>
      </c>
      <c r="C134" s="565"/>
      <c r="D134" s="566"/>
      <c r="E134" s="568"/>
      <c r="F134" s="533"/>
      <c r="G134" s="548"/>
    </row>
    <row r="135" spans="1:7" s="541" customFormat="1" ht="90" customHeight="1">
      <c r="A135" s="528"/>
      <c r="B135" s="540" t="s">
        <v>2641</v>
      </c>
      <c r="C135" s="530"/>
      <c r="D135" s="566"/>
      <c r="E135" s="568"/>
      <c r="F135" s="533"/>
      <c r="G135" s="548"/>
    </row>
    <row r="136" spans="1:7" s="541" customFormat="1" ht="42.75">
      <c r="A136" s="528"/>
      <c r="B136" s="540" t="s">
        <v>2642</v>
      </c>
      <c r="C136" s="530"/>
      <c r="D136" s="566"/>
      <c r="E136" s="568"/>
      <c r="F136" s="569"/>
      <c r="G136" s="548"/>
    </row>
    <row r="137" spans="1:7" s="541" customFormat="1" ht="28.5">
      <c r="A137" s="528"/>
      <c r="B137" s="540" t="s">
        <v>2643</v>
      </c>
      <c r="C137" s="530"/>
      <c r="D137" s="566"/>
      <c r="E137" s="568"/>
      <c r="F137" s="533"/>
      <c r="G137" s="548"/>
    </row>
    <row r="138" spans="1:7" s="494" customFormat="1">
      <c r="A138" s="522"/>
      <c r="B138" s="523"/>
      <c r="C138" s="524"/>
      <c r="D138" s="576"/>
      <c r="E138" s="577"/>
      <c r="F138" s="578"/>
      <c r="G138" s="548"/>
    </row>
    <row r="139" spans="1:7" s="534" customFormat="1" ht="18" customHeight="1">
      <c r="A139" s="528" t="s">
        <v>2424</v>
      </c>
      <c r="B139" s="564" t="s">
        <v>2644</v>
      </c>
      <c r="C139" s="565" t="s">
        <v>2562</v>
      </c>
      <c r="D139" s="566">
        <v>1</v>
      </c>
      <c r="E139" s="567"/>
      <c r="F139" s="533">
        <f>D139*E139</f>
        <v>0</v>
      </c>
      <c r="G139" s="548" t="s">
        <v>1395</v>
      </c>
    </row>
    <row r="140" spans="1:7" s="534" customFormat="1" ht="28.5" customHeight="1">
      <c r="A140" s="528"/>
      <c r="B140" s="529" t="s">
        <v>2584</v>
      </c>
      <c r="C140" s="565"/>
      <c r="D140" s="566"/>
      <c r="E140" s="568"/>
      <c r="F140" s="533"/>
      <c r="G140" s="548"/>
    </row>
    <row r="141" spans="1:7" s="541" customFormat="1" ht="28.5">
      <c r="A141" s="528"/>
      <c r="B141" s="540" t="s">
        <v>2645</v>
      </c>
      <c r="C141" s="530"/>
      <c r="D141" s="566"/>
      <c r="E141" s="568"/>
      <c r="F141" s="533"/>
      <c r="G141" s="548"/>
    </row>
    <row r="142" spans="1:7" s="494" customFormat="1">
      <c r="A142" s="522"/>
      <c r="B142" s="523"/>
      <c r="C142" s="524"/>
      <c r="D142" s="576"/>
      <c r="E142" s="577"/>
      <c r="F142" s="578"/>
      <c r="G142" s="548"/>
    </row>
    <row r="143" spans="1:7" s="494" customFormat="1">
      <c r="A143" s="579" t="s">
        <v>2427</v>
      </c>
      <c r="B143" s="564" t="s">
        <v>2646</v>
      </c>
      <c r="C143" s="524" t="s">
        <v>1511</v>
      </c>
      <c r="D143" s="576">
        <v>9</v>
      </c>
      <c r="E143" s="567"/>
      <c r="F143" s="533">
        <f>D143*E143</f>
        <v>0</v>
      </c>
      <c r="G143" s="548" t="s">
        <v>1395</v>
      </c>
    </row>
    <row r="144" spans="1:7" s="494" customFormat="1" ht="28.5">
      <c r="A144" s="522"/>
      <c r="B144" s="580" t="s">
        <v>2647</v>
      </c>
      <c r="C144" s="524"/>
      <c r="D144" s="576"/>
      <c r="E144" s="577"/>
      <c r="F144" s="578"/>
      <c r="G144" s="548"/>
    </row>
    <row r="145" spans="1:7" s="494" customFormat="1">
      <c r="A145" s="522"/>
      <c r="B145" s="523" t="s">
        <v>2648</v>
      </c>
      <c r="C145" s="524"/>
      <c r="D145" s="576"/>
      <c r="E145" s="577"/>
      <c r="F145" s="578"/>
      <c r="G145" s="548"/>
    </row>
    <row r="146" spans="1:7" s="494" customFormat="1">
      <c r="A146" s="522"/>
      <c r="B146" s="523" t="s">
        <v>2649</v>
      </c>
      <c r="C146" s="524"/>
      <c r="D146" s="576"/>
      <c r="E146" s="577"/>
      <c r="F146" s="578"/>
      <c r="G146" s="548"/>
    </row>
    <row r="147" spans="1:7" s="494" customFormat="1">
      <c r="A147" s="522"/>
      <c r="B147" s="523" t="s">
        <v>2650</v>
      </c>
      <c r="C147" s="524"/>
      <c r="D147" s="576"/>
      <c r="E147" s="577"/>
      <c r="F147" s="578"/>
      <c r="G147" s="548"/>
    </row>
    <row r="148" spans="1:7" s="494" customFormat="1">
      <c r="A148" s="522"/>
      <c r="B148" s="523" t="s">
        <v>2651</v>
      </c>
      <c r="C148" s="524"/>
      <c r="D148" s="576"/>
      <c r="E148" s="577"/>
      <c r="F148" s="578"/>
      <c r="G148" s="548"/>
    </row>
    <row r="149" spans="1:7" s="494" customFormat="1">
      <c r="A149" s="522"/>
      <c r="B149" s="523" t="s">
        <v>2652</v>
      </c>
      <c r="C149" s="524"/>
      <c r="D149" s="576"/>
      <c r="E149" s="577"/>
      <c r="F149" s="578"/>
      <c r="G149" s="548"/>
    </row>
    <row r="150" spans="1:7" s="494" customFormat="1">
      <c r="A150" s="522"/>
      <c r="B150" s="523" t="s">
        <v>2653</v>
      </c>
      <c r="C150" s="524"/>
      <c r="D150" s="576"/>
      <c r="E150" s="577"/>
      <c r="F150" s="578"/>
      <c r="G150" s="548"/>
    </row>
    <row r="151" spans="1:7" s="494" customFormat="1">
      <c r="A151" s="522"/>
      <c r="B151" s="523" t="s">
        <v>2654</v>
      </c>
      <c r="C151" s="524"/>
      <c r="D151" s="576"/>
      <c r="E151" s="577"/>
      <c r="F151" s="578"/>
      <c r="G151" s="548"/>
    </row>
    <row r="152" spans="1:7" s="494" customFormat="1">
      <c r="A152" s="522"/>
      <c r="B152" s="523" t="s">
        <v>2655</v>
      </c>
      <c r="C152" s="524"/>
      <c r="D152" s="576"/>
      <c r="E152" s="577"/>
      <c r="F152" s="578"/>
      <c r="G152" s="548"/>
    </row>
    <row r="153" spans="1:7" s="494" customFormat="1" ht="15.75" thickBot="1">
      <c r="A153" s="522"/>
      <c r="B153" s="523"/>
      <c r="C153" s="524"/>
      <c r="D153" s="576"/>
      <c r="E153" s="577"/>
      <c r="F153" s="578"/>
      <c r="G153" s="548"/>
    </row>
    <row r="154" spans="1:7" s="521" customFormat="1" ht="31.5" customHeight="1" thickBot="1">
      <c r="A154" s="551"/>
      <c r="B154" s="552" t="s">
        <v>2656</v>
      </c>
      <c r="C154" s="553"/>
      <c r="D154" s="554"/>
      <c r="E154" s="555"/>
      <c r="F154" s="556">
        <f>SUM(F48:F153)</f>
        <v>0</v>
      </c>
      <c r="G154" s="548"/>
    </row>
    <row r="155" spans="1:7" s="521" customFormat="1" ht="15" customHeight="1" thickBot="1">
      <c r="A155" s="557"/>
      <c r="B155" s="558"/>
      <c r="C155" s="559"/>
      <c r="D155" s="560"/>
      <c r="E155" s="561"/>
      <c r="F155" s="562"/>
      <c r="G155" s="548"/>
    </row>
    <row r="156" spans="1:7" s="521" customFormat="1" ht="24.75" customHeight="1" thickBot="1">
      <c r="A156" s="515" t="s">
        <v>77</v>
      </c>
      <c r="B156" s="516" t="s">
        <v>2657</v>
      </c>
      <c r="C156" s="517"/>
      <c r="D156" s="518"/>
      <c r="E156" s="519"/>
      <c r="F156" s="520"/>
      <c r="G156" s="548"/>
    </row>
    <row r="157" spans="1:7" s="494" customFormat="1" ht="14.25" customHeight="1">
      <c r="A157" s="581"/>
      <c r="B157" s="582"/>
      <c r="C157" s="583"/>
      <c r="D157" s="584"/>
      <c r="E157" s="538"/>
      <c r="F157" s="585"/>
      <c r="G157" s="548"/>
    </row>
    <row r="158" spans="1:7" s="549" customFormat="1" ht="18.75" customHeight="1">
      <c r="A158" s="579"/>
      <c r="B158" s="586" t="s">
        <v>2658</v>
      </c>
      <c r="C158" s="587"/>
      <c r="D158" s="588"/>
      <c r="E158" s="589"/>
      <c r="F158" s="548"/>
      <c r="G158" s="548"/>
    </row>
    <row r="159" spans="1:7" s="441" customFormat="1" ht="14.25">
      <c r="A159" s="579"/>
      <c r="B159" s="590"/>
      <c r="C159" s="591"/>
      <c r="D159" s="592"/>
      <c r="E159" s="589"/>
      <c r="F159" s="548"/>
      <c r="G159" s="548"/>
    </row>
    <row r="160" spans="1:7" s="549" customFormat="1" ht="14.25" customHeight="1">
      <c r="A160" s="579"/>
      <c r="B160" s="586" t="s">
        <v>2659</v>
      </c>
      <c r="C160" s="587"/>
      <c r="D160" s="588"/>
      <c r="E160" s="589"/>
      <c r="F160" s="548"/>
      <c r="G160" s="548"/>
    </row>
    <row r="161" spans="1:7" s="549" customFormat="1" ht="14.25" customHeight="1">
      <c r="A161" s="579" t="s">
        <v>2439</v>
      </c>
      <c r="B161" s="590" t="s">
        <v>2660</v>
      </c>
      <c r="C161" s="545" t="s">
        <v>345</v>
      </c>
      <c r="D161" s="588">
        <v>25</v>
      </c>
      <c r="E161" s="547"/>
      <c r="F161" s="548">
        <f>D161*E161</f>
        <v>0</v>
      </c>
      <c r="G161" s="548" t="s">
        <v>1395</v>
      </c>
    </row>
    <row r="162" spans="1:7" s="441" customFormat="1" ht="14.25">
      <c r="A162" s="579" t="s">
        <v>2441</v>
      </c>
      <c r="B162" s="590" t="s">
        <v>2661</v>
      </c>
      <c r="C162" s="591" t="s">
        <v>1511</v>
      </c>
      <c r="D162" s="592">
        <v>10</v>
      </c>
      <c r="E162" s="547"/>
      <c r="F162" s="548">
        <f>D162*E162</f>
        <v>0</v>
      </c>
      <c r="G162" s="548" t="s">
        <v>1395</v>
      </c>
    </row>
    <row r="163" spans="1:7" s="441" customFormat="1" ht="14.25">
      <c r="A163" s="579"/>
      <c r="B163" s="590"/>
      <c r="C163" s="591"/>
      <c r="D163" s="592"/>
      <c r="E163" s="589"/>
      <c r="F163" s="548"/>
      <c r="G163" s="548"/>
    </row>
    <row r="164" spans="1:7" s="549" customFormat="1" ht="14.25" customHeight="1">
      <c r="A164" s="579"/>
      <c r="B164" s="586" t="s">
        <v>2662</v>
      </c>
      <c r="C164" s="587"/>
      <c r="D164" s="588"/>
      <c r="E164" s="589"/>
      <c r="F164" s="548"/>
      <c r="G164" s="548"/>
    </row>
    <row r="165" spans="1:7" s="549" customFormat="1" ht="14.25" customHeight="1">
      <c r="A165" s="579" t="s">
        <v>2663</v>
      </c>
      <c r="B165" s="590" t="s">
        <v>2660</v>
      </c>
      <c r="C165" s="545" t="s">
        <v>345</v>
      </c>
      <c r="D165" s="588">
        <v>25</v>
      </c>
      <c r="E165" s="547"/>
      <c r="F165" s="548">
        <f>D165*E165</f>
        <v>0</v>
      </c>
      <c r="G165" s="548" t="s">
        <v>1395</v>
      </c>
    </row>
    <row r="166" spans="1:7" s="441" customFormat="1" ht="14.25">
      <c r="A166" s="579" t="s">
        <v>2664</v>
      </c>
      <c r="B166" s="590" t="s">
        <v>2661</v>
      </c>
      <c r="C166" s="591" t="s">
        <v>1511</v>
      </c>
      <c r="D166" s="592">
        <v>10</v>
      </c>
      <c r="E166" s="547"/>
      <c r="F166" s="548">
        <f>D166*E166</f>
        <v>0</v>
      </c>
      <c r="G166" s="548" t="s">
        <v>1395</v>
      </c>
    </row>
    <row r="167" spans="1:7" s="441" customFormat="1" ht="14.25">
      <c r="A167" s="579"/>
      <c r="B167" s="590"/>
      <c r="C167" s="591"/>
      <c r="D167" s="592"/>
      <c r="E167" s="589"/>
      <c r="F167" s="548"/>
      <c r="G167" s="548"/>
    </row>
    <row r="168" spans="1:7" s="549" customFormat="1" ht="14.25" customHeight="1">
      <c r="A168" s="579"/>
      <c r="B168" s="586" t="s">
        <v>2665</v>
      </c>
      <c r="C168" s="587"/>
      <c r="D168" s="588"/>
      <c r="E168" s="589"/>
      <c r="F168" s="548"/>
      <c r="G168" s="548"/>
    </row>
    <row r="169" spans="1:7" s="549" customFormat="1" ht="14.25" customHeight="1">
      <c r="A169" s="579" t="s">
        <v>2666</v>
      </c>
      <c r="B169" s="590" t="s">
        <v>2667</v>
      </c>
      <c r="C169" s="545" t="s">
        <v>345</v>
      </c>
      <c r="D169" s="588">
        <v>10</v>
      </c>
      <c r="E169" s="547"/>
      <c r="F169" s="548">
        <f>D169*E169</f>
        <v>0</v>
      </c>
      <c r="G169" s="548" t="s">
        <v>1395</v>
      </c>
    </row>
    <row r="170" spans="1:7" s="441" customFormat="1" ht="14.25">
      <c r="A170" s="579" t="s">
        <v>2668</v>
      </c>
      <c r="B170" s="590" t="s">
        <v>2669</v>
      </c>
      <c r="C170" s="591" t="s">
        <v>1511</v>
      </c>
      <c r="D170" s="592">
        <v>10</v>
      </c>
      <c r="E170" s="547"/>
      <c r="F170" s="548">
        <f>D170*E170</f>
        <v>0</v>
      </c>
      <c r="G170" s="548" t="s">
        <v>1395</v>
      </c>
    </row>
    <row r="171" spans="1:7" s="441" customFormat="1" ht="14.25">
      <c r="A171" s="579"/>
      <c r="B171" s="590"/>
      <c r="C171" s="591"/>
      <c r="D171" s="592"/>
      <c r="E171" s="589"/>
      <c r="F171" s="548"/>
      <c r="G171" s="548"/>
    </row>
    <row r="172" spans="1:7" s="549" customFormat="1" ht="14.25" customHeight="1">
      <c r="A172" s="579"/>
      <c r="B172" s="586" t="s">
        <v>2670</v>
      </c>
      <c r="C172" s="587"/>
      <c r="D172" s="588"/>
      <c r="E172" s="589"/>
      <c r="F172" s="548"/>
      <c r="G172" s="548"/>
    </row>
    <row r="173" spans="1:7" s="549" customFormat="1" ht="14.25" customHeight="1">
      <c r="A173" s="579" t="s">
        <v>2671</v>
      </c>
      <c r="B173" s="590" t="s">
        <v>2672</v>
      </c>
      <c r="C173" s="545" t="s">
        <v>345</v>
      </c>
      <c r="D173" s="588">
        <v>10</v>
      </c>
      <c r="E173" s="547"/>
      <c r="F173" s="548">
        <f>D173*E173</f>
        <v>0</v>
      </c>
      <c r="G173" s="548" t="s">
        <v>1395</v>
      </c>
    </row>
    <row r="174" spans="1:7" s="441" customFormat="1" ht="14.25">
      <c r="A174" s="579" t="s">
        <v>2673</v>
      </c>
      <c r="B174" s="590" t="s">
        <v>2674</v>
      </c>
      <c r="C174" s="591" t="s">
        <v>1511</v>
      </c>
      <c r="D174" s="592">
        <v>10</v>
      </c>
      <c r="E174" s="547"/>
      <c r="F174" s="548">
        <f>D174*E174</f>
        <v>0</v>
      </c>
      <c r="G174" s="548" t="s">
        <v>1395</v>
      </c>
    </row>
    <row r="175" spans="1:7" s="441" customFormat="1" ht="14.25">
      <c r="A175" s="579"/>
      <c r="B175" s="590"/>
      <c r="C175" s="591"/>
      <c r="D175" s="592"/>
      <c r="E175" s="589"/>
      <c r="F175" s="548"/>
      <c r="G175" s="548"/>
    </row>
    <row r="176" spans="1:7" s="549" customFormat="1" ht="14.25" customHeight="1">
      <c r="A176" s="579"/>
      <c r="B176" s="586" t="s">
        <v>2675</v>
      </c>
      <c r="C176" s="587"/>
      <c r="D176" s="588"/>
      <c r="E176" s="589"/>
      <c r="F176" s="548"/>
      <c r="G176" s="548"/>
    </row>
    <row r="177" spans="1:7" s="549" customFormat="1" ht="14.25" customHeight="1">
      <c r="A177" s="579" t="s">
        <v>2676</v>
      </c>
      <c r="B177" s="590" t="s">
        <v>2667</v>
      </c>
      <c r="C177" s="545" t="s">
        <v>345</v>
      </c>
      <c r="D177" s="588">
        <v>10</v>
      </c>
      <c r="E177" s="547"/>
      <c r="F177" s="548">
        <f>D177*E177</f>
        <v>0</v>
      </c>
      <c r="G177" s="548" t="s">
        <v>1395</v>
      </c>
    </row>
    <row r="178" spans="1:7" s="441" customFormat="1" ht="14.25">
      <c r="A178" s="579" t="s">
        <v>2677</v>
      </c>
      <c r="B178" s="590" t="s">
        <v>2669</v>
      </c>
      <c r="C178" s="591" t="s">
        <v>1511</v>
      </c>
      <c r="D178" s="592">
        <v>10</v>
      </c>
      <c r="E178" s="547"/>
      <c r="F178" s="548">
        <f>D178*E178</f>
        <v>0</v>
      </c>
      <c r="G178" s="548" t="s">
        <v>1395</v>
      </c>
    </row>
    <row r="179" spans="1:7" s="441" customFormat="1" ht="14.25">
      <c r="A179" s="579"/>
      <c r="B179" s="590"/>
      <c r="C179" s="591"/>
      <c r="D179" s="592"/>
      <c r="E179" s="589"/>
      <c r="F179" s="548"/>
      <c r="G179" s="548"/>
    </row>
    <row r="180" spans="1:7" s="549" customFormat="1" ht="14.25" customHeight="1">
      <c r="A180" s="579"/>
      <c r="B180" s="586" t="s">
        <v>2678</v>
      </c>
      <c r="C180" s="587"/>
      <c r="D180" s="588"/>
      <c r="E180" s="589"/>
      <c r="F180" s="548"/>
      <c r="G180" s="548"/>
    </row>
    <row r="181" spans="1:7" s="549" customFormat="1" ht="14.25" customHeight="1">
      <c r="A181" s="579" t="s">
        <v>2679</v>
      </c>
      <c r="B181" s="590" t="s">
        <v>2667</v>
      </c>
      <c r="C181" s="545" t="s">
        <v>345</v>
      </c>
      <c r="D181" s="588">
        <v>55</v>
      </c>
      <c r="E181" s="547"/>
      <c r="F181" s="548">
        <f>D181*E181</f>
        <v>0</v>
      </c>
      <c r="G181" s="548" t="s">
        <v>1395</v>
      </c>
    </row>
    <row r="182" spans="1:7" s="441" customFormat="1" ht="14.25">
      <c r="A182" s="579" t="s">
        <v>2680</v>
      </c>
      <c r="B182" s="590" t="s">
        <v>2669</v>
      </c>
      <c r="C182" s="591" t="s">
        <v>1511</v>
      </c>
      <c r="D182" s="592">
        <v>10</v>
      </c>
      <c r="E182" s="547"/>
      <c r="F182" s="548">
        <f>D182*E182</f>
        <v>0</v>
      </c>
      <c r="G182" s="548" t="s">
        <v>1395</v>
      </c>
    </row>
    <row r="183" spans="1:7" s="441" customFormat="1" ht="14.25">
      <c r="A183" s="579"/>
      <c r="B183" s="590"/>
      <c r="C183" s="591"/>
      <c r="D183" s="592"/>
      <c r="E183" s="589"/>
      <c r="F183" s="548"/>
      <c r="G183" s="548"/>
    </row>
    <row r="184" spans="1:7" s="549" customFormat="1" ht="14.25" customHeight="1">
      <c r="A184" s="579"/>
      <c r="B184" s="586" t="s">
        <v>2681</v>
      </c>
      <c r="C184" s="587"/>
      <c r="D184" s="588"/>
      <c r="E184" s="589"/>
      <c r="F184" s="548"/>
      <c r="G184" s="548"/>
    </row>
    <row r="185" spans="1:7" s="549" customFormat="1" ht="14.25" customHeight="1">
      <c r="A185" s="579" t="s">
        <v>2682</v>
      </c>
      <c r="B185" s="590" t="s">
        <v>2683</v>
      </c>
      <c r="C185" s="545" t="s">
        <v>345</v>
      </c>
      <c r="D185" s="588">
        <v>5</v>
      </c>
      <c r="E185" s="547"/>
      <c r="F185" s="548">
        <f>D185*E185</f>
        <v>0</v>
      </c>
      <c r="G185" s="548" t="s">
        <v>1395</v>
      </c>
    </row>
    <row r="186" spans="1:7" s="549" customFormat="1" ht="14.25" customHeight="1">
      <c r="A186" s="579" t="s">
        <v>2684</v>
      </c>
      <c r="B186" s="590" t="s">
        <v>2685</v>
      </c>
      <c r="C186" s="545" t="s">
        <v>345</v>
      </c>
      <c r="D186" s="588">
        <v>5</v>
      </c>
      <c r="E186" s="547"/>
      <c r="F186" s="548">
        <f>D186*E186</f>
        <v>0</v>
      </c>
      <c r="G186" s="548" t="s">
        <v>1395</v>
      </c>
    </row>
    <row r="187" spans="1:7" s="441" customFormat="1" ht="14.25">
      <c r="A187" s="579" t="s">
        <v>2686</v>
      </c>
      <c r="B187" s="590" t="s">
        <v>2687</v>
      </c>
      <c r="C187" s="591" t="s">
        <v>1511</v>
      </c>
      <c r="D187" s="592">
        <v>10</v>
      </c>
      <c r="E187" s="547"/>
      <c r="F187" s="548">
        <f>D187*E187</f>
        <v>0</v>
      </c>
      <c r="G187" s="548" t="s">
        <v>1395</v>
      </c>
    </row>
    <row r="188" spans="1:7" s="441" customFormat="1" ht="14.25">
      <c r="A188" s="579" t="s">
        <v>2688</v>
      </c>
      <c r="B188" s="590" t="s">
        <v>2689</v>
      </c>
      <c r="C188" s="591" t="s">
        <v>1511</v>
      </c>
      <c r="D188" s="592">
        <v>10</v>
      </c>
      <c r="E188" s="547"/>
      <c r="F188" s="548">
        <f>D188*E188</f>
        <v>0</v>
      </c>
      <c r="G188" s="548" t="s">
        <v>1395</v>
      </c>
    </row>
    <row r="189" spans="1:7" s="441" customFormat="1" ht="14.25">
      <c r="A189" s="579"/>
      <c r="B189" s="590"/>
      <c r="C189" s="591"/>
      <c r="D189" s="592"/>
      <c r="E189" s="589"/>
      <c r="F189" s="548"/>
      <c r="G189" s="548"/>
    </row>
    <row r="190" spans="1:7" s="549" customFormat="1" ht="14.25" customHeight="1">
      <c r="A190" s="579"/>
      <c r="B190" s="586" t="s">
        <v>2690</v>
      </c>
      <c r="C190" s="587"/>
      <c r="D190" s="588"/>
      <c r="E190" s="589"/>
      <c r="F190" s="548"/>
      <c r="G190" s="548"/>
    </row>
    <row r="191" spans="1:7" s="549" customFormat="1" ht="14.25" customHeight="1">
      <c r="A191" s="579" t="s">
        <v>2691</v>
      </c>
      <c r="B191" s="590" t="s">
        <v>2692</v>
      </c>
      <c r="C191" s="545" t="s">
        <v>345</v>
      </c>
      <c r="D191" s="588">
        <v>10</v>
      </c>
      <c r="E191" s="547"/>
      <c r="F191" s="548">
        <f>D191*E191</f>
        <v>0</v>
      </c>
      <c r="G191" s="548" t="s">
        <v>1395</v>
      </c>
    </row>
    <row r="192" spans="1:7" s="441" customFormat="1" ht="14.25">
      <c r="A192" s="579" t="s">
        <v>2693</v>
      </c>
      <c r="B192" s="590" t="s">
        <v>2687</v>
      </c>
      <c r="C192" s="591" t="s">
        <v>1511</v>
      </c>
      <c r="D192" s="592">
        <v>10</v>
      </c>
      <c r="E192" s="547"/>
      <c r="F192" s="548">
        <f>D192*E192</f>
        <v>0</v>
      </c>
      <c r="G192" s="548" t="s">
        <v>1395</v>
      </c>
    </row>
    <row r="193" spans="1:7" s="441" customFormat="1" ht="14.25">
      <c r="A193" s="579"/>
      <c r="B193" s="590"/>
      <c r="C193" s="591"/>
      <c r="D193" s="592"/>
      <c r="E193" s="589"/>
      <c r="F193" s="548"/>
      <c r="G193" s="548"/>
    </row>
    <row r="194" spans="1:7" s="549" customFormat="1" ht="14.25" customHeight="1">
      <c r="A194" s="579"/>
      <c r="B194" s="586" t="s">
        <v>2694</v>
      </c>
      <c r="C194" s="587"/>
      <c r="D194" s="588"/>
      <c r="E194" s="589"/>
      <c r="F194" s="548"/>
      <c r="G194" s="548"/>
    </row>
    <row r="195" spans="1:7" s="549" customFormat="1" ht="14.25" customHeight="1">
      <c r="A195" s="579" t="s">
        <v>2693</v>
      </c>
      <c r="B195" s="590" t="s">
        <v>2695</v>
      </c>
      <c r="C195" s="545" t="s">
        <v>345</v>
      </c>
      <c r="D195" s="588">
        <v>10</v>
      </c>
      <c r="E195" s="547"/>
      <c r="F195" s="548">
        <f>D195*E195</f>
        <v>0</v>
      </c>
      <c r="G195" s="548" t="s">
        <v>1395</v>
      </c>
    </row>
    <row r="196" spans="1:7" s="441" customFormat="1" ht="14.25">
      <c r="A196" s="579" t="s">
        <v>2696</v>
      </c>
      <c r="B196" s="593" t="s">
        <v>2687</v>
      </c>
      <c r="C196" s="591" t="s">
        <v>1511</v>
      </c>
      <c r="D196" s="592">
        <v>6</v>
      </c>
      <c r="E196" s="547"/>
      <c r="F196" s="548">
        <f>D196*E196</f>
        <v>0</v>
      </c>
      <c r="G196" s="548" t="s">
        <v>1395</v>
      </c>
    </row>
    <row r="197" spans="1:7" s="441" customFormat="1" ht="14.25">
      <c r="A197" s="579"/>
      <c r="B197" s="590"/>
      <c r="C197" s="591"/>
      <c r="D197" s="592"/>
      <c r="E197" s="589"/>
      <c r="F197" s="548"/>
      <c r="G197" s="548"/>
    </row>
    <row r="198" spans="1:7" s="549" customFormat="1" ht="14.25" customHeight="1">
      <c r="A198" s="579"/>
      <c r="B198" s="586" t="s">
        <v>2697</v>
      </c>
      <c r="C198" s="587"/>
      <c r="D198" s="588"/>
      <c r="E198" s="589"/>
      <c r="F198" s="548"/>
      <c r="G198" s="548"/>
    </row>
    <row r="199" spans="1:7" s="549" customFormat="1" ht="14.25" customHeight="1">
      <c r="A199" s="579" t="s">
        <v>2698</v>
      </c>
      <c r="B199" s="590" t="s">
        <v>2692</v>
      </c>
      <c r="C199" s="545" t="s">
        <v>345</v>
      </c>
      <c r="D199" s="588">
        <v>20</v>
      </c>
      <c r="E199" s="547"/>
      <c r="F199" s="548">
        <f>D199*E199</f>
        <v>0</v>
      </c>
      <c r="G199" s="548" t="s">
        <v>1395</v>
      </c>
    </row>
    <row r="200" spans="1:7" s="441" customFormat="1" ht="14.25">
      <c r="A200" s="579" t="s">
        <v>2699</v>
      </c>
      <c r="B200" s="590" t="s">
        <v>2687</v>
      </c>
      <c r="C200" s="591" t="s">
        <v>1511</v>
      </c>
      <c r="D200" s="592">
        <v>10</v>
      </c>
      <c r="E200" s="547"/>
      <c r="F200" s="548">
        <f>D200*E200</f>
        <v>0</v>
      </c>
      <c r="G200" s="548" t="s">
        <v>1395</v>
      </c>
    </row>
    <row r="201" spans="1:7" s="441" customFormat="1" ht="14.25">
      <c r="A201" s="594"/>
      <c r="B201" s="590"/>
      <c r="C201" s="591"/>
      <c r="D201" s="592"/>
      <c r="E201" s="589"/>
      <c r="F201" s="548"/>
      <c r="G201" s="548"/>
    </row>
    <row r="202" spans="1:7" s="549" customFormat="1" ht="14.25" customHeight="1">
      <c r="A202" s="579"/>
      <c r="B202" s="586" t="s">
        <v>2700</v>
      </c>
      <c r="C202" s="587"/>
      <c r="D202" s="588"/>
      <c r="E202" s="589"/>
      <c r="F202" s="548"/>
      <c r="G202" s="548"/>
    </row>
    <row r="203" spans="1:7" s="549" customFormat="1" ht="14.25" customHeight="1">
      <c r="A203" s="579" t="s">
        <v>2701</v>
      </c>
      <c r="B203" s="590" t="s">
        <v>2683</v>
      </c>
      <c r="C203" s="545" t="s">
        <v>345</v>
      </c>
      <c r="D203" s="588">
        <v>10</v>
      </c>
      <c r="E203" s="547"/>
      <c r="F203" s="548">
        <f>D203*E203</f>
        <v>0</v>
      </c>
      <c r="G203" s="548" t="s">
        <v>1395</v>
      </c>
    </row>
    <row r="204" spans="1:7" s="441" customFormat="1" ht="14.25">
      <c r="A204" s="579" t="s">
        <v>2702</v>
      </c>
      <c r="B204" s="590" t="s">
        <v>2689</v>
      </c>
      <c r="C204" s="591" t="s">
        <v>1511</v>
      </c>
      <c r="D204" s="592">
        <v>10</v>
      </c>
      <c r="E204" s="547"/>
      <c r="F204" s="548">
        <f>D204*E204</f>
        <v>0</v>
      </c>
      <c r="G204" s="548" t="s">
        <v>1395</v>
      </c>
    </row>
    <row r="205" spans="1:7" s="441" customFormat="1" ht="14.25">
      <c r="A205" s="579"/>
      <c r="B205" s="590"/>
      <c r="C205" s="591"/>
      <c r="D205" s="592"/>
      <c r="E205" s="595"/>
      <c r="F205" s="548"/>
      <c r="G205" s="548"/>
    </row>
    <row r="206" spans="1:7" s="549" customFormat="1" ht="14.25" customHeight="1">
      <c r="A206" s="579"/>
      <c r="B206" s="586" t="s">
        <v>2703</v>
      </c>
      <c r="C206" s="587"/>
      <c r="D206" s="588"/>
      <c r="E206" s="589"/>
      <c r="F206" s="548"/>
      <c r="G206" s="548"/>
    </row>
    <row r="207" spans="1:7" s="549" customFormat="1" ht="14.25" customHeight="1">
      <c r="A207" s="579" t="s">
        <v>2704</v>
      </c>
      <c r="B207" s="590" t="s">
        <v>2685</v>
      </c>
      <c r="C207" s="545" t="s">
        <v>345</v>
      </c>
      <c r="D207" s="588">
        <v>10</v>
      </c>
      <c r="E207" s="547"/>
      <c r="F207" s="548">
        <f>D207*E207</f>
        <v>0</v>
      </c>
      <c r="G207" s="548" t="s">
        <v>1395</v>
      </c>
    </row>
    <row r="208" spans="1:7" s="441" customFormat="1" ht="14.25">
      <c r="A208" s="579" t="s">
        <v>2705</v>
      </c>
      <c r="B208" s="590" t="s">
        <v>2687</v>
      </c>
      <c r="C208" s="591" t="s">
        <v>1511</v>
      </c>
      <c r="D208" s="592">
        <v>10</v>
      </c>
      <c r="E208" s="547"/>
      <c r="F208" s="548">
        <f>D208*E208</f>
        <v>0</v>
      </c>
      <c r="G208" s="548" t="s">
        <v>1395</v>
      </c>
    </row>
    <row r="209" spans="1:7" s="441" customFormat="1" ht="14.25">
      <c r="A209" s="579"/>
      <c r="B209" s="590"/>
      <c r="C209" s="591"/>
      <c r="D209" s="592"/>
      <c r="E209" s="589"/>
      <c r="F209" s="548"/>
      <c r="G209" s="548"/>
    </row>
    <row r="210" spans="1:7" s="549" customFormat="1" ht="14.25" customHeight="1">
      <c r="A210" s="579"/>
      <c r="B210" s="586" t="s">
        <v>2706</v>
      </c>
      <c r="C210" s="587"/>
      <c r="D210" s="588"/>
      <c r="E210" s="589"/>
      <c r="F210" s="548"/>
      <c r="G210" s="548"/>
    </row>
    <row r="211" spans="1:7" s="549" customFormat="1" ht="14.25" customHeight="1">
      <c r="A211" s="579" t="s">
        <v>2707</v>
      </c>
      <c r="B211" s="590" t="s">
        <v>2692</v>
      </c>
      <c r="C211" s="545" t="s">
        <v>345</v>
      </c>
      <c r="D211" s="588">
        <v>10</v>
      </c>
      <c r="E211" s="547"/>
      <c r="F211" s="548">
        <f>D211*E211</f>
        <v>0</v>
      </c>
      <c r="G211" s="548" t="s">
        <v>1395</v>
      </c>
    </row>
    <row r="212" spans="1:7" s="441" customFormat="1" ht="14.25">
      <c r="A212" s="579" t="s">
        <v>2708</v>
      </c>
      <c r="B212" s="590" t="s">
        <v>2687</v>
      </c>
      <c r="C212" s="591" t="s">
        <v>1511</v>
      </c>
      <c r="D212" s="592">
        <v>10</v>
      </c>
      <c r="E212" s="547"/>
      <c r="F212" s="548">
        <f>D212*E212</f>
        <v>0</v>
      </c>
      <c r="G212" s="548" t="s">
        <v>1395</v>
      </c>
    </row>
    <row r="213" spans="1:7" s="441" customFormat="1" ht="14.25">
      <c r="A213" s="579"/>
      <c r="B213" s="590"/>
      <c r="C213" s="591"/>
      <c r="D213" s="592"/>
      <c r="E213" s="589"/>
      <c r="F213" s="548"/>
      <c r="G213" s="548"/>
    </row>
    <row r="214" spans="1:7" s="549" customFormat="1" ht="14.25" customHeight="1">
      <c r="A214" s="579"/>
      <c r="B214" s="586" t="s">
        <v>2709</v>
      </c>
      <c r="C214" s="587"/>
      <c r="D214" s="588"/>
      <c r="E214" s="589"/>
      <c r="F214" s="548"/>
      <c r="G214" s="548"/>
    </row>
    <row r="215" spans="1:7" s="549" customFormat="1" ht="14.25" customHeight="1">
      <c r="A215" s="579" t="s">
        <v>2710</v>
      </c>
      <c r="B215" s="590" t="s">
        <v>2711</v>
      </c>
      <c r="C215" s="545" t="s">
        <v>345</v>
      </c>
      <c r="D215" s="588">
        <v>35</v>
      </c>
      <c r="E215" s="547"/>
      <c r="F215" s="548">
        <f>D215*E215</f>
        <v>0</v>
      </c>
      <c r="G215" s="548" t="s">
        <v>1395</v>
      </c>
    </row>
    <row r="216" spans="1:7" s="441" customFormat="1" ht="14.25">
      <c r="A216" s="579" t="s">
        <v>2712</v>
      </c>
      <c r="B216" s="590" t="s">
        <v>2713</v>
      </c>
      <c r="C216" s="591" t="s">
        <v>1511</v>
      </c>
      <c r="D216" s="592">
        <v>10</v>
      </c>
      <c r="E216" s="547"/>
      <c r="F216" s="548">
        <f>D216*E216</f>
        <v>0</v>
      </c>
      <c r="G216" s="548" t="s">
        <v>1395</v>
      </c>
    </row>
    <row r="217" spans="1:7" s="441" customFormat="1" ht="14.25">
      <c r="A217" s="579" t="s">
        <v>2714</v>
      </c>
      <c r="B217" s="596" t="s">
        <v>2715</v>
      </c>
      <c r="C217" s="591" t="s">
        <v>1511</v>
      </c>
      <c r="D217" s="592">
        <v>1</v>
      </c>
      <c r="E217" s="547"/>
      <c r="F217" s="533">
        <f>D217*E217</f>
        <v>0</v>
      </c>
      <c r="G217" s="548" t="s">
        <v>1395</v>
      </c>
    </row>
    <row r="218" spans="1:7" s="441" customFormat="1" ht="14.25">
      <c r="A218" s="579"/>
      <c r="B218" s="590"/>
      <c r="C218" s="591"/>
      <c r="D218" s="592"/>
      <c r="E218" s="589"/>
      <c r="F218" s="548"/>
      <c r="G218" s="548"/>
    </row>
    <row r="219" spans="1:7" s="549" customFormat="1" ht="14.25" customHeight="1">
      <c r="A219" s="579"/>
      <c r="B219" s="586" t="s">
        <v>2716</v>
      </c>
      <c r="C219" s="587"/>
      <c r="D219" s="588"/>
      <c r="E219" s="589"/>
      <c r="F219" s="548"/>
      <c r="G219" s="548"/>
    </row>
    <row r="220" spans="1:7" s="549" customFormat="1" ht="14.25" customHeight="1">
      <c r="A220" s="579" t="s">
        <v>2717</v>
      </c>
      <c r="B220" s="590" t="s">
        <v>2711</v>
      </c>
      <c r="C220" s="545" t="s">
        <v>345</v>
      </c>
      <c r="D220" s="588">
        <v>35</v>
      </c>
      <c r="E220" s="547"/>
      <c r="F220" s="548">
        <f>D220*E220</f>
        <v>0</v>
      </c>
      <c r="G220" s="548" t="s">
        <v>1395</v>
      </c>
    </row>
    <row r="221" spans="1:7" s="441" customFormat="1" ht="14.25">
      <c r="A221" s="579" t="s">
        <v>2718</v>
      </c>
      <c r="B221" s="590" t="s">
        <v>2713</v>
      </c>
      <c r="C221" s="591" t="s">
        <v>1511</v>
      </c>
      <c r="D221" s="592">
        <v>10</v>
      </c>
      <c r="E221" s="547"/>
      <c r="F221" s="548">
        <f>D221*E221</f>
        <v>0</v>
      </c>
      <c r="G221" s="548" t="s">
        <v>1395</v>
      </c>
    </row>
    <row r="222" spans="1:7" s="441" customFormat="1" ht="14.25">
      <c r="A222" s="579" t="s">
        <v>2719</v>
      </c>
      <c r="B222" s="596" t="s">
        <v>2715</v>
      </c>
      <c r="C222" s="591" t="s">
        <v>1511</v>
      </c>
      <c r="D222" s="592">
        <v>1</v>
      </c>
      <c r="E222" s="547"/>
      <c r="F222" s="533">
        <f>D222*E222</f>
        <v>0</v>
      </c>
      <c r="G222" s="548" t="s">
        <v>1395</v>
      </c>
    </row>
    <row r="223" spans="1:7" s="441" customFormat="1" ht="14.25">
      <c r="A223" s="579"/>
      <c r="B223" s="590"/>
      <c r="C223" s="591"/>
      <c r="D223" s="592"/>
      <c r="E223" s="589"/>
      <c r="F223" s="548"/>
      <c r="G223" s="548"/>
    </row>
    <row r="224" spans="1:7" s="549" customFormat="1" ht="14.25" customHeight="1">
      <c r="A224" s="579"/>
      <c r="B224" s="586" t="s">
        <v>2720</v>
      </c>
      <c r="C224" s="587"/>
      <c r="D224" s="588"/>
      <c r="E224" s="589"/>
      <c r="F224" s="548"/>
      <c r="G224" s="548"/>
    </row>
    <row r="225" spans="1:7" s="549" customFormat="1" ht="14.25" customHeight="1">
      <c r="A225" s="579" t="s">
        <v>2721</v>
      </c>
      <c r="B225" s="590" t="s">
        <v>2722</v>
      </c>
      <c r="C225" s="545" t="s">
        <v>345</v>
      </c>
      <c r="D225" s="588">
        <v>60</v>
      </c>
      <c r="E225" s="547"/>
      <c r="F225" s="548">
        <f>D225*E225</f>
        <v>0</v>
      </c>
      <c r="G225" s="548" t="s">
        <v>1395</v>
      </c>
    </row>
    <row r="226" spans="1:7" s="441" customFormat="1" ht="14.25">
      <c r="A226" s="579" t="s">
        <v>2723</v>
      </c>
      <c r="B226" s="590" t="s">
        <v>2687</v>
      </c>
      <c r="C226" s="591" t="s">
        <v>1511</v>
      </c>
      <c r="D226" s="592">
        <v>12</v>
      </c>
      <c r="E226" s="547"/>
      <c r="F226" s="548">
        <f>D226*E226</f>
        <v>0</v>
      </c>
      <c r="G226" s="548" t="s">
        <v>1395</v>
      </c>
    </row>
    <row r="227" spans="1:7" s="441" customFormat="1" ht="32.25" customHeight="1">
      <c r="A227" s="579" t="s">
        <v>2724</v>
      </c>
      <c r="B227" s="597" t="s">
        <v>2725</v>
      </c>
      <c r="C227" s="591" t="s">
        <v>1511</v>
      </c>
      <c r="D227" s="592">
        <v>2</v>
      </c>
      <c r="E227" s="547"/>
      <c r="F227" s="548">
        <f>D227*E227</f>
        <v>0</v>
      </c>
      <c r="G227" s="548" t="s">
        <v>1395</v>
      </c>
    </row>
    <row r="228" spans="1:7" s="441" customFormat="1" ht="14.25">
      <c r="A228" s="579"/>
      <c r="B228" s="590"/>
      <c r="C228" s="591"/>
      <c r="D228" s="592"/>
      <c r="E228" s="589"/>
      <c r="F228" s="548"/>
      <c r="G228" s="548"/>
    </row>
    <row r="229" spans="1:7" s="549" customFormat="1" ht="14.25" customHeight="1">
      <c r="A229" s="579"/>
      <c r="B229" s="586" t="s">
        <v>2726</v>
      </c>
      <c r="C229" s="587"/>
      <c r="D229" s="588"/>
      <c r="E229" s="589"/>
      <c r="F229" s="548"/>
      <c r="G229" s="548"/>
    </row>
    <row r="230" spans="1:7" s="549" customFormat="1" ht="14.25" customHeight="1">
      <c r="A230" s="579" t="s">
        <v>2727</v>
      </c>
      <c r="B230" s="590" t="s">
        <v>2728</v>
      </c>
      <c r="C230" s="545" t="s">
        <v>345</v>
      </c>
      <c r="D230" s="588">
        <v>95</v>
      </c>
      <c r="E230" s="547"/>
      <c r="F230" s="548">
        <f>D230*E230</f>
        <v>0</v>
      </c>
      <c r="G230" s="548" t="s">
        <v>1395</v>
      </c>
    </row>
    <row r="231" spans="1:7" s="441" customFormat="1" ht="14.25">
      <c r="A231" s="579" t="s">
        <v>2729</v>
      </c>
      <c r="B231" s="590" t="s">
        <v>2669</v>
      </c>
      <c r="C231" s="591" t="s">
        <v>1511</v>
      </c>
      <c r="D231" s="592">
        <v>50</v>
      </c>
      <c r="E231" s="547"/>
      <c r="F231" s="548">
        <f>D231*E231</f>
        <v>0</v>
      </c>
      <c r="G231" s="548" t="s">
        <v>1395</v>
      </c>
    </row>
    <row r="232" spans="1:7" s="549" customFormat="1" ht="14.25" customHeight="1">
      <c r="A232" s="579"/>
      <c r="B232" s="590"/>
      <c r="C232" s="598"/>
      <c r="D232" s="588"/>
      <c r="E232" s="589"/>
      <c r="F232" s="548"/>
      <c r="G232" s="548"/>
    </row>
    <row r="233" spans="1:7" s="549" customFormat="1" ht="14.25" customHeight="1">
      <c r="A233" s="579"/>
      <c r="B233" s="586" t="s">
        <v>2730</v>
      </c>
      <c r="C233" s="587"/>
      <c r="D233" s="588"/>
      <c r="E233" s="599"/>
      <c r="F233" s="548"/>
      <c r="G233" s="548"/>
    </row>
    <row r="234" spans="1:7" s="549" customFormat="1" ht="14.25" customHeight="1">
      <c r="A234" s="579" t="s">
        <v>2731</v>
      </c>
      <c r="B234" s="590" t="s">
        <v>2732</v>
      </c>
      <c r="C234" s="545" t="s">
        <v>345</v>
      </c>
      <c r="D234" s="588">
        <v>55</v>
      </c>
      <c r="E234" s="547"/>
      <c r="F234" s="548">
        <f>D234*E234</f>
        <v>0</v>
      </c>
      <c r="G234" s="548" t="s">
        <v>1395</v>
      </c>
    </row>
    <row r="235" spans="1:7" s="441" customFormat="1" ht="14.25">
      <c r="A235" s="579" t="s">
        <v>2733</v>
      </c>
      <c r="B235" s="590" t="s">
        <v>2687</v>
      </c>
      <c r="C235" s="591" t="s">
        <v>1511</v>
      </c>
      <c r="D235" s="592">
        <v>50</v>
      </c>
      <c r="E235" s="547"/>
      <c r="F235" s="548">
        <f>D235*E235</f>
        <v>0</v>
      </c>
      <c r="G235" s="548" t="s">
        <v>1395</v>
      </c>
    </row>
    <row r="236" spans="1:7" s="441" customFormat="1" ht="14.25">
      <c r="A236" s="579" t="s">
        <v>2734</v>
      </c>
      <c r="B236" s="596" t="s">
        <v>2735</v>
      </c>
      <c r="C236" s="591" t="s">
        <v>1511</v>
      </c>
      <c r="D236" s="592">
        <v>5</v>
      </c>
      <c r="E236" s="547"/>
      <c r="F236" s="533">
        <f>D236*E236</f>
        <v>0</v>
      </c>
      <c r="G236" s="548" t="s">
        <v>1395</v>
      </c>
    </row>
    <row r="237" spans="1:7" s="441" customFormat="1" ht="14.25">
      <c r="A237" s="579"/>
      <c r="B237" s="600"/>
      <c r="C237" s="601"/>
      <c r="D237" s="592"/>
      <c r="E237" s="589"/>
      <c r="F237" s="602"/>
      <c r="G237" s="548"/>
    </row>
    <row r="238" spans="1:7" s="549" customFormat="1" ht="14.25" customHeight="1">
      <c r="A238" s="579"/>
      <c r="B238" s="586" t="s">
        <v>2736</v>
      </c>
      <c r="C238" s="587"/>
      <c r="D238" s="588"/>
      <c r="E238" s="599"/>
      <c r="F238" s="548"/>
      <c r="G238" s="548"/>
    </row>
    <row r="239" spans="1:7" s="549" customFormat="1" ht="14.25" customHeight="1">
      <c r="A239" s="579" t="s">
        <v>2737</v>
      </c>
      <c r="B239" s="590" t="s">
        <v>2722</v>
      </c>
      <c r="C239" s="545" t="s">
        <v>345</v>
      </c>
      <c r="D239" s="588">
        <v>330</v>
      </c>
      <c r="E239" s="547"/>
      <c r="F239" s="548">
        <f>D239*E239</f>
        <v>0</v>
      </c>
      <c r="G239" s="548" t="s">
        <v>1395</v>
      </c>
    </row>
    <row r="240" spans="1:7" s="441" customFormat="1" ht="14.25">
      <c r="A240" s="579" t="s">
        <v>2738</v>
      </c>
      <c r="B240" s="590" t="s">
        <v>2687</v>
      </c>
      <c r="C240" s="591" t="s">
        <v>1511</v>
      </c>
      <c r="D240" s="592">
        <v>48</v>
      </c>
      <c r="E240" s="547"/>
      <c r="F240" s="548">
        <f>D240*E240</f>
        <v>0</v>
      </c>
      <c r="G240" s="548" t="s">
        <v>1395</v>
      </c>
    </row>
    <row r="241" spans="1:7" s="441" customFormat="1" ht="14.25">
      <c r="A241" s="579" t="s">
        <v>2739</v>
      </c>
      <c r="B241" s="596" t="s">
        <v>2740</v>
      </c>
      <c r="C241" s="591" t="s">
        <v>1511</v>
      </c>
      <c r="D241" s="592">
        <v>10</v>
      </c>
      <c r="E241" s="547"/>
      <c r="F241" s="533">
        <f>D241*E241</f>
        <v>0</v>
      </c>
      <c r="G241" s="548" t="s">
        <v>1395</v>
      </c>
    </row>
    <row r="242" spans="1:7" s="441" customFormat="1" ht="14.25">
      <c r="A242" s="579"/>
      <c r="B242" s="600"/>
      <c r="C242" s="601"/>
      <c r="D242" s="592"/>
      <c r="E242" s="589"/>
      <c r="F242" s="548"/>
      <c r="G242" s="548"/>
    </row>
    <row r="243" spans="1:7" s="549" customFormat="1" ht="14.25" customHeight="1">
      <c r="A243" s="579"/>
      <c r="B243" s="586" t="s">
        <v>2736</v>
      </c>
      <c r="C243" s="587"/>
      <c r="D243" s="588"/>
      <c r="E243" s="599"/>
      <c r="F243" s="548"/>
      <c r="G243" s="548"/>
    </row>
    <row r="244" spans="1:7" s="549" customFormat="1" ht="14.25" customHeight="1">
      <c r="A244" s="579" t="s">
        <v>2741</v>
      </c>
      <c r="B244" s="590" t="s">
        <v>2722</v>
      </c>
      <c r="C244" s="545" t="s">
        <v>345</v>
      </c>
      <c r="D244" s="588">
        <v>250</v>
      </c>
      <c r="E244" s="547"/>
      <c r="F244" s="548">
        <f>D244*E244</f>
        <v>0</v>
      </c>
      <c r="G244" s="548" t="s">
        <v>1395</v>
      </c>
    </row>
    <row r="245" spans="1:7" s="441" customFormat="1" ht="14.25">
      <c r="A245" s="579" t="s">
        <v>2742</v>
      </c>
      <c r="B245" s="590" t="s">
        <v>2687</v>
      </c>
      <c r="C245" s="591" t="s">
        <v>1511</v>
      </c>
      <c r="D245" s="592">
        <v>115</v>
      </c>
      <c r="E245" s="547"/>
      <c r="F245" s="548">
        <f>D245*E245</f>
        <v>0</v>
      </c>
      <c r="G245" s="548" t="s">
        <v>1395</v>
      </c>
    </row>
    <row r="246" spans="1:7" s="441" customFormat="1" ht="14.25">
      <c r="A246" s="579" t="s">
        <v>2743</v>
      </c>
      <c r="B246" s="596" t="s">
        <v>2744</v>
      </c>
      <c r="C246" s="591" t="s">
        <v>1511</v>
      </c>
      <c r="D246" s="592">
        <v>25</v>
      </c>
      <c r="E246" s="547"/>
      <c r="F246" s="533">
        <f>D246*E246</f>
        <v>0</v>
      </c>
      <c r="G246" s="548" t="s">
        <v>1395</v>
      </c>
    </row>
    <row r="247" spans="1:7" s="441" customFormat="1" ht="14.25">
      <c r="A247" s="579"/>
      <c r="B247" s="600"/>
      <c r="C247" s="601"/>
      <c r="D247" s="592"/>
      <c r="E247" s="589"/>
      <c r="F247" s="602"/>
      <c r="G247" s="548"/>
    </row>
    <row r="248" spans="1:7" s="549" customFormat="1" ht="14.25" customHeight="1">
      <c r="A248" s="579"/>
      <c r="B248" s="586" t="s">
        <v>2745</v>
      </c>
      <c r="C248" s="587"/>
      <c r="D248" s="588"/>
      <c r="E248" s="599"/>
      <c r="F248" s="548"/>
      <c r="G248" s="548"/>
    </row>
    <row r="249" spans="1:7" s="549" customFormat="1" ht="47.25" customHeight="1">
      <c r="A249" s="579" t="s">
        <v>2746</v>
      </c>
      <c r="B249" s="597" t="s">
        <v>2747</v>
      </c>
      <c r="C249" s="545" t="s">
        <v>345</v>
      </c>
      <c r="D249" s="588">
        <v>5</v>
      </c>
      <c r="E249" s="547"/>
      <c r="F249" s="548">
        <f>D249*E249</f>
        <v>0</v>
      </c>
      <c r="G249" s="548" t="s">
        <v>1395</v>
      </c>
    </row>
    <row r="250" spans="1:7" s="441" customFormat="1" ht="14.25">
      <c r="A250" s="579"/>
      <c r="B250" s="600"/>
      <c r="C250" s="601"/>
      <c r="D250" s="592"/>
      <c r="E250" s="589"/>
      <c r="F250" s="602"/>
      <c r="G250" s="548"/>
    </row>
    <row r="251" spans="1:7" s="549" customFormat="1" ht="14.25" customHeight="1">
      <c r="A251" s="579"/>
      <c r="B251" s="586" t="s">
        <v>2736</v>
      </c>
      <c r="C251" s="587"/>
      <c r="D251" s="588"/>
      <c r="E251" s="599"/>
      <c r="F251" s="548"/>
      <c r="G251" s="548"/>
    </row>
    <row r="252" spans="1:7" s="549" customFormat="1" ht="14.25" customHeight="1">
      <c r="A252" s="579" t="s">
        <v>2748</v>
      </c>
      <c r="B252" s="590" t="s">
        <v>2722</v>
      </c>
      <c r="C252" s="545" t="s">
        <v>345</v>
      </c>
      <c r="D252" s="588">
        <v>75</v>
      </c>
      <c r="E252" s="547"/>
      <c r="F252" s="548">
        <f>D252*E252</f>
        <v>0</v>
      </c>
      <c r="G252" s="548" t="s">
        <v>1395</v>
      </c>
    </row>
    <row r="253" spans="1:7" s="441" customFormat="1" ht="14.25">
      <c r="A253" s="579" t="s">
        <v>2749</v>
      </c>
      <c r="B253" s="590" t="s">
        <v>2687</v>
      </c>
      <c r="C253" s="591" t="s">
        <v>1511</v>
      </c>
      <c r="D253" s="592">
        <v>35</v>
      </c>
      <c r="E253" s="547"/>
      <c r="F253" s="548">
        <f>D253*E253</f>
        <v>0</v>
      </c>
      <c r="G253" s="548" t="s">
        <v>1395</v>
      </c>
    </row>
    <row r="254" spans="1:7" s="441" customFormat="1" ht="28.5">
      <c r="A254" s="579" t="s">
        <v>2750</v>
      </c>
      <c r="B254" s="596" t="s">
        <v>2751</v>
      </c>
      <c r="C254" s="591" t="s">
        <v>1511</v>
      </c>
      <c r="D254" s="592">
        <v>6</v>
      </c>
      <c r="E254" s="547"/>
      <c r="F254" s="533">
        <f>D254*E254</f>
        <v>0</v>
      </c>
      <c r="G254" s="548" t="s">
        <v>1395</v>
      </c>
    </row>
    <row r="255" spans="1:7" s="441" customFormat="1" ht="14.25">
      <c r="A255" s="579"/>
      <c r="B255" s="600"/>
      <c r="C255" s="601"/>
      <c r="D255" s="592"/>
      <c r="E255" s="589"/>
      <c r="F255" s="602"/>
      <c r="G255" s="548"/>
    </row>
    <row r="256" spans="1:7" s="549" customFormat="1" ht="14.25" customHeight="1">
      <c r="A256" s="579"/>
      <c r="B256" s="586" t="s">
        <v>2736</v>
      </c>
      <c r="C256" s="587"/>
      <c r="D256" s="588"/>
      <c r="E256" s="599"/>
      <c r="F256" s="548"/>
      <c r="G256" s="548"/>
    </row>
    <row r="257" spans="1:7" s="549" customFormat="1" ht="14.25" customHeight="1">
      <c r="A257" s="579" t="s">
        <v>2752</v>
      </c>
      <c r="B257" s="590" t="s">
        <v>2722</v>
      </c>
      <c r="C257" s="545" t="s">
        <v>345</v>
      </c>
      <c r="D257" s="588">
        <v>75</v>
      </c>
      <c r="E257" s="547"/>
      <c r="F257" s="548">
        <f>D257*E257</f>
        <v>0</v>
      </c>
      <c r="G257" s="548" t="s">
        <v>1395</v>
      </c>
    </row>
    <row r="258" spans="1:7" s="441" customFormat="1" ht="14.25">
      <c r="A258" s="579" t="s">
        <v>2753</v>
      </c>
      <c r="B258" s="590" t="s">
        <v>2687</v>
      </c>
      <c r="C258" s="591" t="s">
        <v>1511</v>
      </c>
      <c r="D258" s="592">
        <v>35</v>
      </c>
      <c r="E258" s="547"/>
      <c r="F258" s="548">
        <f>D258*E258</f>
        <v>0</v>
      </c>
      <c r="G258" s="548" t="s">
        <v>1395</v>
      </c>
    </row>
    <row r="259" spans="1:7" s="441" customFormat="1" ht="28.5">
      <c r="A259" s="579" t="s">
        <v>2754</v>
      </c>
      <c r="B259" s="596" t="s">
        <v>2755</v>
      </c>
      <c r="C259" s="591" t="s">
        <v>1511</v>
      </c>
      <c r="D259" s="592">
        <v>3</v>
      </c>
      <c r="E259" s="547"/>
      <c r="F259" s="533">
        <f>D259*E259</f>
        <v>0</v>
      </c>
      <c r="G259" s="548" t="s">
        <v>1395</v>
      </c>
    </row>
    <row r="260" spans="1:7" s="441" customFormat="1" ht="14.25">
      <c r="A260" s="579"/>
      <c r="B260" s="600"/>
      <c r="C260" s="601"/>
      <c r="D260" s="592"/>
      <c r="E260" s="589"/>
      <c r="F260" s="602"/>
      <c r="G260" s="548"/>
    </row>
    <row r="261" spans="1:7" s="549" customFormat="1" ht="32.25" customHeight="1">
      <c r="A261" s="579"/>
      <c r="B261" s="586" t="s">
        <v>2756</v>
      </c>
      <c r="C261" s="587"/>
      <c r="D261" s="588"/>
      <c r="E261" s="589"/>
      <c r="F261" s="548"/>
      <c r="G261" s="548"/>
    </row>
    <row r="262" spans="1:7" s="549" customFormat="1" ht="14.25" customHeight="1">
      <c r="A262" s="579" t="s">
        <v>2757</v>
      </c>
      <c r="B262" s="590" t="s">
        <v>2758</v>
      </c>
      <c r="C262" s="545" t="s">
        <v>345</v>
      </c>
      <c r="D262" s="588">
        <v>250</v>
      </c>
      <c r="E262" s="547"/>
      <c r="F262" s="548">
        <f>D262*E262</f>
        <v>0</v>
      </c>
      <c r="G262" s="548" t="s">
        <v>1395</v>
      </c>
    </row>
    <row r="263" spans="1:7" s="441" customFormat="1" ht="14.25">
      <c r="A263" s="579" t="s">
        <v>2759</v>
      </c>
      <c r="B263" s="593" t="s">
        <v>2687</v>
      </c>
      <c r="C263" s="591" t="s">
        <v>1511</v>
      </c>
      <c r="D263" s="592">
        <v>36</v>
      </c>
      <c r="E263" s="547"/>
      <c r="F263" s="548">
        <f>D263*E263</f>
        <v>0</v>
      </c>
      <c r="G263" s="548" t="s">
        <v>1395</v>
      </c>
    </row>
    <row r="264" spans="1:7" s="549" customFormat="1" ht="45" customHeight="1">
      <c r="A264" s="579" t="s">
        <v>2760</v>
      </c>
      <c r="B264" s="544" t="s">
        <v>2761</v>
      </c>
      <c r="C264" s="545" t="s">
        <v>1511</v>
      </c>
      <c r="D264" s="588">
        <v>10</v>
      </c>
      <c r="E264" s="547"/>
      <c r="F264" s="548">
        <f>D264*E264</f>
        <v>0</v>
      </c>
      <c r="G264" s="548" t="s">
        <v>1395</v>
      </c>
    </row>
    <row r="265" spans="1:7" s="549" customFormat="1" ht="14.25" customHeight="1">
      <c r="A265" s="579"/>
      <c r="B265" s="590"/>
      <c r="C265" s="545"/>
      <c r="D265" s="588"/>
      <c r="E265" s="589"/>
      <c r="F265" s="548"/>
      <c r="G265" s="548"/>
    </row>
    <row r="266" spans="1:7" s="549" customFormat="1" ht="14.25" customHeight="1">
      <c r="A266" s="579"/>
      <c r="B266" s="586" t="s">
        <v>2762</v>
      </c>
      <c r="C266" s="587"/>
      <c r="D266" s="588"/>
      <c r="E266" s="589"/>
      <c r="F266" s="548"/>
      <c r="G266" s="548"/>
    </row>
    <row r="267" spans="1:7" s="441" customFormat="1" ht="14.25">
      <c r="A267" s="579" t="s">
        <v>2763</v>
      </c>
      <c r="B267" s="600" t="s">
        <v>2764</v>
      </c>
      <c r="C267" s="591" t="s">
        <v>345</v>
      </c>
      <c r="D267" s="592">
        <v>60</v>
      </c>
      <c r="E267" s="547"/>
      <c r="F267" s="533">
        <f>D267*E267</f>
        <v>0</v>
      </c>
      <c r="G267" s="548" t="s">
        <v>1395</v>
      </c>
    </row>
    <row r="268" spans="1:7" s="441" customFormat="1" ht="14.25">
      <c r="A268" s="579" t="s">
        <v>2765</v>
      </c>
      <c r="B268" s="600" t="s">
        <v>2766</v>
      </c>
      <c r="C268" s="591" t="s">
        <v>345</v>
      </c>
      <c r="D268" s="592">
        <v>180</v>
      </c>
      <c r="E268" s="547"/>
      <c r="F268" s="533">
        <f>D268*E268</f>
        <v>0</v>
      </c>
      <c r="G268" s="548" t="s">
        <v>1395</v>
      </c>
    </row>
    <row r="269" spans="1:7" s="603" customFormat="1" ht="14.25">
      <c r="A269" s="579" t="s">
        <v>2767</v>
      </c>
      <c r="B269" s="563" t="s">
        <v>2768</v>
      </c>
      <c r="C269" s="591" t="s">
        <v>345</v>
      </c>
      <c r="D269" s="592">
        <v>20</v>
      </c>
      <c r="E269" s="547"/>
      <c r="F269" s="533">
        <f>D269*E269</f>
        <v>0</v>
      </c>
      <c r="G269" s="548" t="s">
        <v>1395</v>
      </c>
    </row>
    <row r="270" spans="1:7" s="603" customFormat="1" ht="14.25">
      <c r="A270" s="579" t="s">
        <v>2769</v>
      </c>
      <c r="B270" s="563" t="s">
        <v>2770</v>
      </c>
      <c r="C270" s="591" t="s">
        <v>345</v>
      </c>
      <c r="D270" s="592">
        <v>20</v>
      </c>
      <c r="E270" s="547"/>
      <c r="F270" s="533">
        <f>D270*E270</f>
        <v>0</v>
      </c>
      <c r="G270" s="548" t="s">
        <v>1395</v>
      </c>
    </row>
    <row r="271" spans="1:7" s="603" customFormat="1" ht="14.25">
      <c r="A271" s="579" t="s">
        <v>2771</v>
      </c>
      <c r="B271" s="563" t="s">
        <v>2772</v>
      </c>
      <c r="C271" s="591" t="s">
        <v>345</v>
      </c>
      <c r="D271" s="592">
        <v>80</v>
      </c>
      <c r="E271" s="547"/>
      <c r="F271" s="533">
        <f>D271*E271</f>
        <v>0</v>
      </c>
      <c r="G271" s="548" t="s">
        <v>1395</v>
      </c>
    </row>
    <row r="272" spans="1:7" s="441" customFormat="1" ht="14.25">
      <c r="A272" s="579" t="s">
        <v>2773</v>
      </c>
      <c r="B272" s="604" t="s">
        <v>2774</v>
      </c>
      <c r="C272" s="591"/>
      <c r="D272" s="592"/>
      <c r="E272" s="589"/>
      <c r="F272" s="533"/>
      <c r="G272" s="548"/>
    </row>
    <row r="273" spans="1:7" s="441" customFormat="1" ht="14.25">
      <c r="A273" s="579" t="s">
        <v>2775</v>
      </c>
      <c r="B273" s="600" t="s">
        <v>2776</v>
      </c>
      <c r="C273" s="591" t="s">
        <v>1511</v>
      </c>
      <c r="D273" s="592">
        <v>20</v>
      </c>
      <c r="E273" s="547"/>
      <c r="F273" s="533">
        <f>D273*E273</f>
        <v>0</v>
      </c>
      <c r="G273" s="548" t="s">
        <v>1395</v>
      </c>
    </row>
    <row r="274" spans="1:7" s="441" customFormat="1" ht="14.25">
      <c r="A274" s="579" t="s">
        <v>2777</v>
      </c>
      <c r="B274" s="600" t="s">
        <v>2778</v>
      </c>
      <c r="C274" s="591" t="s">
        <v>1511</v>
      </c>
      <c r="D274" s="592">
        <v>20</v>
      </c>
      <c r="E274" s="547"/>
      <c r="F274" s="533">
        <f>D274*E274</f>
        <v>0</v>
      </c>
      <c r="G274" s="548" t="s">
        <v>1395</v>
      </c>
    </row>
    <row r="275" spans="1:7" s="549" customFormat="1" ht="14.25" customHeight="1">
      <c r="A275" s="579"/>
      <c r="B275" s="590"/>
      <c r="C275" s="598"/>
      <c r="D275" s="588"/>
      <c r="E275" s="589"/>
      <c r="F275" s="548"/>
      <c r="G275" s="548"/>
    </row>
    <row r="276" spans="1:7" s="441" customFormat="1" ht="16.5">
      <c r="A276" s="579" t="s">
        <v>2779</v>
      </c>
      <c r="B276" s="605" t="s">
        <v>2780</v>
      </c>
      <c r="C276" s="606" t="s">
        <v>2781</v>
      </c>
      <c r="D276" s="576">
        <v>5</v>
      </c>
      <c r="E276" s="547"/>
      <c r="F276" s="607">
        <f>D276*E276</f>
        <v>0</v>
      </c>
      <c r="G276" s="548" t="s">
        <v>1395</v>
      </c>
    </row>
    <row r="277" spans="1:7" s="441" customFormat="1" ht="15" customHeight="1">
      <c r="A277" s="579"/>
      <c r="B277" s="600"/>
      <c r="C277" s="591"/>
      <c r="D277" s="592"/>
      <c r="E277" s="589"/>
      <c r="F277" s="533"/>
      <c r="G277" s="548"/>
    </row>
    <row r="278" spans="1:7" s="494" customFormat="1">
      <c r="A278" s="579" t="s">
        <v>2782</v>
      </c>
      <c r="B278" s="608" t="s">
        <v>2783</v>
      </c>
      <c r="C278" s="583" t="s">
        <v>1580</v>
      </c>
      <c r="D278" s="584">
        <v>100</v>
      </c>
      <c r="E278" s="547"/>
      <c r="F278" s="607">
        <f>D278*E278</f>
        <v>0</v>
      </c>
      <c r="G278" s="548" t="s">
        <v>1395</v>
      </c>
    </row>
    <row r="279" spans="1:7" s="494" customFormat="1">
      <c r="A279" s="579"/>
      <c r="B279" s="608"/>
      <c r="C279" s="583"/>
      <c r="D279" s="584"/>
      <c r="E279" s="589"/>
      <c r="F279" s="607"/>
      <c r="G279" s="548"/>
    </row>
    <row r="280" spans="1:7" ht="28.5">
      <c r="A280" s="579" t="s">
        <v>2784</v>
      </c>
      <c r="B280" s="609" t="s">
        <v>2785</v>
      </c>
      <c r="C280" s="610" t="s">
        <v>2562</v>
      </c>
      <c r="D280" s="611">
        <v>1</v>
      </c>
      <c r="E280" s="547"/>
      <c r="F280" s="533">
        <f>D280*E280</f>
        <v>0</v>
      </c>
      <c r="G280" s="548" t="s">
        <v>1395</v>
      </c>
    </row>
    <row r="281" spans="1:7" s="549" customFormat="1" ht="14.25" customHeight="1" thickBot="1">
      <c r="A281" s="579"/>
      <c r="B281" s="590"/>
      <c r="C281" s="598"/>
      <c r="D281" s="588"/>
      <c r="E281" s="589"/>
      <c r="F281" s="548"/>
      <c r="G281" s="548"/>
    </row>
    <row r="282" spans="1:7" s="521" customFormat="1" ht="23.25" customHeight="1" thickBot="1">
      <c r="A282" s="551"/>
      <c r="B282" s="552" t="s">
        <v>2786</v>
      </c>
      <c r="C282" s="553"/>
      <c r="D282" s="612"/>
      <c r="E282" s="613"/>
      <c r="F282" s="556">
        <f>SUM(F157:F281)</f>
        <v>0</v>
      </c>
      <c r="G282" s="548"/>
    </row>
    <row r="283" spans="1:7" s="521" customFormat="1" ht="15" customHeight="1" thickBot="1">
      <c r="A283" s="557"/>
      <c r="B283" s="558"/>
      <c r="C283" s="559"/>
      <c r="D283" s="614"/>
      <c r="E283" s="615"/>
      <c r="F283" s="562"/>
      <c r="G283" s="548"/>
    </row>
    <row r="284" spans="1:7" s="521" customFormat="1" ht="24.75" customHeight="1" thickBot="1">
      <c r="A284" s="616" t="s">
        <v>79</v>
      </c>
      <c r="B284" s="516" t="s">
        <v>2787</v>
      </c>
      <c r="C284" s="517"/>
      <c r="D284" s="617"/>
      <c r="E284" s="618"/>
      <c r="F284" s="520"/>
      <c r="G284" s="548"/>
    </row>
    <row r="285" spans="1:7" s="625" customFormat="1" ht="15" customHeight="1">
      <c r="A285" s="619"/>
      <c r="B285" s="620"/>
      <c r="C285" s="621"/>
      <c r="D285" s="622"/>
      <c r="E285" s="623"/>
      <c r="F285" s="624"/>
      <c r="G285" s="548"/>
    </row>
    <row r="286" spans="1:7" s="625" customFormat="1" ht="162.75" customHeight="1">
      <c r="A286" s="579" t="s">
        <v>2446</v>
      </c>
      <c r="B286" s="626" t="s">
        <v>2788</v>
      </c>
      <c r="C286" s="591" t="s">
        <v>1511</v>
      </c>
      <c r="D286" s="584">
        <v>11</v>
      </c>
      <c r="E286" s="547"/>
      <c r="F286" s="533">
        <f>D286*E286</f>
        <v>0</v>
      </c>
      <c r="G286" s="548" t="s">
        <v>1395</v>
      </c>
    </row>
    <row r="287" spans="1:7" s="627" customFormat="1">
      <c r="A287" s="579" t="s">
        <v>2789</v>
      </c>
      <c r="B287" s="563" t="s">
        <v>2790</v>
      </c>
      <c r="C287" s="591" t="s">
        <v>1511</v>
      </c>
      <c r="D287" s="592">
        <v>11</v>
      </c>
      <c r="E287" s="547"/>
      <c r="F287" s="533">
        <f>D287*E287</f>
        <v>0</v>
      </c>
      <c r="G287" s="548" t="s">
        <v>1395</v>
      </c>
    </row>
    <row r="288" spans="1:7" s="627" customFormat="1">
      <c r="A288" s="579" t="s">
        <v>2791</v>
      </c>
      <c r="B288" s="563" t="s">
        <v>2792</v>
      </c>
      <c r="C288" s="591" t="s">
        <v>1511</v>
      </c>
      <c r="D288" s="592">
        <v>11</v>
      </c>
      <c r="E288" s="547"/>
      <c r="F288" s="533">
        <f>D288*E288</f>
        <v>0</v>
      </c>
      <c r="G288" s="548" t="s">
        <v>1395</v>
      </c>
    </row>
    <row r="289" spans="1:7" s="625" customFormat="1" ht="15" customHeight="1">
      <c r="A289" s="628"/>
      <c r="B289" s="629"/>
      <c r="C289" s="630"/>
      <c r="D289" s="631"/>
      <c r="E289" s="632"/>
      <c r="F289" s="633"/>
      <c r="G289" s="548"/>
    </row>
    <row r="290" spans="1:7" s="625" customFormat="1" ht="155.25" customHeight="1">
      <c r="A290" s="579" t="s">
        <v>2449</v>
      </c>
      <c r="B290" s="626" t="s">
        <v>2793</v>
      </c>
      <c r="C290" s="591" t="s">
        <v>1511</v>
      </c>
      <c r="D290" s="584">
        <v>5</v>
      </c>
      <c r="E290" s="547"/>
      <c r="F290" s="533">
        <f>D290*E290</f>
        <v>0</v>
      </c>
      <c r="G290" s="548" t="s">
        <v>1395</v>
      </c>
    </row>
    <row r="291" spans="1:7" s="627" customFormat="1">
      <c r="A291" s="579" t="s">
        <v>2794</v>
      </c>
      <c r="B291" s="563" t="s">
        <v>2790</v>
      </c>
      <c r="C291" s="591" t="s">
        <v>1511</v>
      </c>
      <c r="D291" s="592">
        <v>5</v>
      </c>
      <c r="E291" s="547"/>
      <c r="F291" s="533">
        <f>D291*E291</f>
        <v>0</v>
      </c>
      <c r="G291" s="548" t="s">
        <v>1395</v>
      </c>
    </row>
    <row r="292" spans="1:7" s="627" customFormat="1">
      <c r="A292" s="579" t="s">
        <v>2795</v>
      </c>
      <c r="B292" s="563" t="s">
        <v>2792</v>
      </c>
      <c r="C292" s="591" t="s">
        <v>1511</v>
      </c>
      <c r="D292" s="592">
        <v>5</v>
      </c>
      <c r="E292" s="547"/>
      <c r="F292" s="533">
        <f>D292*E292</f>
        <v>0</v>
      </c>
      <c r="G292" s="548" t="s">
        <v>1395</v>
      </c>
    </row>
    <row r="293" spans="1:7" s="625" customFormat="1" ht="15" customHeight="1">
      <c r="A293" s="628"/>
      <c r="B293" s="629"/>
      <c r="C293" s="630"/>
      <c r="D293" s="631"/>
      <c r="E293" s="632"/>
      <c r="F293" s="633"/>
      <c r="G293" s="548"/>
    </row>
    <row r="294" spans="1:7" s="625" customFormat="1" ht="122.25" customHeight="1">
      <c r="A294" s="579" t="s">
        <v>2452</v>
      </c>
      <c r="B294" s="626" t="s">
        <v>2796</v>
      </c>
      <c r="C294" s="591" t="s">
        <v>1511</v>
      </c>
      <c r="D294" s="584">
        <v>24</v>
      </c>
      <c r="E294" s="547"/>
      <c r="F294" s="533">
        <f>D294*E294</f>
        <v>0</v>
      </c>
      <c r="G294" s="548" t="s">
        <v>1395</v>
      </c>
    </row>
    <row r="295" spans="1:7" s="627" customFormat="1">
      <c r="A295" s="579" t="s">
        <v>2797</v>
      </c>
      <c r="B295" s="563" t="s">
        <v>2790</v>
      </c>
      <c r="C295" s="591" t="s">
        <v>1511</v>
      </c>
      <c r="D295" s="592">
        <v>24</v>
      </c>
      <c r="E295" s="547"/>
      <c r="F295" s="533">
        <f>D295*E295</f>
        <v>0</v>
      </c>
      <c r="G295" s="548" t="s">
        <v>1395</v>
      </c>
    </row>
    <row r="296" spans="1:7" s="627" customFormat="1">
      <c r="A296" s="579" t="s">
        <v>2798</v>
      </c>
      <c r="B296" s="563" t="s">
        <v>2792</v>
      </c>
      <c r="C296" s="591" t="s">
        <v>1511</v>
      </c>
      <c r="D296" s="592">
        <v>24</v>
      </c>
      <c r="E296" s="547"/>
      <c r="F296" s="533">
        <f>D296*E296</f>
        <v>0</v>
      </c>
      <c r="G296" s="548" t="s">
        <v>1395</v>
      </c>
    </row>
    <row r="297" spans="1:7" s="625" customFormat="1" ht="15" customHeight="1">
      <c r="A297" s="628"/>
      <c r="B297" s="629"/>
      <c r="C297" s="630"/>
      <c r="D297" s="631"/>
      <c r="E297" s="632"/>
      <c r="F297" s="633"/>
      <c r="G297" s="548"/>
    </row>
    <row r="298" spans="1:7" s="625" customFormat="1" ht="132.75" customHeight="1">
      <c r="A298" s="579" t="s">
        <v>2454</v>
      </c>
      <c r="B298" s="626" t="s">
        <v>2799</v>
      </c>
      <c r="C298" s="591" t="s">
        <v>1511</v>
      </c>
      <c r="D298" s="584">
        <v>10</v>
      </c>
      <c r="E298" s="547"/>
      <c r="F298" s="533">
        <f>D298*E298</f>
        <v>0</v>
      </c>
      <c r="G298" s="548" t="s">
        <v>1395</v>
      </c>
    </row>
    <row r="299" spans="1:7" s="627" customFormat="1">
      <c r="A299" s="579" t="s">
        <v>2800</v>
      </c>
      <c r="B299" s="563" t="s">
        <v>2790</v>
      </c>
      <c r="C299" s="591" t="s">
        <v>1511</v>
      </c>
      <c r="D299" s="592">
        <v>10</v>
      </c>
      <c r="E299" s="547"/>
      <c r="F299" s="533">
        <f>D299*E299</f>
        <v>0</v>
      </c>
      <c r="G299" s="548" t="s">
        <v>1395</v>
      </c>
    </row>
    <row r="300" spans="1:7" s="627" customFormat="1">
      <c r="A300" s="579" t="s">
        <v>2801</v>
      </c>
      <c r="B300" s="563" t="s">
        <v>2792</v>
      </c>
      <c r="C300" s="591" t="s">
        <v>1511</v>
      </c>
      <c r="D300" s="592">
        <v>10</v>
      </c>
      <c r="E300" s="547"/>
      <c r="F300" s="533">
        <f>D300*E300</f>
        <v>0</v>
      </c>
      <c r="G300" s="548" t="s">
        <v>1395</v>
      </c>
    </row>
    <row r="301" spans="1:7" s="625" customFormat="1" ht="15" customHeight="1">
      <c r="A301" s="628"/>
      <c r="B301" s="629"/>
      <c r="C301" s="630"/>
      <c r="D301" s="631"/>
      <c r="E301" s="632"/>
      <c r="F301" s="633"/>
      <c r="G301" s="548"/>
    </row>
    <row r="302" spans="1:7" s="625" customFormat="1" ht="47.25" customHeight="1">
      <c r="A302" s="579" t="s">
        <v>2456</v>
      </c>
      <c r="B302" s="626" t="s">
        <v>2802</v>
      </c>
      <c r="C302" s="591" t="s">
        <v>1511</v>
      </c>
      <c r="D302" s="584">
        <v>18</v>
      </c>
      <c r="E302" s="547"/>
      <c r="F302" s="533">
        <f>D302*E302</f>
        <v>0</v>
      </c>
      <c r="G302" s="548" t="s">
        <v>1395</v>
      </c>
    </row>
    <row r="303" spans="1:7" s="627" customFormat="1">
      <c r="A303" s="579" t="s">
        <v>2803</v>
      </c>
      <c r="B303" s="563" t="s">
        <v>2790</v>
      </c>
      <c r="C303" s="591" t="s">
        <v>1511</v>
      </c>
      <c r="D303" s="592">
        <v>18</v>
      </c>
      <c r="E303" s="547"/>
      <c r="F303" s="533">
        <f>D303*E303</f>
        <v>0</v>
      </c>
      <c r="G303" s="548" t="s">
        <v>1395</v>
      </c>
    </row>
    <row r="304" spans="1:7" s="627" customFormat="1">
      <c r="A304" s="579" t="s">
        <v>2804</v>
      </c>
      <c r="B304" s="563" t="s">
        <v>2792</v>
      </c>
      <c r="C304" s="591" t="s">
        <v>1511</v>
      </c>
      <c r="D304" s="592">
        <v>18</v>
      </c>
      <c r="E304" s="547"/>
      <c r="F304" s="533">
        <f>D304*E304</f>
        <v>0</v>
      </c>
      <c r="G304" s="548" t="s">
        <v>1395</v>
      </c>
    </row>
    <row r="305" spans="1:7" s="625" customFormat="1" ht="15" customHeight="1">
      <c r="A305" s="628"/>
      <c r="B305" s="629"/>
      <c r="C305" s="630"/>
      <c r="D305" s="631"/>
      <c r="E305" s="632"/>
      <c r="F305" s="633"/>
      <c r="G305" s="548"/>
    </row>
    <row r="306" spans="1:7" s="625" customFormat="1" ht="47.25" customHeight="1">
      <c r="A306" s="579" t="s">
        <v>2805</v>
      </c>
      <c r="B306" s="626" t="s">
        <v>2806</v>
      </c>
      <c r="C306" s="591" t="s">
        <v>1511</v>
      </c>
      <c r="D306" s="584">
        <v>2</v>
      </c>
      <c r="E306" s="547"/>
      <c r="F306" s="533">
        <f>D306*E306</f>
        <v>0</v>
      </c>
      <c r="G306" s="548" t="s">
        <v>1395</v>
      </c>
    </row>
    <row r="307" spans="1:7" s="627" customFormat="1">
      <c r="A307" s="579" t="s">
        <v>2807</v>
      </c>
      <c r="B307" s="563" t="s">
        <v>2790</v>
      </c>
      <c r="C307" s="591" t="s">
        <v>1511</v>
      </c>
      <c r="D307" s="592">
        <v>2</v>
      </c>
      <c r="E307" s="547"/>
      <c r="F307" s="533">
        <f>D307*E307</f>
        <v>0</v>
      </c>
      <c r="G307" s="548" t="s">
        <v>1395</v>
      </c>
    </row>
    <row r="308" spans="1:7" s="627" customFormat="1">
      <c r="A308" s="579" t="s">
        <v>2808</v>
      </c>
      <c r="B308" s="563" t="s">
        <v>2792</v>
      </c>
      <c r="C308" s="591" t="s">
        <v>1511</v>
      </c>
      <c r="D308" s="592">
        <v>2</v>
      </c>
      <c r="E308" s="547"/>
      <c r="F308" s="533">
        <f>D308*E308</f>
        <v>0</v>
      </c>
      <c r="G308" s="548" t="s">
        <v>1395</v>
      </c>
    </row>
    <row r="309" spans="1:7" s="625" customFormat="1" ht="15" customHeight="1">
      <c r="A309" s="628"/>
      <c r="B309" s="629"/>
      <c r="C309" s="630"/>
      <c r="D309" s="631"/>
      <c r="E309" s="632"/>
      <c r="F309" s="633"/>
      <c r="G309" s="548"/>
    </row>
    <row r="310" spans="1:7" s="625" customFormat="1" ht="29.25" customHeight="1">
      <c r="A310" s="579" t="s">
        <v>2461</v>
      </c>
      <c r="B310" s="626" t="s">
        <v>2809</v>
      </c>
      <c r="C310" s="591" t="s">
        <v>1511</v>
      </c>
      <c r="D310" s="584">
        <v>7</v>
      </c>
      <c r="E310" s="547"/>
      <c r="F310" s="533">
        <f>D310*E310</f>
        <v>0</v>
      </c>
      <c r="G310" s="548" t="s">
        <v>1395</v>
      </c>
    </row>
    <row r="311" spans="1:7" s="627" customFormat="1">
      <c r="A311" s="579" t="s">
        <v>2810</v>
      </c>
      <c r="B311" s="563" t="s">
        <v>2790</v>
      </c>
      <c r="C311" s="591" t="s">
        <v>1511</v>
      </c>
      <c r="D311" s="592">
        <v>7</v>
      </c>
      <c r="E311" s="547"/>
      <c r="F311" s="533">
        <f>D311*E311</f>
        <v>0</v>
      </c>
      <c r="G311" s="548" t="s">
        <v>1395</v>
      </c>
    </row>
    <row r="312" spans="1:7" s="627" customFormat="1">
      <c r="A312" s="579" t="s">
        <v>2811</v>
      </c>
      <c r="B312" s="563" t="s">
        <v>2792</v>
      </c>
      <c r="C312" s="591" t="s">
        <v>1511</v>
      </c>
      <c r="D312" s="592">
        <v>7</v>
      </c>
      <c r="E312" s="547"/>
      <c r="F312" s="533">
        <f>D312*E312</f>
        <v>0</v>
      </c>
      <c r="G312" s="548" t="s">
        <v>1395</v>
      </c>
    </row>
    <row r="313" spans="1:7" s="625" customFormat="1" ht="15" customHeight="1">
      <c r="A313" s="628"/>
      <c r="B313" s="629"/>
      <c r="C313" s="630"/>
      <c r="D313" s="631"/>
      <c r="E313" s="632"/>
      <c r="F313" s="633"/>
      <c r="G313" s="548"/>
    </row>
    <row r="314" spans="1:7" s="625" customFormat="1" ht="29.25" customHeight="1">
      <c r="A314" s="579" t="s">
        <v>2463</v>
      </c>
      <c r="B314" s="626" t="s">
        <v>2812</v>
      </c>
      <c r="C314" s="591" t="s">
        <v>1511</v>
      </c>
      <c r="D314" s="584">
        <v>4</v>
      </c>
      <c r="E314" s="547"/>
      <c r="F314" s="533">
        <f>D314*E314</f>
        <v>0</v>
      </c>
      <c r="G314" s="548" t="s">
        <v>1395</v>
      </c>
    </row>
    <row r="315" spans="1:7" s="627" customFormat="1">
      <c r="A315" s="579" t="s">
        <v>2813</v>
      </c>
      <c r="B315" s="563" t="s">
        <v>2790</v>
      </c>
      <c r="C315" s="591" t="s">
        <v>1511</v>
      </c>
      <c r="D315" s="592">
        <v>4</v>
      </c>
      <c r="E315" s="547"/>
      <c r="F315" s="533">
        <f>D315*E315</f>
        <v>0</v>
      </c>
      <c r="G315" s="548" t="s">
        <v>1395</v>
      </c>
    </row>
    <row r="316" spans="1:7" s="627" customFormat="1">
      <c r="A316" s="579" t="s">
        <v>2814</v>
      </c>
      <c r="B316" s="563" t="s">
        <v>2792</v>
      </c>
      <c r="C316" s="591" t="s">
        <v>1511</v>
      </c>
      <c r="D316" s="592">
        <v>4</v>
      </c>
      <c r="E316" s="547"/>
      <c r="F316" s="533">
        <f>D316*E316</f>
        <v>0</v>
      </c>
      <c r="G316" s="548" t="s">
        <v>1395</v>
      </c>
    </row>
    <row r="317" spans="1:7" s="625" customFormat="1" ht="15" customHeight="1">
      <c r="A317" s="628"/>
      <c r="B317" s="629"/>
      <c r="C317" s="630"/>
      <c r="D317" s="631"/>
      <c r="E317" s="632"/>
      <c r="F317" s="633"/>
      <c r="G317" s="548"/>
    </row>
    <row r="318" spans="1:7" s="625" customFormat="1" ht="29.25" customHeight="1">
      <c r="A318" s="579" t="s">
        <v>2815</v>
      </c>
      <c r="B318" s="626" t="s">
        <v>2816</v>
      </c>
      <c r="C318" s="591" t="s">
        <v>1511</v>
      </c>
      <c r="D318" s="584">
        <v>11</v>
      </c>
      <c r="E318" s="547"/>
      <c r="F318" s="533">
        <f>D318*E318</f>
        <v>0</v>
      </c>
      <c r="G318" s="548" t="s">
        <v>1395</v>
      </c>
    </row>
    <row r="319" spans="1:7" s="627" customFormat="1">
      <c r="A319" s="579" t="s">
        <v>2817</v>
      </c>
      <c r="B319" s="563" t="s">
        <v>2790</v>
      </c>
      <c r="C319" s="591" t="s">
        <v>1511</v>
      </c>
      <c r="D319" s="592">
        <v>11</v>
      </c>
      <c r="E319" s="547"/>
      <c r="F319" s="533">
        <f>D319*E319</f>
        <v>0</v>
      </c>
      <c r="G319" s="548" t="s">
        <v>1395</v>
      </c>
    </row>
    <row r="320" spans="1:7" s="627" customFormat="1">
      <c r="A320" s="579" t="s">
        <v>2818</v>
      </c>
      <c r="B320" s="563" t="s">
        <v>2792</v>
      </c>
      <c r="C320" s="591" t="s">
        <v>1511</v>
      </c>
      <c r="D320" s="592">
        <v>11</v>
      </c>
      <c r="E320" s="547"/>
      <c r="F320" s="533">
        <f>D320*E320</f>
        <v>0</v>
      </c>
      <c r="G320" s="548" t="s">
        <v>1395</v>
      </c>
    </row>
    <row r="321" spans="1:7" s="625" customFormat="1" ht="15" customHeight="1">
      <c r="A321" s="628"/>
      <c r="B321" s="629"/>
      <c r="C321" s="630"/>
      <c r="D321" s="631"/>
      <c r="E321" s="632"/>
      <c r="F321" s="633"/>
      <c r="G321" s="548"/>
    </row>
    <row r="322" spans="1:7" s="625" customFormat="1" ht="29.25" customHeight="1">
      <c r="A322" s="579" t="s">
        <v>2467</v>
      </c>
      <c r="B322" s="626" t="s">
        <v>2819</v>
      </c>
      <c r="C322" s="591" t="s">
        <v>1511</v>
      </c>
      <c r="D322" s="584">
        <v>4</v>
      </c>
      <c r="E322" s="547"/>
      <c r="F322" s="533">
        <f>D322*E322</f>
        <v>0</v>
      </c>
      <c r="G322" s="548" t="s">
        <v>1395</v>
      </c>
    </row>
    <row r="323" spans="1:7" s="627" customFormat="1">
      <c r="A323" s="579" t="s">
        <v>2820</v>
      </c>
      <c r="B323" s="563" t="s">
        <v>2790</v>
      </c>
      <c r="C323" s="591" t="s">
        <v>1511</v>
      </c>
      <c r="D323" s="592">
        <v>4</v>
      </c>
      <c r="E323" s="547"/>
      <c r="F323" s="533">
        <f>D323*E323</f>
        <v>0</v>
      </c>
      <c r="G323" s="548" t="s">
        <v>1395</v>
      </c>
    </row>
    <row r="324" spans="1:7" s="627" customFormat="1">
      <c r="A324" s="579" t="s">
        <v>2821</v>
      </c>
      <c r="B324" s="563" t="s">
        <v>2792</v>
      </c>
      <c r="C324" s="591" t="s">
        <v>1511</v>
      </c>
      <c r="D324" s="592">
        <v>4</v>
      </c>
      <c r="E324" s="547"/>
      <c r="F324" s="533">
        <f>D324*E324</f>
        <v>0</v>
      </c>
      <c r="G324" s="548" t="s">
        <v>1395</v>
      </c>
    </row>
    <row r="325" spans="1:7" s="625" customFormat="1" ht="15" customHeight="1">
      <c r="A325" s="628"/>
      <c r="B325" s="629"/>
      <c r="C325" s="630"/>
      <c r="D325" s="631"/>
      <c r="E325" s="632"/>
      <c r="F325" s="633"/>
      <c r="G325" s="548"/>
    </row>
    <row r="326" spans="1:7" s="625" customFormat="1" ht="29.25" customHeight="1">
      <c r="A326" s="579" t="s">
        <v>2465</v>
      </c>
      <c r="B326" s="626" t="s">
        <v>2822</v>
      </c>
      <c r="C326" s="591" t="s">
        <v>1511</v>
      </c>
      <c r="D326" s="584">
        <v>4</v>
      </c>
      <c r="E326" s="547"/>
      <c r="F326" s="533">
        <f>D326*E326</f>
        <v>0</v>
      </c>
      <c r="G326" s="548" t="s">
        <v>1395</v>
      </c>
    </row>
    <row r="327" spans="1:7" s="627" customFormat="1">
      <c r="A327" s="579" t="s">
        <v>2823</v>
      </c>
      <c r="B327" s="563" t="s">
        <v>2790</v>
      </c>
      <c r="C327" s="591" t="s">
        <v>1511</v>
      </c>
      <c r="D327" s="592">
        <v>4</v>
      </c>
      <c r="E327" s="547"/>
      <c r="F327" s="533">
        <f>D327*E327</f>
        <v>0</v>
      </c>
      <c r="G327" s="548" t="s">
        <v>1395</v>
      </c>
    </row>
    <row r="328" spans="1:7" s="627" customFormat="1">
      <c r="A328" s="579" t="s">
        <v>2824</v>
      </c>
      <c r="B328" s="563" t="s">
        <v>2792</v>
      </c>
      <c r="C328" s="591" t="s">
        <v>1511</v>
      </c>
      <c r="D328" s="592">
        <v>4</v>
      </c>
      <c r="E328" s="547"/>
      <c r="F328" s="533">
        <f>D328*E328</f>
        <v>0</v>
      </c>
      <c r="G328" s="548" t="s">
        <v>1395</v>
      </c>
    </row>
    <row r="329" spans="1:7" s="625" customFormat="1" ht="15" customHeight="1">
      <c r="A329" s="628"/>
      <c r="B329" s="629"/>
      <c r="C329" s="630"/>
      <c r="D329" s="631"/>
      <c r="E329" s="632"/>
      <c r="F329" s="633"/>
      <c r="G329" s="548"/>
    </row>
    <row r="330" spans="1:7" s="549" customFormat="1" ht="14.25" customHeight="1">
      <c r="A330" s="579"/>
      <c r="B330" s="586" t="s">
        <v>2825</v>
      </c>
      <c r="C330" s="587"/>
      <c r="D330" s="588"/>
      <c r="E330" s="599"/>
      <c r="F330" s="548"/>
      <c r="G330" s="548"/>
    </row>
    <row r="331" spans="1:7" s="549" customFormat="1" ht="14.25" customHeight="1">
      <c r="A331" s="579" t="s">
        <v>2469</v>
      </c>
      <c r="B331" s="590" t="s">
        <v>2826</v>
      </c>
      <c r="C331" s="545" t="s">
        <v>345</v>
      </c>
      <c r="D331" s="588">
        <v>270</v>
      </c>
      <c r="E331" s="547"/>
      <c r="F331" s="533">
        <f t="shared" ref="F331:F338" si="0">D331*E331</f>
        <v>0</v>
      </c>
      <c r="G331" s="548" t="s">
        <v>1395</v>
      </c>
    </row>
    <row r="332" spans="1:7" s="549" customFormat="1" ht="14.25" customHeight="1">
      <c r="A332" s="579" t="s">
        <v>2471</v>
      </c>
      <c r="B332" s="590" t="s">
        <v>2695</v>
      </c>
      <c r="C332" s="545" t="s">
        <v>345</v>
      </c>
      <c r="D332" s="588">
        <v>450</v>
      </c>
      <c r="E332" s="547"/>
      <c r="F332" s="548">
        <f t="shared" si="0"/>
        <v>0</v>
      </c>
      <c r="G332" s="548" t="s">
        <v>1395</v>
      </c>
    </row>
    <row r="333" spans="1:7" s="549" customFormat="1" ht="14.25" customHeight="1">
      <c r="A333" s="579" t="s">
        <v>2827</v>
      </c>
      <c r="B333" s="590" t="s">
        <v>2828</v>
      </c>
      <c r="C333" s="545" t="s">
        <v>345</v>
      </c>
      <c r="D333" s="588">
        <v>15</v>
      </c>
      <c r="E333" s="547"/>
      <c r="F333" s="548">
        <f t="shared" si="0"/>
        <v>0</v>
      </c>
      <c r="G333" s="548" t="s">
        <v>1395</v>
      </c>
    </row>
    <row r="334" spans="1:7" s="549" customFormat="1" ht="14.25" customHeight="1">
      <c r="A334" s="579" t="s">
        <v>2829</v>
      </c>
      <c r="B334" s="590" t="s">
        <v>2830</v>
      </c>
      <c r="C334" s="545" t="s">
        <v>345</v>
      </c>
      <c r="D334" s="588">
        <v>80</v>
      </c>
      <c r="E334" s="547"/>
      <c r="F334" s="548">
        <f t="shared" si="0"/>
        <v>0</v>
      </c>
      <c r="G334" s="548" t="s">
        <v>1395</v>
      </c>
    </row>
    <row r="335" spans="1:7" s="549" customFormat="1" ht="14.25" customHeight="1">
      <c r="A335" s="579" t="s">
        <v>2831</v>
      </c>
      <c r="B335" s="590" t="s">
        <v>2722</v>
      </c>
      <c r="C335" s="545" t="s">
        <v>345</v>
      </c>
      <c r="D335" s="588">
        <v>210</v>
      </c>
      <c r="E335" s="547"/>
      <c r="F335" s="548">
        <f t="shared" si="0"/>
        <v>0</v>
      </c>
      <c r="G335" s="548" t="s">
        <v>1395</v>
      </c>
    </row>
    <row r="336" spans="1:7" s="549" customFormat="1" ht="14.25" customHeight="1">
      <c r="A336" s="579" t="s">
        <v>2832</v>
      </c>
      <c r="B336" s="590" t="s">
        <v>2833</v>
      </c>
      <c r="C336" s="545" t="s">
        <v>345</v>
      </c>
      <c r="D336" s="588">
        <v>10</v>
      </c>
      <c r="E336" s="547"/>
      <c r="F336" s="548">
        <f t="shared" si="0"/>
        <v>0</v>
      </c>
      <c r="G336" s="548" t="s">
        <v>1395</v>
      </c>
    </row>
    <row r="337" spans="1:7" s="549" customFormat="1" ht="14.25" customHeight="1">
      <c r="A337" s="579" t="s">
        <v>2834</v>
      </c>
      <c r="B337" s="590" t="s">
        <v>2732</v>
      </c>
      <c r="C337" s="545" t="s">
        <v>345</v>
      </c>
      <c r="D337" s="588">
        <v>110</v>
      </c>
      <c r="E337" s="547"/>
      <c r="F337" s="548">
        <f t="shared" si="0"/>
        <v>0</v>
      </c>
      <c r="G337" s="548" t="s">
        <v>1395</v>
      </c>
    </row>
    <row r="338" spans="1:7" s="441" customFormat="1" ht="14.25">
      <c r="A338" s="579" t="s">
        <v>2835</v>
      </c>
      <c r="B338" s="634" t="s">
        <v>2687</v>
      </c>
      <c r="C338" s="591" t="s">
        <v>1511</v>
      </c>
      <c r="D338" s="592">
        <v>120</v>
      </c>
      <c r="E338" s="547"/>
      <c r="F338" s="548">
        <f t="shared" si="0"/>
        <v>0</v>
      </c>
      <c r="G338" s="548" t="s">
        <v>1395</v>
      </c>
    </row>
    <row r="339" spans="1:7" s="441" customFormat="1" ht="14.25">
      <c r="A339" s="579"/>
      <c r="B339" s="590"/>
      <c r="C339" s="601"/>
      <c r="D339" s="592"/>
      <c r="E339" s="589"/>
      <c r="F339" s="548"/>
      <c r="G339" s="548"/>
    </row>
    <row r="340" spans="1:7" s="549" customFormat="1" ht="14.25" customHeight="1">
      <c r="A340" s="579" t="s">
        <v>2836</v>
      </c>
      <c r="B340" s="593" t="s">
        <v>2837</v>
      </c>
      <c r="C340" s="545" t="s">
        <v>1511</v>
      </c>
      <c r="D340" s="588">
        <v>6</v>
      </c>
      <c r="E340" s="547"/>
      <c r="F340" s="548">
        <f t="shared" ref="F340:F349" si="1">D340*E340</f>
        <v>0</v>
      </c>
      <c r="G340" s="548" t="s">
        <v>1395</v>
      </c>
    </row>
    <row r="341" spans="1:7" s="549" customFormat="1" ht="30.75" customHeight="1">
      <c r="A341" s="579" t="s">
        <v>2838</v>
      </c>
      <c r="B341" s="593" t="s">
        <v>2839</v>
      </c>
      <c r="C341" s="545" t="s">
        <v>1511</v>
      </c>
      <c r="D341" s="588">
        <v>1</v>
      </c>
      <c r="E341" s="547"/>
      <c r="F341" s="548">
        <f t="shared" si="1"/>
        <v>0</v>
      </c>
      <c r="G341" s="548" t="s">
        <v>1395</v>
      </c>
    </row>
    <row r="342" spans="1:7" s="549" customFormat="1" ht="14.25" customHeight="1">
      <c r="A342" s="579" t="s">
        <v>2840</v>
      </c>
      <c r="B342" s="593" t="s">
        <v>2841</v>
      </c>
      <c r="C342" s="545" t="s">
        <v>1511</v>
      </c>
      <c r="D342" s="588">
        <v>4</v>
      </c>
      <c r="E342" s="547"/>
      <c r="F342" s="548">
        <f t="shared" si="1"/>
        <v>0</v>
      </c>
      <c r="G342" s="548" t="s">
        <v>1395</v>
      </c>
    </row>
    <row r="343" spans="1:7" s="549" customFormat="1" ht="30.75" customHeight="1">
      <c r="A343" s="579" t="s">
        <v>2842</v>
      </c>
      <c r="B343" s="593" t="s">
        <v>2843</v>
      </c>
      <c r="C343" s="545" t="s">
        <v>1511</v>
      </c>
      <c r="D343" s="588">
        <v>2</v>
      </c>
      <c r="E343" s="547"/>
      <c r="F343" s="548">
        <f t="shared" si="1"/>
        <v>0</v>
      </c>
      <c r="G343" s="548" t="s">
        <v>1395</v>
      </c>
    </row>
    <row r="344" spans="1:7" s="549" customFormat="1" ht="14.25" customHeight="1">
      <c r="A344" s="579" t="s">
        <v>2844</v>
      </c>
      <c r="B344" s="593" t="s">
        <v>2845</v>
      </c>
      <c r="C344" s="545" t="s">
        <v>1511</v>
      </c>
      <c r="D344" s="588">
        <v>4</v>
      </c>
      <c r="E344" s="547"/>
      <c r="F344" s="548">
        <f t="shared" si="1"/>
        <v>0</v>
      </c>
      <c r="G344" s="548" t="s">
        <v>1395</v>
      </c>
    </row>
    <row r="345" spans="1:7" s="549" customFormat="1" ht="30.75" customHeight="1">
      <c r="A345" s="579" t="s">
        <v>2846</v>
      </c>
      <c r="B345" s="593" t="s">
        <v>2847</v>
      </c>
      <c r="C345" s="545" t="s">
        <v>1511</v>
      </c>
      <c r="D345" s="588">
        <v>1</v>
      </c>
      <c r="E345" s="547"/>
      <c r="F345" s="548">
        <f t="shared" si="1"/>
        <v>0</v>
      </c>
      <c r="G345" s="548" t="s">
        <v>1395</v>
      </c>
    </row>
    <row r="346" spans="1:7" s="549" customFormat="1" ht="14.25" customHeight="1">
      <c r="A346" s="579" t="s">
        <v>2848</v>
      </c>
      <c r="B346" s="593" t="s">
        <v>2849</v>
      </c>
      <c r="C346" s="545" t="s">
        <v>1511</v>
      </c>
      <c r="D346" s="588">
        <v>1</v>
      </c>
      <c r="E346" s="547"/>
      <c r="F346" s="548">
        <f t="shared" si="1"/>
        <v>0</v>
      </c>
      <c r="G346" s="548" t="s">
        <v>1395</v>
      </c>
    </row>
    <row r="347" spans="1:7" s="549" customFormat="1" ht="30.75" customHeight="1">
      <c r="A347" s="579" t="s">
        <v>2850</v>
      </c>
      <c r="B347" s="593" t="s">
        <v>2851</v>
      </c>
      <c r="C347" s="545" t="s">
        <v>1511</v>
      </c>
      <c r="D347" s="588">
        <v>1</v>
      </c>
      <c r="E347" s="547"/>
      <c r="F347" s="548">
        <f t="shared" si="1"/>
        <v>0</v>
      </c>
      <c r="G347" s="548" t="s">
        <v>1395</v>
      </c>
    </row>
    <row r="348" spans="1:7" s="549" customFormat="1" ht="29.25" customHeight="1">
      <c r="A348" s="579" t="s">
        <v>2852</v>
      </c>
      <c r="B348" s="593" t="s">
        <v>2853</v>
      </c>
      <c r="C348" s="545" t="s">
        <v>1511</v>
      </c>
      <c r="D348" s="588">
        <v>12</v>
      </c>
      <c r="E348" s="547"/>
      <c r="F348" s="548">
        <f t="shared" si="1"/>
        <v>0</v>
      </c>
      <c r="G348" s="548" t="s">
        <v>1395</v>
      </c>
    </row>
    <row r="349" spans="1:7" s="549" customFormat="1" ht="28.5" customHeight="1">
      <c r="A349" s="579" t="s">
        <v>2854</v>
      </c>
      <c r="B349" s="593" t="s">
        <v>2855</v>
      </c>
      <c r="C349" s="545" t="s">
        <v>1511</v>
      </c>
      <c r="D349" s="588">
        <v>1</v>
      </c>
      <c r="E349" s="547"/>
      <c r="F349" s="548">
        <f t="shared" si="1"/>
        <v>0</v>
      </c>
      <c r="G349" s="548" t="s">
        <v>1395</v>
      </c>
    </row>
    <row r="350" spans="1:7" ht="28.5">
      <c r="A350" s="579" t="s">
        <v>2856</v>
      </c>
      <c r="B350" s="593" t="s">
        <v>2857</v>
      </c>
      <c r="C350" s="610" t="s">
        <v>1511</v>
      </c>
      <c r="D350" s="611">
        <v>45</v>
      </c>
      <c r="E350" s="547"/>
      <c r="F350" s="533">
        <f>$D350*E350</f>
        <v>0</v>
      </c>
      <c r="G350" s="548" t="s">
        <v>1395</v>
      </c>
    </row>
    <row r="351" spans="1:7" s="549" customFormat="1" ht="14.25" customHeight="1">
      <c r="A351" s="579" t="s">
        <v>2858</v>
      </c>
      <c r="B351" s="590"/>
      <c r="C351" s="545"/>
      <c r="D351" s="588"/>
      <c r="E351" s="589"/>
      <c r="F351" s="548"/>
      <c r="G351" s="548"/>
    </row>
    <row r="352" spans="1:7" s="549" customFormat="1" ht="28.5" customHeight="1">
      <c r="A352" s="579" t="s">
        <v>2859</v>
      </c>
      <c r="B352" s="597" t="s">
        <v>2860</v>
      </c>
      <c r="C352" s="545" t="s">
        <v>2562</v>
      </c>
      <c r="D352" s="588">
        <v>1</v>
      </c>
      <c r="E352" s="547"/>
      <c r="F352" s="548">
        <f>D352*E352</f>
        <v>0</v>
      </c>
      <c r="G352" s="548" t="s">
        <v>1395</v>
      </c>
    </row>
    <row r="353" spans="1:7" s="494" customFormat="1" ht="15.75" thickBot="1">
      <c r="A353" s="581"/>
      <c r="B353" s="608"/>
      <c r="C353" s="583"/>
      <c r="D353" s="584"/>
      <c r="E353" s="589"/>
      <c r="F353" s="607"/>
      <c r="G353" s="548"/>
    </row>
    <row r="354" spans="1:7" s="521" customFormat="1" ht="23.25" customHeight="1" thickBot="1">
      <c r="A354" s="551"/>
      <c r="B354" s="552" t="s">
        <v>2861</v>
      </c>
      <c r="C354" s="553"/>
      <c r="D354" s="612"/>
      <c r="E354" s="613"/>
      <c r="F354" s="556">
        <f>SUM(F285:F353)</f>
        <v>0</v>
      </c>
      <c r="G354" s="548"/>
    </row>
    <row r="355" spans="1:7" s="521" customFormat="1" ht="15.75" customHeight="1" thickBot="1">
      <c r="A355" s="557"/>
      <c r="B355" s="558"/>
      <c r="C355" s="559"/>
      <c r="D355" s="614"/>
      <c r="E355" s="615"/>
      <c r="F355" s="562"/>
      <c r="G355" s="548"/>
    </row>
    <row r="356" spans="1:7" s="521" customFormat="1" ht="36" customHeight="1" thickBot="1">
      <c r="A356" s="515" t="s">
        <v>81</v>
      </c>
      <c r="B356" s="516" t="s">
        <v>2862</v>
      </c>
      <c r="C356" s="517"/>
      <c r="D356" s="617"/>
      <c r="E356" s="618"/>
      <c r="F356" s="520"/>
      <c r="G356" s="548"/>
    </row>
    <row r="357" spans="1:7" s="494" customFormat="1" ht="27.75" customHeight="1">
      <c r="A357" s="635"/>
      <c r="B357" s="636" t="s">
        <v>2863</v>
      </c>
      <c r="C357" s="637"/>
      <c r="D357" s="638"/>
      <c r="E357" s="623"/>
      <c r="F357" s="624"/>
      <c r="G357" s="548"/>
    </row>
    <row r="358" spans="1:7" s="549" customFormat="1" ht="14.25" customHeight="1">
      <c r="A358" s="639"/>
      <c r="B358" s="640" t="s">
        <v>2864</v>
      </c>
      <c r="C358" s="545"/>
      <c r="D358" s="588"/>
      <c r="E358" s="589"/>
      <c r="F358" s="548"/>
      <c r="G358" s="548"/>
    </row>
    <row r="359" spans="1:7" s="549" customFormat="1" ht="31.5" customHeight="1">
      <c r="A359" s="639"/>
      <c r="B359" s="641" t="s">
        <v>2865</v>
      </c>
      <c r="C359" s="545"/>
      <c r="D359" s="588"/>
      <c r="E359" s="589"/>
      <c r="F359" s="548"/>
      <c r="G359" s="548"/>
    </row>
    <row r="360" spans="1:7" s="549" customFormat="1" ht="45.75" customHeight="1">
      <c r="A360" s="639"/>
      <c r="B360" s="600" t="s">
        <v>2866</v>
      </c>
      <c r="C360" s="545"/>
      <c r="D360" s="588"/>
      <c r="E360" s="589"/>
      <c r="F360" s="548"/>
      <c r="G360" s="548"/>
    </row>
    <row r="361" spans="1:7" s="549" customFormat="1" ht="14.25" customHeight="1">
      <c r="A361" s="642" t="s">
        <v>2475</v>
      </c>
      <c r="B361" s="600" t="s">
        <v>2867</v>
      </c>
      <c r="C361" s="545" t="s">
        <v>345</v>
      </c>
      <c r="D361" s="588">
        <v>120</v>
      </c>
      <c r="E361" s="547"/>
      <c r="F361" s="548">
        <f>D361*E361</f>
        <v>0</v>
      </c>
      <c r="G361" s="548" t="s">
        <v>1395</v>
      </c>
    </row>
    <row r="362" spans="1:7" s="549" customFormat="1" ht="14.25" customHeight="1">
      <c r="A362" s="642" t="s">
        <v>2478</v>
      </c>
      <c r="B362" s="600" t="s">
        <v>2868</v>
      </c>
      <c r="C362" s="545" t="s">
        <v>345</v>
      </c>
      <c r="D362" s="588">
        <v>30</v>
      </c>
      <c r="E362" s="547"/>
      <c r="F362" s="548">
        <f>D362*E362</f>
        <v>0</v>
      </c>
      <c r="G362" s="548" t="s">
        <v>1395</v>
      </c>
    </row>
    <row r="363" spans="1:7" s="549" customFormat="1" ht="14.25" customHeight="1">
      <c r="A363" s="642" t="s">
        <v>2481</v>
      </c>
      <c r="B363" s="600" t="s">
        <v>2869</v>
      </c>
      <c r="C363" s="545" t="s">
        <v>345</v>
      </c>
      <c r="D363" s="588">
        <v>15</v>
      </c>
      <c r="E363" s="547"/>
      <c r="F363" s="548">
        <f>D363*E363</f>
        <v>0</v>
      </c>
      <c r="G363" s="548" t="s">
        <v>1395</v>
      </c>
    </row>
    <row r="364" spans="1:7" s="549" customFormat="1" ht="14.25" customHeight="1">
      <c r="A364" s="643"/>
      <c r="B364" s="544"/>
      <c r="C364" s="545"/>
      <c r="D364" s="588"/>
      <c r="E364" s="589"/>
      <c r="F364" s="548"/>
      <c r="G364" s="548"/>
    </row>
    <row r="365" spans="1:7" s="549" customFormat="1" ht="14.25" customHeight="1">
      <c r="A365" s="643"/>
      <c r="B365" s="644" t="s">
        <v>2870</v>
      </c>
      <c r="C365" s="545"/>
      <c r="D365" s="588"/>
      <c r="E365" s="589"/>
      <c r="F365" s="548"/>
      <c r="G365" s="548"/>
    </row>
    <row r="366" spans="1:7" s="549" customFormat="1" ht="31.5" customHeight="1">
      <c r="A366" s="639"/>
      <c r="B366" s="641" t="s">
        <v>2871</v>
      </c>
      <c r="C366" s="545"/>
      <c r="D366" s="588"/>
      <c r="E366" s="589"/>
      <c r="F366" s="548"/>
      <c r="G366" s="548"/>
    </row>
    <row r="367" spans="1:7" s="549" customFormat="1" ht="46.5" customHeight="1">
      <c r="A367" s="643"/>
      <c r="B367" s="544" t="s">
        <v>2866</v>
      </c>
      <c r="C367" s="545"/>
      <c r="D367" s="588"/>
      <c r="E367" s="589"/>
      <c r="F367" s="548"/>
      <c r="G367" s="548"/>
    </row>
    <row r="368" spans="1:7" s="549" customFormat="1" ht="14.25" customHeight="1">
      <c r="A368" s="642" t="s">
        <v>2483</v>
      </c>
      <c r="B368" s="544" t="s">
        <v>2872</v>
      </c>
      <c r="C368" s="545" t="s">
        <v>345</v>
      </c>
      <c r="D368" s="588">
        <v>150</v>
      </c>
      <c r="E368" s="547"/>
      <c r="F368" s="548">
        <f>D368*E368</f>
        <v>0</v>
      </c>
      <c r="G368" s="548" t="s">
        <v>1395</v>
      </c>
    </row>
    <row r="369" spans="1:7" s="549" customFormat="1" ht="14.25" customHeight="1">
      <c r="A369" s="642" t="s">
        <v>2486</v>
      </c>
      <c r="B369" s="544" t="s">
        <v>2873</v>
      </c>
      <c r="C369" s="545" t="s">
        <v>345</v>
      </c>
      <c r="D369" s="588">
        <v>10</v>
      </c>
      <c r="E369" s="547"/>
      <c r="F369" s="548">
        <f>D369*E369</f>
        <v>0</v>
      </c>
      <c r="G369" s="548" t="s">
        <v>1395</v>
      </c>
    </row>
    <row r="370" spans="1:7" s="549" customFormat="1" ht="14.25" customHeight="1">
      <c r="A370" s="642" t="s">
        <v>2488</v>
      </c>
      <c r="B370" s="544" t="s">
        <v>2874</v>
      </c>
      <c r="C370" s="545" t="s">
        <v>345</v>
      </c>
      <c r="D370" s="588">
        <v>10</v>
      </c>
      <c r="E370" s="547"/>
      <c r="F370" s="548">
        <f>D370*E370</f>
        <v>0</v>
      </c>
      <c r="G370" s="548" t="s">
        <v>1395</v>
      </c>
    </row>
    <row r="371" spans="1:7" s="549" customFormat="1" ht="14.25" customHeight="1">
      <c r="A371" s="643"/>
      <c r="B371" s="544"/>
      <c r="C371" s="545"/>
      <c r="D371" s="588"/>
      <c r="E371" s="589"/>
      <c r="F371" s="548"/>
      <c r="G371" s="548"/>
    </row>
    <row r="372" spans="1:7" s="549" customFormat="1" ht="14.25" customHeight="1">
      <c r="A372" s="643"/>
      <c r="B372" s="644" t="s">
        <v>2875</v>
      </c>
      <c r="C372" s="545"/>
      <c r="D372" s="588"/>
      <c r="E372" s="589"/>
      <c r="F372" s="548"/>
      <c r="G372" s="548"/>
    </row>
    <row r="373" spans="1:7" s="549" customFormat="1" ht="45.75" customHeight="1">
      <c r="A373" s="643"/>
      <c r="B373" s="544" t="s">
        <v>2876</v>
      </c>
      <c r="C373" s="545"/>
      <c r="D373" s="588"/>
      <c r="E373" s="589"/>
      <c r="F373" s="548"/>
      <c r="G373" s="548"/>
    </row>
    <row r="374" spans="1:7" s="549" customFormat="1" ht="18.75" customHeight="1">
      <c r="A374" s="643"/>
      <c r="B374" s="645" t="s">
        <v>2877</v>
      </c>
      <c r="C374" s="545"/>
      <c r="D374" s="588"/>
      <c r="E374" s="589"/>
      <c r="F374" s="548"/>
      <c r="G374" s="548"/>
    </row>
    <row r="375" spans="1:7" s="549" customFormat="1" ht="14.25" customHeight="1">
      <c r="A375" s="642" t="s">
        <v>2878</v>
      </c>
      <c r="B375" s="544" t="s">
        <v>2879</v>
      </c>
      <c r="C375" s="545" t="s">
        <v>1511</v>
      </c>
      <c r="D375" s="588">
        <v>210</v>
      </c>
      <c r="E375" s="547"/>
      <c r="F375" s="548">
        <f>D375*E375</f>
        <v>0</v>
      </c>
      <c r="G375" s="548" t="s">
        <v>1395</v>
      </c>
    </row>
    <row r="376" spans="1:7" s="549" customFormat="1" ht="14.25" customHeight="1">
      <c r="A376" s="642" t="s">
        <v>2880</v>
      </c>
      <c r="B376" s="544" t="s">
        <v>2881</v>
      </c>
      <c r="C376" s="545" t="s">
        <v>1511</v>
      </c>
      <c r="D376" s="588">
        <v>20</v>
      </c>
      <c r="E376" s="547"/>
      <c r="F376" s="548">
        <f>D376*E376</f>
        <v>0</v>
      </c>
      <c r="G376" s="548" t="s">
        <v>1395</v>
      </c>
    </row>
    <row r="377" spans="1:7" s="549" customFormat="1" ht="14.25" customHeight="1">
      <c r="A377" s="643"/>
      <c r="B377" s="544"/>
      <c r="C377" s="545"/>
      <c r="D377" s="588"/>
      <c r="E377" s="589"/>
      <c r="F377" s="548"/>
      <c r="G377" s="548"/>
    </row>
    <row r="378" spans="1:7" s="549" customFormat="1" ht="14.25" customHeight="1">
      <c r="A378" s="643"/>
      <c r="B378" s="644" t="s">
        <v>2882</v>
      </c>
      <c r="C378" s="545"/>
      <c r="D378" s="588"/>
      <c r="E378" s="589"/>
      <c r="F378" s="548"/>
      <c r="G378" s="548"/>
    </row>
    <row r="379" spans="1:7" s="549" customFormat="1" ht="48.75" customHeight="1">
      <c r="A379" s="643"/>
      <c r="B379" s="544" t="s">
        <v>2866</v>
      </c>
      <c r="C379" s="545"/>
      <c r="D379" s="588"/>
      <c r="E379" s="589"/>
      <c r="F379" s="548"/>
      <c r="G379" s="548"/>
    </row>
    <row r="380" spans="1:7" s="549" customFormat="1" ht="14.25" customHeight="1">
      <c r="A380" s="642" t="s">
        <v>2883</v>
      </c>
      <c r="B380" s="544" t="s">
        <v>2884</v>
      </c>
      <c r="C380" s="545" t="s">
        <v>345</v>
      </c>
      <c r="D380" s="588">
        <v>10</v>
      </c>
      <c r="E380" s="547"/>
      <c r="F380" s="548">
        <f>D380*E380</f>
        <v>0</v>
      </c>
      <c r="G380" s="548" t="s">
        <v>1395</v>
      </c>
    </row>
    <row r="381" spans="1:7" s="549" customFormat="1" ht="28.5" customHeight="1">
      <c r="A381" s="642" t="s">
        <v>2885</v>
      </c>
      <c r="B381" s="544" t="s">
        <v>2886</v>
      </c>
      <c r="C381" s="545" t="s">
        <v>1511</v>
      </c>
      <c r="D381" s="588">
        <v>2</v>
      </c>
      <c r="E381" s="547"/>
      <c r="F381" s="548">
        <f>D381*E381</f>
        <v>0</v>
      </c>
      <c r="G381" s="548" t="s">
        <v>1395</v>
      </c>
    </row>
    <row r="382" spans="1:7" s="549" customFormat="1" ht="14.25" customHeight="1">
      <c r="A382" s="643"/>
      <c r="B382" s="544"/>
      <c r="C382" s="545"/>
      <c r="D382" s="588"/>
      <c r="E382" s="589"/>
      <c r="F382" s="548"/>
      <c r="G382" s="548"/>
    </row>
    <row r="383" spans="1:7" s="549" customFormat="1" ht="14.25" customHeight="1">
      <c r="A383" s="643"/>
      <c r="B383" s="644" t="s">
        <v>2887</v>
      </c>
      <c r="C383" s="545"/>
      <c r="D383" s="588"/>
      <c r="E383" s="589"/>
      <c r="F383" s="548"/>
      <c r="G383" s="548"/>
    </row>
    <row r="384" spans="1:7" s="549" customFormat="1" ht="48.75" customHeight="1">
      <c r="A384" s="643"/>
      <c r="B384" s="544" t="s">
        <v>2866</v>
      </c>
      <c r="C384" s="545"/>
      <c r="D384" s="588"/>
      <c r="E384" s="589"/>
      <c r="F384" s="548"/>
      <c r="G384" s="548"/>
    </row>
    <row r="385" spans="1:7" s="549" customFormat="1" ht="14.25" customHeight="1">
      <c r="A385" s="642" t="s">
        <v>2888</v>
      </c>
      <c r="B385" s="544" t="s">
        <v>2889</v>
      </c>
      <c r="C385" s="545" t="s">
        <v>345</v>
      </c>
      <c r="D385" s="588">
        <v>20</v>
      </c>
      <c r="E385" s="547"/>
      <c r="F385" s="548">
        <f>D385*E385</f>
        <v>0</v>
      </c>
      <c r="G385" s="548" t="s">
        <v>1395</v>
      </c>
    </row>
    <row r="386" spans="1:7" s="549" customFormat="1" ht="28.5" customHeight="1">
      <c r="A386" s="642" t="s">
        <v>2890</v>
      </c>
      <c r="B386" s="544" t="s">
        <v>2891</v>
      </c>
      <c r="C386" s="545" t="s">
        <v>1511</v>
      </c>
      <c r="D386" s="588">
        <v>4</v>
      </c>
      <c r="E386" s="547"/>
      <c r="F386" s="548">
        <f>D386*E386</f>
        <v>0</v>
      </c>
      <c r="G386" s="548" t="s">
        <v>1395</v>
      </c>
    </row>
    <row r="387" spans="1:7" s="549" customFormat="1" ht="14.25" customHeight="1">
      <c r="A387" s="643"/>
      <c r="B387" s="544"/>
      <c r="C387" s="545"/>
      <c r="D387" s="588"/>
      <c r="E387" s="589"/>
      <c r="F387" s="548"/>
      <c r="G387" s="548"/>
    </row>
    <row r="388" spans="1:7" s="549" customFormat="1" ht="14.25" customHeight="1">
      <c r="A388" s="643"/>
      <c r="B388" s="644" t="s">
        <v>2892</v>
      </c>
      <c r="C388" s="545"/>
      <c r="D388" s="588"/>
      <c r="E388" s="589"/>
      <c r="F388" s="548"/>
      <c r="G388" s="548"/>
    </row>
    <row r="389" spans="1:7" s="549" customFormat="1" ht="47.25" customHeight="1">
      <c r="A389" s="643"/>
      <c r="B389" s="544" t="s">
        <v>2866</v>
      </c>
      <c r="C389" s="545"/>
      <c r="D389" s="588"/>
      <c r="E389" s="589"/>
      <c r="F389" s="548"/>
      <c r="G389" s="548"/>
    </row>
    <row r="390" spans="1:7" s="549" customFormat="1" ht="14.25" customHeight="1">
      <c r="A390" s="642" t="s">
        <v>2893</v>
      </c>
      <c r="B390" s="544" t="s">
        <v>2894</v>
      </c>
      <c r="C390" s="545" t="s">
        <v>1511</v>
      </c>
      <c r="D390" s="588">
        <v>230</v>
      </c>
      <c r="E390" s="547"/>
      <c r="F390" s="548">
        <f t="shared" ref="F390:F395" si="2">D390*E390</f>
        <v>0</v>
      </c>
      <c r="G390" s="548" t="s">
        <v>1395</v>
      </c>
    </row>
    <row r="391" spans="1:7" s="549" customFormat="1" ht="14.25" customHeight="1">
      <c r="A391" s="642" t="s">
        <v>2895</v>
      </c>
      <c r="B391" s="544" t="s">
        <v>2896</v>
      </c>
      <c r="C391" s="545" t="s">
        <v>1511</v>
      </c>
      <c r="D391" s="588">
        <v>230</v>
      </c>
      <c r="E391" s="547"/>
      <c r="F391" s="548">
        <f t="shared" si="2"/>
        <v>0</v>
      </c>
      <c r="G391" s="548" t="s">
        <v>1395</v>
      </c>
    </row>
    <row r="392" spans="1:7" s="549" customFormat="1" ht="14.25" customHeight="1">
      <c r="A392" s="642" t="s">
        <v>2897</v>
      </c>
      <c r="B392" s="544" t="s">
        <v>2898</v>
      </c>
      <c r="C392" s="545" t="s">
        <v>1511</v>
      </c>
      <c r="D392" s="588">
        <v>230</v>
      </c>
      <c r="E392" s="547"/>
      <c r="F392" s="548">
        <f t="shared" si="2"/>
        <v>0</v>
      </c>
      <c r="G392" s="548" t="s">
        <v>1395</v>
      </c>
    </row>
    <row r="393" spans="1:7" s="549" customFormat="1" ht="14.25" customHeight="1">
      <c r="A393" s="642" t="s">
        <v>2899</v>
      </c>
      <c r="B393" s="544" t="s">
        <v>2900</v>
      </c>
      <c r="C393" s="545" t="s">
        <v>1511</v>
      </c>
      <c r="D393" s="588">
        <v>230</v>
      </c>
      <c r="E393" s="547"/>
      <c r="F393" s="548">
        <f t="shared" si="2"/>
        <v>0</v>
      </c>
      <c r="G393" s="548" t="s">
        <v>1395</v>
      </c>
    </row>
    <row r="394" spans="1:7" s="549" customFormat="1" ht="14.25" customHeight="1">
      <c r="A394" s="642" t="s">
        <v>2901</v>
      </c>
      <c r="B394" s="544" t="s">
        <v>2902</v>
      </c>
      <c r="C394" s="545" t="s">
        <v>1511</v>
      </c>
      <c r="D394" s="588">
        <v>4</v>
      </c>
      <c r="E394" s="547"/>
      <c r="F394" s="548">
        <f t="shared" si="2"/>
        <v>0</v>
      </c>
      <c r="G394" s="548" t="s">
        <v>1395</v>
      </c>
    </row>
    <row r="395" spans="1:7" s="549" customFormat="1" ht="14.25" customHeight="1">
      <c r="A395" s="642" t="s">
        <v>2903</v>
      </c>
      <c r="B395" s="544" t="s">
        <v>2904</v>
      </c>
      <c r="C395" s="545" t="s">
        <v>345</v>
      </c>
      <c r="D395" s="588">
        <v>250</v>
      </c>
      <c r="E395" s="547"/>
      <c r="F395" s="548">
        <f t="shared" si="2"/>
        <v>0</v>
      </c>
      <c r="G395" s="548" t="s">
        <v>1395</v>
      </c>
    </row>
    <row r="396" spans="1:7" s="549" customFormat="1" ht="14.25" customHeight="1" thickBot="1">
      <c r="A396" s="643"/>
      <c r="B396" s="544"/>
      <c r="C396" s="545"/>
      <c r="D396" s="588"/>
      <c r="E396" s="589"/>
      <c r="F396" s="548"/>
      <c r="G396" s="548"/>
    </row>
    <row r="397" spans="1:7" s="521" customFormat="1" ht="23.25" customHeight="1" thickBot="1">
      <c r="A397" s="551"/>
      <c r="B397" s="552" t="s">
        <v>2905</v>
      </c>
      <c r="C397" s="553"/>
      <c r="D397" s="612"/>
      <c r="E397" s="613"/>
      <c r="F397" s="556">
        <f>SUM(F357:F396)</f>
        <v>0</v>
      </c>
      <c r="G397" s="548"/>
    </row>
    <row r="398" spans="1:7" s="521" customFormat="1" ht="15.75" customHeight="1" thickBot="1">
      <c r="A398" s="557"/>
      <c r="B398" s="558"/>
      <c r="C398" s="559"/>
      <c r="D398" s="614"/>
      <c r="E398" s="615"/>
      <c r="F398" s="562"/>
      <c r="G398" s="548"/>
    </row>
    <row r="399" spans="1:7" s="521" customFormat="1" ht="20.25" customHeight="1" thickBot="1">
      <c r="A399" s="515" t="s">
        <v>2491</v>
      </c>
      <c r="B399" s="516" t="s">
        <v>2906</v>
      </c>
      <c r="C399" s="517"/>
      <c r="D399" s="617"/>
      <c r="E399" s="618"/>
      <c r="F399" s="520"/>
      <c r="G399" s="548"/>
    </row>
    <row r="400" spans="1:7" s="494" customFormat="1">
      <c r="A400" s="646"/>
      <c r="B400" s="647"/>
      <c r="C400" s="648"/>
      <c r="D400" s="649"/>
      <c r="E400" s="589"/>
      <c r="F400" s="607"/>
      <c r="G400" s="548"/>
    </row>
    <row r="401" spans="1:7" s="494" customFormat="1">
      <c r="A401" s="646"/>
      <c r="B401" s="650" t="s">
        <v>2907</v>
      </c>
      <c r="C401" s="648"/>
      <c r="D401" s="649"/>
      <c r="E401" s="589"/>
      <c r="F401" s="607"/>
      <c r="G401" s="548"/>
    </row>
    <row r="402" spans="1:7" s="494" customFormat="1">
      <c r="A402" s="646"/>
      <c r="B402" s="647"/>
      <c r="C402" s="648"/>
      <c r="D402" s="649"/>
      <c r="E402" s="589"/>
      <c r="F402" s="607"/>
      <c r="G402" s="548"/>
    </row>
    <row r="403" spans="1:7" s="494" customFormat="1" ht="147.75" customHeight="1">
      <c r="A403" s="642" t="s">
        <v>2492</v>
      </c>
      <c r="B403" s="605" t="s">
        <v>2908</v>
      </c>
      <c r="C403" s="651" t="s">
        <v>345</v>
      </c>
      <c r="D403" s="652">
        <v>150</v>
      </c>
      <c r="E403" s="547"/>
      <c r="F403" s="653">
        <f>D403*E403</f>
        <v>0</v>
      </c>
      <c r="G403" s="548" t="s">
        <v>1395</v>
      </c>
    </row>
    <row r="404" spans="1:7" s="494" customFormat="1">
      <c r="A404" s="654"/>
      <c r="B404" s="605"/>
      <c r="C404" s="651"/>
      <c r="D404" s="652"/>
      <c r="E404" s="589"/>
      <c r="F404" s="653"/>
      <c r="G404" s="548"/>
    </row>
    <row r="405" spans="1:7" s="494" customFormat="1" ht="71.25">
      <c r="A405" s="642" t="s">
        <v>2495</v>
      </c>
      <c r="B405" s="605" t="s">
        <v>2909</v>
      </c>
      <c r="C405" s="651" t="s">
        <v>1511</v>
      </c>
      <c r="D405" s="652">
        <v>10</v>
      </c>
      <c r="E405" s="547"/>
      <c r="F405" s="653">
        <f>D405*E405</f>
        <v>0</v>
      </c>
      <c r="G405" s="548" t="s">
        <v>1395</v>
      </c>
    </row>
    <row r="406" spans="1:7" s="494" customFormat="1">
      <c r="A406" s="654"/>
      <c r="B406" s="605"/>
      <c r="C406" s="651"/>
      <c r="D406" s="652"/>
      <c r="E406" s="589"/>
      <c r="F406" s="653"/>
      <c r="G406" s="548" t="s">
        <v>1395</v>
      </c>
    </row>
    <row r="407" spans="1:7" s="494" customFormat="1" ht="57">
      <c r="A407" s="642" t="s">
        <v>2498</v>
      </c>
      <c r="B407" s="605" t="s">
        <v>2910</v>
      </c>
      <c r="C407" s="651" t="s">
        <v>345</v>
      </c>
      <c r="D407" s="652">
        <v>30</v>
      </c>
      <c r="E407" s="547"/>
      <c r="F407" s="653">
        <f>D407*E407</f>
        <v>0</v>
      </c>
      <c r="G407" s="548" t="s">
        <v>1395</v>
      </c>
    </row>
    <row r="408" spans="1:7" s="494" customFormat="1">
      <c r="A408" s="654"/>
      <c r="B408" s="605"/>
      <c r="C408" s="651"/>
      <c r="D408" s="652"/>
      <c r="E408" s="589"/>
      <c r="F408" s="653"/>
      <c r="G408" s="548"/>
    </row>
    <row r="409" spans="1:7" s="494" customFormat="1" ht="117.75" customHeight="1">
      <c r="A409" s="642" t="s">
        <v>2501</v>
      </c>
      <c r="B409" s="605" t="s">
        <v>2911</v>
      </c>
      <c r="C409" s="651" t="s">
        <v>1511</v>
      </c>
      <c r="D409" s="652">
        <v>2</v>
      </c>
      <c r="E409" s="547"/>
      <c r="F409" s="653">
        <f>D409*E409</f>
        <v>0</v>
      </c>
      <c r="G409" s="548" t="s">
        <v>1395</v>
      </c>
    </row>
    <row r="410" spans="1:7" s="494" customFormat="1">
      <c r="A410" s="654"/>
      <c r="B410" s="605"/>
      <c r="C410" s="651"/>
      <c r="D410" s="652"/>
      <c r="E410" s="589"/>
      <c r="F410" s="653"/>
      <c r="G410" s="548"/>
    </row>
    <row r="411" spans="1:7" s="494" customFormat="1" ht="111.75" customHeight="1">
      <c r="A411" s="642" t="s">
        <v>2501</v>
      </c>
      <c r="B411" s="605" t="s">
        <v>2912</v>
      </c>
      <c r="C411" s="651" t="s">
        <v>1511</v>
      </c>
      <c r="D411" s="652">
        <v>6</v>
      </c>
      <c r="E411" s="547"/>
      <c r="F411" s="653">
        <f>D411*E411</f>
        <v>0</v>
      </c>
      <c r="G411" s="548" t="s">
        <v>1395</v>
      </c>
    </row>
    <row r="412" spans="1:7" s="494" customFormat="1">
      <c r="A412" s="654"/>
      <c r="B412" s="605"/>
      <c r="C412" s="651"/>
      <c r="D412" s="652"/>
      <c r="E412" s="589"/>
      <c r="F412" s="653"/>
      <c r="G412" s="548"/>
    </row>
    <row r="413" spans="1:7" s="494" customFormat="1" ht="91.5" customHeight="1">
      <c r="A413" s="642" t="s">
        <v>2504</v>
      </c>
      <c r="B413" s="605" t="s">
        <v>2913</v>
      </c>
      <c r="C413" s="651" t="s">
        <v>345</v>
      </c>
      <c r="D413" s="652">
        <v>30</v>
      </c>
      <c r="E413" s="547"/>
      <c r="F413" s="653">
        <f>D413*E413</f>
        <v>0</v>
      </c>
      <c r="G413" s="548" t="s">
        <v>1395</v>
      </c>
    </row>
    <row r="414" spans="1:7" s="494" customFormat="1">
      <c r="A414" s="654"/>
      <c r="B414" s="605"/>
      <c r="C414" s="651"/>
      <c r="D414" s="652"/>
      <c r="E414" s="589"/>
      <c r="F414" s="653"/>
      <c r="G414" s="548"/>
    </row>
    <row r="415" spans="1:7" s="494" customFormat="1" ht="71.25">
      <c r="A415" s="642" t="s">
        <v>2507</v>
      </c>
      <c r="B415" s="655" t="s">
        <v>2914</v>
      </c>
      <c r="C415" s="651" t="s">
        <v>1511</v>
      </c>
      <c r="D415" s="652">
        <v>4</v>
      </c>
      <c r="E415" s="547"/>
      <c r="F415" s="653">
        <f>D415*E415</f>
        <v>0</v>
      </c>
      <c r="G415" s="548" t="s">
        <v>1395</v>
      </c>
    </row>
    <row r="416" spans="1:7" s="494" customFormat="1">
      <c r="A416" s="654"/>
      <c r="B416" s="655"/>
      <c r="C416" s="651"/>
      <c r="D416" s="652"/>
      <c r="E416" s="589"/>
      <c r="F416" s="653"/>
      <c r="G416" s="548"/>
    </row>
    <row r="417" spans="1:7" s="494" customFormat="1" ht="85.5">
      <c r="A417" s="642" t="s">
        <v>2510</v>
      </c>
      <c r="B417" s="655" t="s">
        <v>2915</v>
      </c>
      <c r="C417" s="651" t="s">
        <v>1511</v>
      </c>
      <c r="D417" s="652">
        <v>3</v>
      </c>
      <c r="E417" s="547"/>
      <c r="F417" s="653">
        <f>D417*E417</f>
        <v>0</v>
      </c>
      <c r="G417" s="548" t="s">
        <v>1395</v>
      </c>
    </row>
    <row r="418" spans="1:7" s="494" customFormat="1">
      <c r="A418" s="654"/>
      <c r="B418" s="605"/>
      <c r="C418" s="651"/>
      <c r="D418" s="652"/>
      <c r="E418" s="589"/>
      <c r="F418" s="653"/>
      <c r="G418" s="548"/>
    </row>
    <row r="419" spans="1:7" s="494" customFormat="1" ht="28.5">
      <c r="A419" s="642" t="s">
        <v>2513</v>
      </c>
      <c r="B419" s="605" t="s">
        <v>2916</v>
      </c>
      <c r="C419" s="651" t="s">
        <v>2562</v>
      </c>
      <c r="D419" s="652">
        <v>1</v>
      </c>
      <c r="E419" s="547"/>
      <c r="F419" s="653">
        <f>D419*E419</f>
        <v>0</v>
      </c>
      <c r="G419" s="548" t="s">
        <v>1395</v>
      </c>
    </row>
    <row r="420" spans="1:7" s="494" customFormat="1">
      <c r="A420" s="654"/>
      <c r="B420" s="605"/>
      <c r="C420" s="651"/>
      <c r="D420" s="652"/>
      <c r="E420" s="589"/>
      <c r="F420" s="653"/>
      <c r="G420" s="548"/>
    </row>
    <row r="421" spans="1:7" s="494" customFormat="1" ht="19.5" customHeight="1">
      <c r="A421" s="656"/>
      <c r="B421" s="650" t="s">
        <v>2917</v>
      </c>
      <c r="C421" s="648"/>
      <c r="D421" s="649"/>
      <c r="E421" s="657"/>
      <c r="F421" s="658"/>
      <c r="G421" s="548"/>
    </row>
    <row r="422" spans="1:7" s="494" customFormat="1" ht="128.25">
      <c r="A422" s="642" t="s">
        <v>2516</v>
      </c>
      <c r="B422" s="605" t="s">
        <v>2918</v>
      </c>
      <c r="C422" s="651" t="s">
        <v>345</v>
      </c>
      <c r="D422" s="652">
        <v>70</v>
      </c>
      <c r="E422" s="547"/>
      <c r="F422" s="653">
        <f>D422*E422</f>
        <v>0</v>
      </c>
      <c r="G422" s="548" t="s">
        <v>1395</v>
      </c>
    </row>
    <row r="423" spans="1:7" s="494" customFormat="1">
      <c r="A423" s="654"/>
      <c r="B423" s="605"/>
      <c r="C423" s="651"/>
      <c r="D423" s="652"/>
      <c r="E423" s="589"/>
      <c r="F423" s="653"/>
      <c r="G423" s="548"/>
    </row>
    <row r="424" spans="1:7" s="494" customFormat="1" ht="129.75" customHeight="1">
      <c r="A424" s="642" t="s">
        <v>2919</v>
      </c>
      <c r="B424" s="605" t="s">
        <v>2920</v>
      </c>
      <c r="C424" s="651" t="s">
        <v>345</v>
      </c>
      <c r="D424" s="652">
        <v>30</v>
      </c>
      <c r="E424" s="547"/>
      <c r="F424" s="653">
        <f>D424*E424</f>
        <v>0</v>
      </c>
      <c r="G424" s="548" t="s">
        <v>1395</v>
      </c>
    </row>
    <row r="425" spans="1:7" s="494" customFormat="1">
      <c r="A425" s="654"/>
      <c r="B425" s="605"/>
      <c r="C425" s="651"/>
      <c r="D425" s="652"/>
      <c r="E425" s="589"/>
      <c r="F425" s="653"/>
      <c r="G425" s="548"/>
    </row>
    <row r="426" spans="1:7" s="659" customFormat="1" ht="99.75">
      <c r="A426" s="642" t="s">
        <v>2921</v>
      </c>
      <c r="B426" s="647" t="s">
        <v>2922</v>
      </c>
      <c r="C426" s="648" t="s">
        <v>1511</v>
      </c>
      <c r="D426" s="649">
        <v>8</v>
      </c>
      <c r="E426" s="547"/>
      <c r="F426" s="607">
        <f>D426*E426</f>
        <v>0</v>
      </c>
      <c r="G426" s="548" t="s">
        <v>1395</v>
      </c>
    </row>
    <row r="427" spans="1:7" s="494" customFormat="1">
      <c r="A427" s="654"/>
      <c r="B427" s="605"/>
      <c r="C427" s="651"/>
      <c r="D427" s="652"/>
      <c r="E427" s="589"/>
      <c r="F427" s="653"/>
      <c r="G427" s="548"/>
    </row>
    <row r="428" spans="1:7" s="494" customFormat="1" ht="99.75">
      <c r="A428" s="642" t="s">
        <v>2923</v>
      </c>
      <c r="B428" s="605" t="s">
        <v>2924</v>
      </c>
      <c r="C428" s="651" t="s">
        <v>1511</v>
      </c>
      <c r="D428" s="652">
        <v>30</v>
      </c>
      <c r="E428" s="547"/>
      <c r="F428" s="653">
        <f>D428*E428</f>
        <v>0</v>
      </c>
      <c r="G428" s="548" t="s">
        <v>1395</v>
      </c>
    </row>
    <row r="429" spans="1:7" s="494" customFormat="1">
      <c r="A429" s="654"/>
      <c r="B429" s="605"/>
      <c r="C429" s="651"/>
      <c r="D429" s="652"/>
      <c r="E429" s="589"/>
      <c r="F429" s="653"/>
      <c r="G429" s="548"/>
    </row>
    <row r="430" spans="1:7" s="494" customFormat="1" ht="191.25" customHeight="1">
      <c r="A430" s="642" t="s">
        <v>2925</v>
      </c>
      <c r="B430" s="605" t="s">
        <v>2926</v>
      </c>
      <c r="C430" s="651" t="s">
        <v>1511</v>
      </c>
      <c r="D430" s="652">
        <v>1</v>
      </c>
      <c r="E430" s="547"/>
      <c r="F430" s="653">
        <f>D430*E430</f>
        <v>0</v>
      </c>
      <c r="G430" s="548" t="s">
        <v>1395</v>
      </c>
    </row>
    <row r="431" spans="1:7" s="494" customFormat="1">
      <c r="A431" s="654"/>
      <c r="B431" s="605"/>
      <c r="C431" s="651"/>
      <c r="D431" s="652"/>
      <c r="E431" s="589"/>
      <c r="F431" s="653"/>
      <c r="G431" s="548"/>
    </row>
    <row r="432" spans="1:7" s="494" customFormat="1" ht="189" customHeight="1">
      <c r="A432" s="642" t="s">
        <v>2927</v>
      </c>
      <c r="B432" s="605" t="s">
        <v>2928</v>
      </c>
      <c r="C432" s="651" t="s">
        <v>1511</v>
      </c>
      <c r="D432" s="652">
        <v>5</v>
      </c>
      <c r="E432" s="547"/>
      <c r="F432" s="653">
        <f>D432*E432</f>
        <v>0</v>
      </c>
      <c r="G432" s="548" t="s">
        <v>1395</v>
      </c>
    </row>
    <row r="433" spans="1:7" s="494" customFormat="1">
      <c r="A433" s="654"/>
      <c r="B433" s="605"/>
      <c r="C433" s="651"/>
      <c r="D433" s="652"/>
      <c r="E433" s="589"/>
      <c r="F433" s="653"/>
      <c r="G433" s="548"/>
    </row>
    <row r="434" spans="1:7" s="660" customFormat="1" ht="119.25" customHeight="1">
      <c r="A434" s="642" t="s">
        <v>2929</v>
      </c>
      <c r="B434" s="605" t="s">
        <v>2930</v>
      </c>
      <c r="C434" s="651" t="s">
        <v>1511</v>
      </c>
      <c r="D434" s="652">
        <v>2</v>
      </c>
      <c r="E434" s="547"/>
      <c r="F434" s="653">
        <f>D434*E434</f>
        <v>0</v>
      </c>
      <c r="G434" s="548" t="s">
        <v>1395</v>
      </c>
    </row>
    <row r="435" spans="1:7" s="441" customFormat="1" ht="14.25">
      <c r="A435" s="654"/>
      <c r="B435" s="655"/>
      <c r="C435" s="651"/>
      <c r="D435" s="652"/>
      <c r="E435" s="661"/>
      <c r="F435" s="662"/>
      <c r="G435" s="548"/>
    </row>
    <row r="436" spans="1:7" s="494" customFormat="1" ht="42.75">
      <c r="A436" s="642" t="s">
        <v>2931</v>
      </c>
      <c r="B436" s="605" t="s">
        <v>2932</v>
      </c>
      <c r="C436" s="651" t="s">
        <v>221</v>
      </c>
      <c r="D436" s="652">
        <v>3</v>
      </c>
      <c r="E436" s="547"/>
      <c r="F436" s="653">
        <f>D436*E436</f>
        <v>0</v>
      </c>
      <c r="G436" s="548" t="s">
        <v>1395</v>
      </c>
    </row>
    <row r="437" spans="1:7" s="494" customFormat="1">
      <c r="A437" s="654"/>
      <c r="B437" s="605"/>
      <c r="C437" s="651"/>
      <c r="D437" s="652"/>
      <c r="E437" s="589"/>
      <c r="F437" s="653"/>
      <c r="G437" s="548"/>
    </row>
    <row r="438" spans="1:7" s="494" customFormat="1">
      <c r="A438" s="654"/>
      <c r="B438" s="663" t="s">
        <v>2933</v>
      </c>
      <c r="C438" s="651"/>
      <c r="D438" s="652"/>
      <c r="E438" s="589"/>
      <c r="F438" s="653"/>
      <c r="G438" s="548"/>
    </row>
    <row r="439" spans="1:7" s="494" customFormat="1" ht="28.5">
      <c r="A439" s="642" t="s">
        <v>2934</v>
      </c>
      <c r="B439" s="605" t="s">
        <v>2935</v>
      </c>
      <c r="C439" s="651" t="s">
        <v>1511</v>
      </c>
      <c r="D439" s="652">
        <v>10</v>
      </c>
      <c r="E439" s="547"/>
      <c r="F439" s="653">
        <f>D439*E439</f>
        <v>0</v>
      </c>
      <c r="G439" s="548" t="s">
        <v>1395</v>
      </c>
    </row>
    <row r="440" spans="1:7" s="494" customFormat="1">
      <c r="A440" s="654"/>
      <c r="B440" s="605"/>
      <c r="C440" s="651"/>
      <c r="D440" s="652"/>
      <c r="E440" s="589"/>
      <c r="F440" s="653"/>
      <c r="G440" s="548"/>
    </row>
    <row r="441" spans="1:7" s="494" customFormat="1" ht="28.5">
      <c r="A441" s="642" t="s">
        <v>2936</v>
      </c>
      <c r="B441" s="605" t="s">
        <v>2937</v>
      </c>
      <c r="C441" s="651" t="s">
        <v>1511</v>
      </c>
      <c r="D441" s="652">
        <v>6</v>
      </c>
      <c r="E441" s="547"/>
      <c r="F441" s="653">
        <f>D441*E441</f>
        <v>0</v>
      </c>
      <c r="G441" s="548" t="s">
        <v>1395</v>
      </c>
    </row>
    <row r="442" spans="1:7" s="494" customFormat="1">
      <c r="A442" s="654"/>
      <c r="B442" s="605"/>
      <c r="C442" s="651"/>
      <c r="D442" s="652"/>
      <c r="E442" s="589"/>
      <c r="F442" s="653"/>
      <c r="G442" s="548"/>
    </row>
    <row r="443" spans="1:7" s="494" customFormat="1" ht="28.5">
      <c r="A443" s="642" t="s">
        <v>2938</v>
      </c>
      <c r="B443" s="605" t="s">
        <v>2939</v>
      </c>
      <c r="C443" s="651" t="s">
        <v>2115</v>
      </c>
      <c r="D443" s="652">
        <v>70</v>
      </c>
      <c r="E443" s="547"/>
      <c r="F443" s="653">
        <f>D443*E443</f>
        <v>0</v>
      </c>
      <c r="G443" s="548" t="s">
        <v>1395</v>
      </c>
    </row>
    <row r="444" spans="1:7" s="494" customFormat="1">
      <c r="A444" s="654"/>
      <c r="B444" s="605"/>
      <c r="C444" s="651"/>
      <c r="D444" s="652"/>
      <c r="E444" s="589"/>
      <c r="F444" s="653"/>
      <c r="G444" s="548"/>
    </row>
    <row r="445" spans="1:7" s="494" customFormat="1" ht="28.5">
      <c r="A445" s="642" t="s">
        <v>2940</v>
      </c>
      <c r="B445" s="605" t="s">
        <v>2941</v>
      </c>
      <c r="C445" s="651" t="s">
        <v>1511</v>
      </c>
      <c r="D445" s="652">
        <v>6</v>
      </c>
      <c r="E445" s="547"/>
      <c r="F445" s="653">
        <f>D445*E445</f>
        <v>0</v>
      </c>
      <c r="G445" s="548" t="s">
        <v>1395</v>
      </c>
    </row>
    <row r="446" spans="1:7" s="494" customFormat="1">
      <c r="A446" s="642"/>
      <c r="B446" s="605"/>
      <c r="C446" s="651"/>
      <c r="D446" s="652"/>
      <c r="E446" s="589"/>
      <c r="F446" s="653"/>
      <c r="G446" s="548"/>
    </row>
    <row r="447" spans="1:7" s="494" customFormat="1" ht="28.5">
      <c r="A447" s="642" t="s">
        <v>2942</v>
      </c>
      <c r="B447" s="605" t="s">
        <v>2943</v>
      </c>
      <c r="C447" s="651" t="s">
        <v>1333</v>
      </c>
      <c r="D447" s="652">
        <v>1</v>
      </c>
      <c r="E447" s="547"/>
      <c r="F447" s="653">
        <f>D447*E447</f>
        <v>0</v>
      </c>
      <c r="G447" s="548" t="s">
        <v>1395</v>
      </c>
    </row>
    <row r="448" spans="1:7" s="494" customFormat="1" ht="15.75" thickBot="1">
      <c r="A448" s="646"/>
      <c r="B448" s="647"/>
      <c r="C448" s="648"/>
      <c r="D448" s="649"/>
      <c r="E448" s="664"/>
      <c r="F448" s="607"/>
      <c r="G448" s="548"/>
    </row>
    <row r="449" spans="1:7" s="521" customFormat="1" ht="23.25" customHeight="1" thickBot="1">
      <c r="A449" s="551"/>
      <c r="B449" s="552" t="s">
        <v>2944</v>
      </c>
      <c r="C449" s="553"/>
      <c r="D449" s="612"/>
      <c r="E449" s="613"/>
      <c r="F449" s="556">
        <f>SUM(F402:F448)</f>
        <v>0</v>
      </c>
      <c r="G449" s="665"/>
    </row>
    <row r="450" spans="1:7">
      <c r="C450" s="666"/>
      <c r="D450" s="668"/>
      <c r="E450" s="669"/>
      <c r="F450" s="670"/>
    </row>
    <row r="451" spans="1:7">
      <c r="C451" s="666"/>
      <c r="D451" s="668"/>
      <c r="E451" s="669"/>
      <c r="F451" s="670"/>
    </row>
    <row r="452" spans="1:7">
      <c r="C452" s="666"/>
      <c r="D452" s="668"/>
      <c r="E452" s="669"/>
      <c r="F452" s="670"/>
    </row>
    <row r="453" spans="1:7">
      <c r="C453" s="666"/>
      <c r="D453" s="668"/>
      <c r="E453" s="669"/>
      <c r="F453" s="670"/>
    </row>
    <row r="454" spans="1:7">
      <c r="C454" s="666"/>
      <c r="D454" s="668"/>
      <c r="E454" s="669"/>
      <c r="F454" s="670"/>
    </row>
    <row r="455" spans="1:7">
      <c r="C455" s="666"/>
      <c r="D455" s="668"/>
      <c r="E455" s="669"/>
      <c r="F455" s="670"/>
    </row>
    <row r="456" spans="1:7">
      <c r="C456" s="666"/>
      <c r="D456" s="668"/>
      <c r="E456" s="669"/>
      <c r="F456" s="670"/>
    </row>
    <row r="457" spans="1:7">
      <c r="C457" s="666"/>
      <c r="D457" s="668"/>
      <c r="E457" s="669"/>
      <c r="F457" s="670"/>
    </row>
    <row r="458" spans="1:7">
      <c r="C458" s="666"/>
      <c r="D458" s="668"/>
      <c r="E458" s="669"/>
      <c r="F458" s="670"/>
    </row>
    <row r="459" spans="1:7">
      <c r="C459" s="666"/>
      <c r="D459" s="668"/>
      <c r="E459" s="669"/>
      <c r="F459" s="670"/>
    </row>
    <row r="460" spans="1:7">
      <c r="C460" s="666"/>
      <c r="D460" s="668"/>
      <c r="E460" s="669"/>
      <c r="F460" s="670"/>
    </row>
    <row r="461" spans="1:7">
      <c r="C461" s="666"/>
      <c r="D461" s="668"/>
      <c r="E461" s="669"/>
      <c r="F461" s="670"/>
    </row>
    <row r="462" spans="1:7">
      <c r="C462" s="666"/>
      <c r="D462" s="668"/>
      <c r="E462" s="669"/>
      <c r="F462" s="670"/>
    </row>
    <row r="463" spans="1:7">
      <c r="C463" s="666"/>
      <c r="D463" s="668"/>
      <c r="E463" s="669"/>
      <c r="F463" s="670"/>
    </row>
    <row r="464" spans="1:7">
      <c r="C464" s="666"/>
      <c r="D464" s="668"/>
      <c r="E464" s="669"/>
      <c r="F464" s="670"/>
    </row>
    <row r="465" spans="3:6">
      <c r="C465" s="666"/>
      <c r="D465" s="668"/>
      <c r="E465" s="669"/>
      <c r="F465" s="670"/>
    </row>
    <row r="466" spans="3:6">
      <c r="C466" s="666"/>
      <c r="D466" s="668"/>
      <c r="E466" s="669"/>
      <c r="F466" s="670"/>
    </row>
    <row r="467" spans="3:6">
      <c r="C467" s="666"/>
      <c r="D467" s="668"/>
      <c r="E467" s="669"/>
      <c r="F467" s="670"/>
    </row>
    <row r="468" spans="3:6">
      <c r="C468" s="666"/>
      <c r="D468" s="668"/>
      <c r="E468" s="669"/>
      <c r="F468" s="670"/>
    </row>
    <row r="469" spans="3:6">
      <c r="C469" s="666"/>
      <c r="D469" s="668"/>
      <c r="E469" s="669"/>
      <c r="F469" s="670"/>
    </row>
    <row r="470" spans="3:6">
      <c r="C470" s="666"/>
      <c r="D470" s="668"/>
      <c r="E470" s="669"/>
      <c r="F470" s="670"/>
    </row>
    <row r="471" spans="3:6">
      <c r="C471" s="666"/>
      <c r="D471" s="668"/>
      <c r="E471" s="669"/>
      <c r="F471" s="670"/>
    </row>
    <row r="472" spans="3:6">
      <c r="C472" s="666"/>
      <c r="D472" s="668"/>
      <c r="E472" s="669"/>
      <c r="F472" s="670"/>
    </row>
    <row r="473" spans="3:6">
      <c r="C473" s="666"/>
      <c r="D473" s="668"/>
      <c r="E473" s="669"/>
      <c r="F473" s="670"/>
    </row>
    <row r="474" spans="3:6">
      <c r="C474" s="666"/>
      <c r="D474" s="668"/>
      <c r="E474" s="669"/>
      <c r="F474" s="670"/>
    </row>
    <row r="475" spans="3:6">
      <c r="C475" s="666"/>
      <c r="D475" s="668"/>
      <c r="E475" s="669"/>
      <c r="F475" s="670"/>
    </row>
    <row r="476" spans="3:6">
      <c r="C476" s="666"/>
      <c r="D476" s="668"/>
      <c r="E476" s="669"/>
      <c r="F476" s="670"/>
    </row>
    <row r="477" spans="3:6">
      <c r="C477" s="666"/>
      <c r="D477" s="668"/>
      <c r="E477" s="669"/>
      <c r="F477" s="670"/>
    </row>
    <row r="478" spans="3:6">
      <c r="C478" s="666"/>
      <c r="D478" s="668"/>
      <c r="E478" s="669"/>
      <c r="F478" s="670"/>
    </row>
    <row r="479" spans="3:6">
      <c r="C479" s="666"/>
      <c r="D479" s="668"/>
      <c r="E479" s="669"/>
      <c r="F479" s="670"/>
    </row>
    <row r="480" spans="3:6">
      <c r="C480" s="666"/>
      <c r="D480" s="668"/>
      <c r="E480" s="669"/>
      <c r="F480" s="670"/>
    </row>
    <row r="481" spans="3:6">
      <c r="C481" s="666"/>
      <c r="D481" s="668"/>
      <c r="E481" s="669"/>
      <c r="F481" s="670"/>
    </row>
    <row r="482" spans="3:6">
      <c r="C482" s="666"/>
      <c r="D482" s="668"/>
      <c r="E482" s="669"/>
      <c r="F482" s="670"/>
    </row>
    <row r="483" spans="3:6">
      <c r="C483" s="666"/>
      <c r="D483" s="668"/>
      <c r="E483" s="669"/>
      <c r="F483" s="670"/>
    </row>
    <row r="484" spans="3:6">
      <c r="C484" s="666"/>
      <c r="D484" s="668"/>
      <c r="E484" s="669"/>
      <c r="F484" s="670"/>
    </row>
    <row r="485" spans="3:6">
      <c r="C485" s="666"/>
      <c r="D485" s="668"/>
      <c r="E485" s="669"/>
      <c r="F485" s="670"/>
    </row>
    <row r="486" spans="3:6">
      <c r="C486" s="666"/>
      <c r="D486" s="668"/>
      <c r="E486" s="669"/>
      <c r="F486" s="670"/>
    </row>
    <row r="487" spans="3:6">
      <c r="C487" s="666"/>
      <c r="D487" s="668"/>
      <c r="E487" s="669"/>
      <c r="F487" s="670"/>
    </row>
    <row r="488" spans="3:6">
      <c r="C488" s="666"/>
      <c r="D488" s="668"/>
      <c r="E488" s="669"/>
      <c r="F488" s="670"/>
    </row>
    <row r="489" spans="3:6">
      <c r="C489" s="666"/>
      <c r="D489" s="668"/>
      <c r="E489" s="669"/>
      <c r="F489" s="670"/>
    </row>
    <row r="490" spans="3:6">
      <c r="C490" s="666"/>
      <c r="D490" s="668"/>
      <c r="E490" s="669"/>
      <c r="F490" s="670"/>
    </row>
    <row r="491" spans="3:6">
      <c r="C491" s="666"/>
      <c r="D491" s="668"/>
      <c r="E491" s="669"/>
      <c r="F491" s="670"/>
    </row>
    <row r="492" spans="3:6">
      <c r="C492" s="666"/>
      <c r="D492" s="668"/>
      <c r="E492" s="669"/>
      <c r="F492" s="670"/>
    </row>
    <row r="493" spans="3:6">
      <c r="C493" s="666"/>
      <c r="D493" s="668"/>
      <c r="E493" s="669"/>
      <c r="F493" s="670"/>
    </row>
    <row r="494" spans="3:6">
      <c r="C494" s="666"/>
      <c r="D494" s="668"/>
      <c r="E494" s="669"/>
      <c r="F494" s="670"/>
    </row>
    <row r="495" spans="3:6">
      <c r="C495" s="666"/>
      <c r="D495" s="668"/>
      <c r="E495" s="669"/>
      <c r="F495" s="670"/>
    </row>
    <row r="496" spans="3:6">
      <c r="C496" s="666"/>
      <c r="D496" s="668"/>
      <c r="E496" s="669"/>
      <c r="F496" s="670"/>
    </row>
    <row r="497" spans="3:6">
      <c r="C497" s="666"/>
      <c r="D497" s="668"/>
      <c r="E497" s="669"/>
      <c r="F497" s="670"/>
    </row>
    <row r="498" spans="3:6">
      <c r="C498" s="666"/>
      <c r="D498" s="668"/>
      <c r="E498" s="669"/>
      <c r="F498" s="670"/>
    </row>
    <row r="499" spans="3:6">
      <c r="C499" s="666"/>
      <c r="D499" s="668"/>
      <c r="E499" s="669"/>
      <c r="F499" s="670"/>
    </row>
    <row r="500" spans="3:6">
      <c r="C500" s="666"/>
      <c r="D500" s="668"/>
      <c r="E500" s="669"/>
      <c r="F500" s="670"/>
    </row>
    <row r="501" spans="3:6">
      <c r="C501" s="666"/>
      <c r="D501" s="668"/>
      <c r="E501" s="669"/>
      <c r="F501" s="670"/>
    </row>
    <row r="502" spans="3:6">
      <c r="C502" s="666"/>
      <c r="D502" s="668"/>
      <c r="E502" s="669"/>
      <c r="F502" s="670"/>
    </row>
    <row r="503" spans="3:6">
      <c r="C503" s="666"/>
      <c r="D503" s="668"/>
      <c r="E503" s="669"/>
      <c r="F503" s="670"/>
    </row>
    <row r="504" spans="3:6">
      <c r="C504" s="666"/>
      <c r="D504" s="668"/>
      <c r="E504" s="669"/>
      <c r="F504" s="670"/>
    </row>
    <row r="505" spans="3:6">
      <c r="C505" s="666"/>
      <c r="D505" s="668"/>
      <c r="E505" s="669"/>
      <c r="F505" s="670"/>
    </row>
    <row r="506" spans="3:6">
      <c r="C506" s="666"/>
      <c r="D506" s="668"/>
      <c r="E506" s="669"/>
      <c r="F506" s="670"/>
    </row>
    <row r="507" spans="3:6">
      <c r="C507" s="666"/>
      <c r="D507" s="668"/>
      <c r="E507" s="669"/>
    </row>
    <row r="508" spans="3:6">
      <c r="C508" s="666"/>
      <c r="D508" s="668"/>
      <c r="E508" s="669"/>
    </row>
    <row r="509" spans="3:6">
      <c r="C509" s="666"/>
      <c r="D509" s="668"/>
      <c r="E509" s="669"/>
    </row>
    <row r="510" spans="3:6">
      <c r="C510" s="666"/>
      <c r="D510" s="668"/>
      <c r="E510" s="669"/>
    </row>
    <row r="511" spans="3:6">
      <c r="C511" s="666"/>
      <c r="D511" s="668"/>
      <c r="E511" s="669"/>
    </row>
    <row r="512" spans="3:6">
      <c r="C512" s="666"/>
      <c r="D512" s="668"/>
      <c r="E512" s="669"/>
    </row>
    <row r="513" spans="3:5">
      <c r="C513" s="666"/>
      <c r="D513" s="668"/>
      <c r="E513" s="669"/>
    </row>
    <row r="514" spans="3:5">
      <c r="C514" s="666"/>
      <c r="D514" s="668"/>
      <c r="E514" s="669"/>
    </row>
    <row r="515" spans="3:5">
      <c r="C515" s="666"/>
      <c r="D515" s="668"/>
      <c r="E515" s="669"/>
    </row>
    <row r="516" spans="3:5">
      <c r="C516" s="666"/>
      <c r="D516" s="668"/>
      <c r="E516" s="669"/>
    </row>
    <row r="517" spans="3:5">
      <c r="C517" s="666"/>
      <c r="D517" s="668"/>
      <c r="E517" s="669"/>
    </row>
    <row r="518" spans="3:5">
      <c r="C518" s="666"/>
      <c r="D518" s="668"/>
      <c r="E518" s="669"/>
    </row>
    <row r="519" spans="3:5">
      <c r="C519" s="666"/>
      <c r="D519" s="668"/>
      <c r="E519" s="669"/>
    </row>
    <row r="520" spans="3:5">
      <c r="C520" s="666"/>
      <c r="D520" s="668"/>
      <c r="E520" s="669"/>
    </row>
    <row r="521" spans="3:5">
      <c r="C521" s="666"/>
      <c r="D521" s="668"/>
      <c r="E521" s="669"/>
    </row>
    <row r="522" spans="3:5">
      <c r="C522" s="666"/>
      <c r="D522" s="668"/>
      <c r="E522" s="669"/>
    </row>
    <row r="523" spans="3:5">
      <c r="C523" s="666"/>
      <c r="D523" s="668"/>
      <c r="E523" s="669"/>
    </row>
    <row r="524" spans="3:5">
      <c r="C524" s="666"/>
      <c r="D524" s="668"/>
      <c r="E524" s="669"/>
    </row>
    <row r="525" spans="3:5">
      <c r="C525" s="666"/>
      <c r="D525" s="668"/>
      <c r="E525" s="669"/>
    </row>
    <row r="526" spans="3:5">
      <c r="C526" s="666"/>
      <c r="D526" s="668"/>
      <c r="E526" s="669"/>
    </row>
    <row r="527" spans="3:5">
      <c r="C527" s="666"/>
      <c r="D527" s="668"/>
      <c r="E527" s="669"/>
    </row>
    <row r="528" spans="3:5">
      <c r="C528" s="666"/>
      <c r="D528" s="668"/>
      <c r="E528" s="669"/>
    </row>
    <row r="529" spans="3:5">
      <c r="C529" s="666"/>
      <c r="D529" s="668"/>
      <c r="E529" s="669"/>
    </row>
    <row r="530" spans="3:5">
      <c r="C530" s="666"/>
      <c r="D530" s="668"/>
      <c r="E530" s="669"/>
    </row>
    <row r="531" spans="3:5">
      <c r="C531" s="666"/>
      <c r="D531" s="668"/>
      <c r="E531" s="669"/>
    </row>
    <row r="532" spans="3:5">
      <c r="C532" s="666"/>
      <c r="D532" s="668"/>
      <c r="E532" s="669"/>
    </row>
    <row r="533" spans="3:5">
      <c r="C533" s="666"/>
      <c r="D533" s="668"/>
      <c r="E533" s="669"/>
    </row>
    <row r="534" spans="3:5">
      <c r="C534" s="666"/>
      <c r="D534" s="668"/>
      <c r="E534" s="669"/>
    </row>
    <row r="535" spans="3:5">
      <c r="C535" s="666"/>
      <c r="D535" s="668"/>
      <c r="E535" s="669"/>
    </row>
    <row r="536" spans="3:5">
      <c r="C536" s="666"/>
      <c r="D536" s="668"/>
      <c r="E536" s="669"/>
    </row>
    <row r="537" spans="3:5">
      <c r="C537" s="666"/>
      <c r="D537" s="668"/>
      <c r="E537" s="669"/>
    </row>
    <row r="538" spans="3:5">
      <c r="C538" s="666"/>
      <c r="D538" s="668"/>
      <c r="E538" s="669"/>
    </row>
    <row r="539" spans="3:5">
      <c r="C539" s="666"/>
      <c r="D539" s="668"/>
      <c r="E539" s="669"/>
    </row>
    <row r="540" spans="3:5">
      <c r="C540" s="666"/>
      <c r="D540" s="668"/>
      <c r="E540" s="669"/>
    </row>
    <row r="541" spans="3:5">
      <c r="C541" s="666"/>
      <c r="D541" s="668"/>
      <c r="E541" s="669"/>
    </row>
    <row r="542" spans="3:5">
      <c r="C542" s="666"/>
      <c r="D542" s="668"/>
      <c r="E542" s="669"/>
    </row>
    <row r="543" spans="3:5">
      <c r="C543" s="666"/>
      <c r="D543" s="668"/>
      <c r="E543" s="669"/>
    </row>
    <row r="544" spans="3:5">
      <c r="C544" s="666"/>
      <c r="D544" s="668"/>
      <c r="E544" s="669"/>
    </row>
    <row r="545" spans="3:5">
      <c r="C545" s="666"/>
      <c r="D545" s="668"/>
      <c r="E545" s="669"/>
    </row>
    <row r="546" spans="3:5">
      <c r="C546" s="666"/>
      <c r="D546" s="668"/>
      <c r="E546" s="669"/>
    </row>
    <row r="547" spans="3:5">
      <c r="C547" s="666"/>
      <c r="D547" s="668"/>
      <c r="E547" s="669"/>
    </row>
    <row r="548" spans="3:5">
      <c r="C548" s="666"/>
      <c r="D548" s="668"/>
      <c r="E548" s="669"/>
    </row>
    <row r="549" spans="3:5">
      <c r="C549" s="666"/>
      <c r="D549" s="668"/>
      <c r="E549" s="669"/>
    </row>
    <row r="550" spans="3:5">
      <c r="C550" s="666"/>
      <c r="D550" s="668"/>
      <c r="E550" s="669"/>
    </row>
    <row r="551" spans="3:5">
      <c r="C551" s="666"/>
      <c r="D551" s="668"/>
      <c r="E551" s="669"/>
    </row>
    <row r="552" spans="3:5">
      <c r="C552" s="666"/>
      <c r="D552" s="668"/>
      <c r="E552" s="669"/>
    </row>
    <row r="553" spans="3:5">
      <c r="C553" s="666"/>
      <c r="D553" s="668"/>
      <c r="E553" s="669"/>
    </row>
    <row r="554" spans="3:5">
      <c r="C554" s="666"/>
      <c r="D554" s="668"/>
      <c r="E554" s="669"/>
    </row>
    <row r="555" spans="3:5">
      <c r="C555" s="666"/>
      <c r="D555" s="668"/>
      <c r="E555" s="669"/>
    </row>
    <row r="556" spans="3:5">
      <c r="C556" s="666"/>
      <c r="D556" s="668"/>
      <c r="E556" s="669"/>
    </row>
    <row r="557" spans="3:5">
      <c r="C557" s="666"/>
      <c r="D557" s="668"/>
      <c r="E557" s="669"/>
    </row>
    <row r="558" spans="3:5">
      <c r="C558" s="666"/>
      <c r="D558" s="668"/>
      <c r="E558" s="669"/>
    </row>
    <row r="559" spans="3:5">
      <c r="C559" s="666"/>
      <c r="D559" s="668"/>
      <c r="E559" s="669"/>
    </row>
    <row r="560" spans="3:5">
      <c r="C560" s="666"/>
      <c r="D560" s="668"/>
      <c r="E560" s="669"/>
    </row>
    <row r="561" spans="3:5">
      <c r="C561" s="666"/>
      <c r="D561" s="668"/>
      <c r="E561" s="669"/>
    </row>
    <row r="562" spans="3:5">
      <c r="C562" s="666"/>
      <c r="D562" s="668"/>
      <c r="E562" s="669"/>
    </row>
    <row r="563" spans="3:5">
      <c r="C563" s="666"/>
      <c r="D563" s="668"/>
      <c r="E563" s="669"/>
    </row>
    <row r="564" spans="3:5">
      <c r="C564" s="666"/>
      <c r="D564" s="668"/>
      <c r="E564" s="669"/>
    </row>
    <row r="565" spans="3:5">
      <c r="C565" s="666"/>
      <c r="D565" s="668"/>
      <c r="E565" s="669"/>
    </row>
    <row r="566" spans="3:5">
      <c r="C566" s="666"/>
      <c r="D566" s="668"/>
      <c r="E566" s="669"/>
    </row>
    <row r="567" spans="3:5">
      <c r="C567" s="666"/>
      <c r="D567" s="668"/>
      <c r="E567" s="669"/>
    </row>
    <row r="568" spans="3:5">
      <c r="C568" s="666"/>
      <c r="D568" s="668"/>
      <c r="E568" s="669"/>
    </row>
    <row r="569" spans="3:5">
      <c r="C569" s="666"/>
      <c r="D569" s="668"/>
      <c r="E569" s="669"/>
    </row>
    <row r="570" spans="3:5">
      <c r="C570" s="666"/>
      <c r="D570" s="668"/>
      <c r="E570" s="669"/>
    </row>
    <row r="571" spans="3:5">
      <c r="C571" s="666"/>
      <c r="D571" s="668"/>
      <c r="E571" s="669"/>
    </row>
    <row r="572" spans="3:5">
      <c r="C572" s="666"/>
      <c r="D572" s="668"/>
      <c r="E572" s="669"/>
    </row>
    <row r="573" spans="3:5">
      <c r="C573" s="666"/>
      <c r="D573" s="668"/>
      <c r="E573" s="669"/>
    </row>
    <row r="574" spans="3:5">
      <c r="C574" s="666"/>
      <c r="D574" s="668"/>
      <c r="E574" s="669"/>
    </row>
    <row r="575" spans="3:5">
      <c r="C575" s="666"/>
      <c r="D575" s="668"/>
      <c r="E575" s="669"/>
    </row>
    <row r="576" spans="3:5">
      <c r="C576" s="666"/>
      <c r="D576" s="668"/>
      <c r="E576" s="669"/>
    </row>
    <row r="577" spans="3:5">
      <c r="C577" s="666"/>
      <c r="D577" s="668"/>
      <c r="E577" s="669"/>
    </row>
    <row r="578" spans="3:5">
      <c r="C578" s="666"/>
      <c r="D578" s="668"/>
      <c r="E578" s="669"/>
    </row>
    <row r="579" spans="3:5">
      <c r="C579" s="666"/>
      <c r="D579" s="668"/>
      <c r="E579" s="669"/>
    </row>
    <row r="580" spans="3:5">
      <c r="C580" s="666"/>
      <c r="D580" s="668"/>
      <c r="E580" s="669"/>
    </row>
    <row r="581" spans="3:5">
      <c r="C581" s="666"/>
      <c r="D581" s="668"/>
      <c r="E581" s="669"/>
    </row>
    <row r="582" spans="3:5">
      <c r="C582" s="666"/>
      <c r="D582" s="668"/>
      <c r="E582" s="669"/>
    </row>
    <row r="583" spans="3:5">
      <c r="C583" s="666"/>
      <c r="D583" s="668"/>
      <c r="E583" s="669"/>
    </row>
    <row r="584" spans="3:5">
      <c r="C584" s="666"/>
      <c r="D584" s="668"/>
      <c r="E584" s="669"/>
    </row>
    <row r="585" spans="3:5">
      <c r="C585" s="666"/>
      <c r="D585" s="668"/>
      <c r="E585" s="669"/>
    </row>
    <row r="586" spans="3:5">
      <c r="C586" s="666"/>
      <c r="D586" s="668"/>
      <c r="E586" s="669"/>
    </row>
    <row r="587" spans="3:5">
      <c r="C587" s="666"/>
      <c r="D587" s="668"/>
      <c r="E587" s="669"/>
    </row>
    <row r="588" spans="3:5">
      <c r="C588" s="666"/>
      <c r="D588" s="668"/>
      <c r="E588" s="669"/>
    </row>
    <row r="589" spans="3:5">
      <c r="C589" s="666"/>
      <c r="D589" s="668"/>
      <c r="E589" s="669"/>
    </row>
    <row r="590" spans="3:5">
      <c r="C590" s="666"/>
      <c r="D590" s="668"/>
      <c r="E590" s="669"/>
    </row>
    <row r="591" spans="3:5">
      <c r="C591" s="666"/>
      <c r="D591" s="668"/>
      <c r="E591" s="669"/>
    </row>
    <row r="592" spans="3:5">
      <c r="C592" s="666"/>
      <c r="D592" s="668"/>
      <c r="E592" s="669"/>
    </row>
    <row r="593" spans="3:5">
      <c r="C593" s="666"/>
      <c r="D593" s="668"/>
      <c r="E593" s="669"/>
    </row>
    <row r="594" spans="3:5">
      <c r="C594" s="666"/>
      <c r="D594" s="668"/>
      <c r="E594" s="669"/>
    </row>
    <row r="595" spans="3:5">
      <c r="C595" s="666"/>
      <c r="D595" s="668"/>
      <c r="E595" s="669"/>
    </row>
    <row r="596" spans="3:5">
      <c r="C596" s="666"/>
      <c r="D596" s="668"/>
      <c r="E596" s="669"/>
    </row>
    <row r="597" spans="3:5">
      <c r="C597" s="666"/>
      <c r="E597" s="669"/>
    </row>
    <row r="598" spans="3:5">
      <c r="C598" s="666"/>
      <c r="E598" s="669"/>
    </row>
    <row r="599" spans="3:5">
      <c r="C599" s="666"/>
      <c r="E599" s="669"/>
    </row>
    <row r="600" spans="3:5">
      <c r="C600" s="666"/>
      <c r="E600" s="669"/>
    </row>
    <row r="601" spans="3:5">
      <c r="C601" s="666"/>
      <c r="E601" s="669"/>
    </row>
    <row r="602" spans="3:5">
      <c r="C602" s="666"/>
      <c r="E602" s="669"/>
    </row>
    <row r="603" spans="3:5">
      <c r="C603" s="666"/>
      <c r="E603" s="669"/>
    </row>
    <row r="604" spans="3:5">
      <c r="C604" s="666"/>
      <c r="E604" s="669"/>
    </row>
    <row r="605" spans="3:5">
      <c r="C605" s="666"/>
      <c r="E605" s="669"/>
    </row>
    <row r="606" spans="3:5">
      <c r="C606" s="666"/>
      <c r="E606" s="669"/>
    </row>
    <row r="607" spans="3:5">
      <c r="C607" s="666"/>
      <c r="E607" s="669"/>
    </row>
    <row r="608" spans="3:5">
      <c r="C608" s="666"/>
      <c r="E608" s="669"/>
    </row>
    <row r="609" spans="3:5">
      <c r="C609" s="666"/>
      <c r="E609" s="669"/>
    </row>
    <row r="610" spans="3:5">
      <c r="C610" s="666"/>
      <c r="E610" s="669"/>
    </row>
    <row r="611" spans="3:5">
      <c r="C611" s="666"/>
      <c r="E611" s="669"/>
    </row>
    <row r="612" spans="3:5">
      <c r="C612" s="666"/>
      <c r="E612" s="669"/>
    </row>
    <row r="613" spans="3:5">
      <c r="C613" s="666"/>
      <c r="E613" s="669"/>
    </row>
    <row r="614" spans="3:5">
      <c r="C614" s="666"/>
      <c r="E614" s="669"/>
    </row>
    <row r="615" spans="3:5">
      <c r="C615" s="666"/>
      <c r="E615" s="669"/>
    </row>
    <row r="616" spans="3:5">
      <c r="C616" s="666"/>
      <c r="E616" s="669"/>
    </row>
    <row r="617" spans="3:5">
      <c r="C617" s="666"/>
      <c r="E617" s="669"/>
    </row>
    <row r="618" spans="3:5">
      <c r="C618" s="666"/>
      <c r="E618" s="669"/>
    </row>
    <row r="619" spans="3:5">
      <c r="C619" s="666"/>
      <c r="E619" s="669"/>
    </row>
    <row r="620" spans="3:5">
      <c r="C620" s="666"/>
      <c r="E620" s="669"/>
    </row>
    <row r="621" spans="3:5">
      <c r="C621" s="666"/>
      <c r="E621" s="669"/>
    </row>
    <row r="622" spans="3:5">
      <c r="C622" s="666"/>
      <c r="E622" s="669"/>
    </row>
    <row r="623" spans="3:5">
      <c r="C623" s="666"/>
      <c r="E623" s="669"/>
    </row>
    <row r="624" spans="3:5">
      <c r="C624" s="666"/>
      <c r="E624" s="669"/>
    </row>
    <row r="625" spans="3:5">
      <c r="C625" s="666"/>
      <c r="E625" s="669"/>
    </row>
    <row r="626" spans="3:5">
      <c r="C626" s="666"/>
      <c r="E626" s="669"/>
    </row>
    <row r="627" spans="3:5">
      <c r="C627" s="666"/>
      <c r="E627" s="669"/>
    </row>
    <row r="628" spans="3:5">
      <c r="C628" s="666"/>
      <c r="E628" s="669"/>
    </row>
    <row r="629" spans="3:5">
      <c r="C629" s="666"/>
      <c r="E629" s="669"/>
    </row>
    <row r="630" spans="3:5">
      <c r="C630" s="666"/>
      <c r="E630" s="669"/>
    </row>
    <row r="631" spans="3:5">
      <c r="C631" s="666"/>
      <c r="E631" s="669"/>
    </row>
    <row r="632" spans="3:5">
      <c r="C632" s="666"/>
    </row>
    <row r="633" spans="3:5">
      <c r="C633" s="666"/>
    </row>
    <row r="634" spans="3:5">
      <c r="C634" s="666"/>
    </row>
    <row r="635" spans="3:5">
      <c r="C635" s="666"/>
    </row>
    <row r="636" spans="3:5">
      <c r="C636" s="666"/>
    </row>
  </sheetData>
  <sheetProtection sheet="1" selectLockedCells="1"/>
  <mergeCells count="3">
    <mergeCell ref="B1:D1"/>
    <mergeCell ref="E1:F1"/>
    <mergeCell ref="B2:D2"/>
  </mergeCells>
  <printOptions horizontalCentered="1"/>
  <pageMargins left="0.39370078740157483" right="0.39370078740157483" top="0.39370078740157483" bottom="0.47244094488188981" header="0.31496062992125984" footer="0.23622047244094491"/>
  <pageSetup paperSize="9" scale="67" fitToHeight="14" orientation="portrait" cellComments="asDisplayed" horizontalDpi="300" verticalDpi="300" r:id="rId1"/>
  <headerFooter scaleWithDoc="0" alignWithMargins="0">
    <oddFooter>&amp;C&amp;9Strana &amp;P z &amp;N</oddFooter>
  </headerFooter>
  <rowBreaks count="1" manualBreakCount="1">
    <brk id="1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BE97D-1CF0-4790-A9C2-7C1AE2E0F20F}">
  <sheetPr>
    <pageSetUpPr fitToPage="1"/>
  </sheetPr>
  <dimension ref="A1:M183"/>
  <sheetViews>
    <sheetView workbookViewId="0">
      <selection activeCell="H25" sqref="H25"/>
    </sheetView>
  </sheetViews>
  <sheetFormatPr defaultRowHeight="15"/>
  <cols>
    <col min="1" max="1" width="6.140625" style="244" bestFit="1" customWidth="1"/>
    <col min="2" max="2" width="35.7109375" style="721" customWidth="1"/>
    <col min="3" max="3" width="5" style="244" bestFit="1" customWidth="1"/>
    <col min="4" max="4" width="7.85546875" style="278" bestFit="1" customWidth="1"/>
    <col min="5" max="5" width="8.85546875" style="278" bestFit="1" customWidth="1"/>
    <col min="6" max="6" width="13.42578125" style="278" customWidth="1"/>
    <col min="7" max="7" width="0.42578125" style="244" hidden="1" customWidth="1"/>
    <col min="8" max="8" width="7.85546875" style="278" bestFit="1" customWidth="1"/>
    <col min="9" max="9" width="12.5703125" style="278" bestFit="1" customWidth="1"/>
    <col min="10" max="10" width="8.85546875" style="278" bestFit="1" customWidth="1"/>
    <col min="11" max="11" width="11.85546875" style="278" bestFit="1" customWidth="1"/>
    <col min="12" max="12" width="0" style="245" hidden="1" customWidth="1"/>
    <col min="13" max="13" width="12.28515625" style="245" customWidth="1"/>
    <col min="14" max="16384" width="9.140625" style="245"/>
  </cols>
  <sheetData>
    <row r="1" spans="1:13" ht="24.75">
      <c r="A1" s="686" t="s">
        <v>2959</v>
      </c>
      <c r="B1" s="687" t="s">
        <v>5</v>
      </c>
      <c r="C1" s="688" t="s">
        <v>1384</v>
      </c>
      <c r="D1" s="689" t="s">
        <v>1385</v>
      </c>
      <c r="E1" s="689" t="s">
        <v>2960</v>
      </c>
      <c r="F1" s="689" t="s">
        <v>2961</v>
      </c>
      <c r="G1" s="688" t="s">
        <v>2962</v>
      </c>
      <c r="H1" s="689" t="s">
        <v>31</v>
      </c>
      <c r="I1" s="689" t="s">
        <v>2963</v>
      </c>
      <c r="J1" s="689" t="s">
        <v>1359</v>
      </c>
      <c r="K1" s="689" t="s">
        <v>1</v>
      </c>
      <c r="L1" s="284"/>
      <c r="M1" s="690" t="s">
        <v>1388</v>
      </c>
    </row>
    <row r="2" spans="1:13">
      <c r="A2" s="691" t="s">
        <v>1287</v>
      </c>
      <c r="B2" s="692" t="s">
        <v>2964</v>
      </c>
      <c r="C2" s="684" t="s">
        <v>1287</v>
      </c>
      <c r="D2" s="685"/>
      <c r="E2" s="685"/>
      <c r="F2" s="685"/>
      <c r="G2" s="684" t="s">
        <v>1287</v>
      </c>
      <c r="H2" s="685"/>
      <c r="I2" s="685"/>
      <c r="J2" s="685"/>
      <c r="K2" s="685"/>
      <c r="M2" s="693"/>
    </row>
    <row r="3" spans="1:13">
      <c r="A3" s="694" t="s">
        <v>2965</v>
      </c>
      <c r="B3" s="695" t="s">
        <v>2966</v>
      </c>
      <c r="C3" s="680" t="s">
        <v>1287</v>
      </c>
      <c r="D3" s="681"/>
      <c r="E3" s="681"/>
      <c r="F3" s="681"/>
      <c r="G3" s="680" t="s">
        <v>1287</v>
      </c>
      <c r="H3" s="681"/>
      <c r="I3" s="681"/>
      <c r="J3" s="681"/>
      <c r="K3" s="681"/>
      <c r="M3" s="696"/>
    </row>
    <row r="4" spans="1:13">
      <c r="A4" s="694" t="s">
        <v>1287</v>
      </c>
      <c r="B4" s="695" t="s">
        <v>1287</v>
      </c>
      <c r="C4" s="680" t="s">
        <v>1287</v>
      </c>
      <c r="D4" s="681"/>
      <c r="E4" s="681"/>
      <c r="F4" s="681"/>
      <c r="G4" s="680" t="s">
        <v>1287</v>
      </c>
      <c r="H4" s="681"/>
      <c r="I4" s="681"/>
      <c r="J4" s="681"/>
      <c r="K4" s="681"/>
      <c r="M4" s="696"/>
    </row>
    <row r="5" spans="1:13">
      <c r="A5" s="697" t="s">
        <v>1287</v>
      </c>
      <c r="B5" s="698" t="s">
        <v>2967</v>
      </c>
      <c r="C5" s="699" t="s">
        <v>1287</v>
      </c>
      <c r="D5" s="700"/>
      <c r="E5" s="700"/>
      <c r="F5" s="681"/>
      <c r="G5" s="699" t="s">
        <v>1287</v>
      </c>
      <c r="H5" s="700"/>
      <c r="I5" s="700"/>
      <c r="J5" s="700"/>
      <c r="K5" s="700"/>
      <c r="M5" s="701"/>
    </row>
    <row r="6" spans="1:13">
      <c r="A6" s="702" t="s">
        <v>1287</v>
      </c>
      <c r="B6" s="703" t="s">
        <v>2968</v>
      </c>
      <c r="C6" s="704" t="s">
        <v>1287</v>
      </c>
      <c r="D6" s="705"/>
      <c r="E6" s="705"/>
      <c r="F6" s="705"/>
      <c r="G6" s="704" t="s">
        <v>1287</v>
      </c>
      <c r="H6" s="705"/>
      <c r="I6" s="705"/>
      <c r="J6" s="705"/>
      <c r="K6" s="705"/>
      <c r="M6" s="706"/>
    </row>
    <row r="7" spans="1:13" ht="24.75">
      <c r="A7" s="694" t="s">
        <v>1287</v>
      </c>
      <c r="B7" s="695" t="s">
        <v>2969</v>
      </c>
      <c r="C7" s="680" t="s">
        <v>1287</v>
      </c>
      <c r="D7" s="681"/>
      <c r="E7" s="681"/>
      <c r="F7" s="681"/>
      <c r="G7" s="680" t="s">
        <v>1287</v>
      </c>
      <c r="H7" s="681"/>
      <c r="I7" s="681"/>
      <c r="J7" s="681"/>
      <c r="K7" s="681"/>
      <c r="M7" s="696"/>
    </row>
    <row r="8" spans="1:13">
      <c r="A8" s="694" t="s">
        <v>1389</v>
      </c>
      <c r="B8" s="695" t="s">
        <v>2970</v>
      </c>
      <c r="C8" s="680" t="s">
        <v>1511</v>
      </c>
      <c r="D8" s="681">
        <v>1</v>
      </c>
      <c r="E8" s="707"/>
      <c r="F8" s="681">
        <f>D8*E8</f>
        <v>0</v>
      </c>
      <c r="G8" s="680" t="s">
        <v>1287</v>
      </c>
      <c r="H8" s="707"/>
      <c r="I8" s="708">
        <f>D8*H8</f>
        <v>0</v>
      </c>
      <c r="J8" s="681">
        <f t="shared" ref="J8:K38" si="0">E8+H8</f>
        <v>0</v>
      </c>
      <c r="K8" s="681">
        <f t="shared" si="0"/>
        <v>0</v>
      </c>
      <c r="M8" s="696" t="s">
        <v>1395</v>
      </c>
    </row>
    <row r="9" spans="1:13">
      <c r="A9" s="694" t="s">
        <v>1287</v>
      </c>
      <c r="B9" s="695" t="s">
        <v>1287</v>
      </c>
      <c r="C9" s="680" t="s">
        <v>1287</v>
      </c>
      <c r="D9" s="681"/>
      <c r="E9" s="709"/>
      <c r="F9" s="708"/>
      <c r="G9" s="680" t="s">
        <v>1287</v>
      </c>
      <c r="H9" s="709"/>
      <c r="I9" s="681"/>
      <c r="J9" s="681"/>
      <c r="K9" s="681"/>
      <c r="M9" s="696"/>
    </row>
    <row r="10" spans="1:13" ht="24.75">
      <c r="A10" s="694" t="s">
        <v>1390</v>
      </c>
      <c r="B10" s="695" t="s">
        <v>2971</v>
      </c>
      <c r="C10" s="680" t="s">
        <v>1511</v>
      </c>
      <c r="D10" s="681">
        <v>1</v>
      </c>
      <c r="E10" s="707"/>
      <c r="F10" s="681">
        <f>D10*E10</f>
        <v>0</v>
      </c>
      <c r="G10" s="680" t="s">
        <v>1287</v>
      </c>
      <c r="H10" s="707"/>
      <c r="I10" s="681">
        <f>D10*H10</f>
        <v>0</v>
      </c>
      <c r="J10" s="681">
        <f t="shared" si="0"/>
        <v>0</v>
      </c>
      <c r="K10" s="681">
        <f t="shared" si="0"/>
        <v>0</v>
      </c>
      <c r="M10" s="696" t="s">
        <v>1395</v>
      </c>
    </row>
    <row r="11" spans="1:13">
      <c r="A11" s="694" t="s">
        <v>1287</v>
      </c>
      <c r="B11" s="695" t="s">
        <v>1287</v>
      </c>
      <c r="C11" s="680" t="s">
        <v>1287</v>
      </c>
      <c r="D11" s="681"/>
      <c r="E11" s="709"/>
      <c r="F11" s="681"/>
      <c r="G11" s="680" t="s">
        <v>1287</v>
      </c>
      <c r="H11" s="709"/>
      <c r="I11" s="681"/>
      <c r="J11" s="681"/>
      <c r="K11" s="681"/>
      <c r="M11" s="696"/>
    </row>
    <row r="12" spans="1:13" ht="24.75">
      <c r="A12" s="694" t="s">
        <v>1287</v>
      </c>
      <c r="B12" s="695" t="s">
        <v>2972</v>
      </c>
      <c r="C12" s="680" t="s">
        <v>1287</v>
      </c>
      <c r="D12" s="681"/>
      <c r="E12" s="709"/>
      <c r="F12" s="681"/>
      <c r="G12" s="680" t="s">
        <v>1287</v>
      </c>
      <c r="H12" s="709"/>
      <c r="I12" s="681"/>
      <c r="J12" s="681"/>
      <c r="K12" s="681"/>
      <c r="M12" s="696"/>
    </row>
    <row r="13" spans="1:13">
      <c r="A13" s="694" t="s">
        <v>1392</v>
      </c>
      <c r="B13" s="695" t="s">
        <v>2970</v>
      </c>
      <c r="C13" s="680" t="s">
        <v>1511</v>
      </c>
      <c r="D13" s="681">
        <v>1</v>
      </c>
      <c r="E13" s="707"/>
      <c r="F13" s="681">
        <f>D13*E13</f>
        <v>0</v>
      </c>
      <c r="G13" s="680" t="s">
        <v>1287</v>
      </c>
      <c r="H13" s="707"/>
      <c r="I13" s="681">
        <f>D13*H13</f>
        <v>0</v>
      </c>
      <c r="J13" s="681">
        <f t="shared" si="0"/>
        <v>0</v>
      </c>
      <c r="K13" s="681">
        <f t="shared" si="0"/>
        <v>0</v>
      </c>
      <c r="M13" s="696" t="s">
        <v>1395</v>
      </c>
    </row>
    <row r="14" spans="1:13">
      <c r="A14" s="694" t="s">
        <v>1287</v>
      </c>
      <c r="B14" s="695" t="s">
        <v>1287</v>
      </c>
      <c r="C14" s="680" t="s">
        <v>1287</v>
      </c>
      <c r="D14" s="681"/>
      <c r="E14" s="709"/>
      <c r="F14" s="681"/>
      <c r="G14" s="680" t="s">
        <v>1287</v>
      </c>
      <c r="H14" s="709"/>
      <c r="I14" s="681"/>
      <c r="J14" s="681"/>
      <c r="K14" s="681"/>
      <c r="M14" s="696"/>
    </row>
    <row r="15" spans="1:13" ht="24.75">
      <c r="A15" s="694" t="s">
        <v>1287</v>
      </c>
      <c r="B15" s="695" t="s">
        <v>2973</v>
      </c>
      <c r="C15" s="680" t="s">
        <v>1287</v>
      </c>
      <c r="D15" s="681"/>
      <c r="E15" s="709"/>
      <c r="F15" s="681"/>
      <c r="G15" s="680" t="s">
        <v>1287</v>
      </c>
      <c r="H15" s="709"/>
      <c r="I15" s="681"/>
      <c r="J15" s="681"/>
      <c r="K15" s="681"/>
      <c r="M15" s="696"/>
    </row>
    <row r="16" spans="1:13">
      <c r="A16" s="694" t="s">
        <v>1396</v>
      </c>
      <c r="B16" s="695" t="s">
        <v>2970</v>
      </c>
      <c r="C16" s="680" t="s">
        <v>1511</v>
      </c>
      <c r="D16" s="681">
        <v>1</v>
      </c>
      <c r="E16" s="707"/>
      <c r="F16" s="681">
        <f>D16*E16</f>
        <v>0</v>
      </c>
      <c r="G16" s="680" t="s">
        <v>1287</v>
      </c>
      <c r="H16" s="707"/>
      <c r="I16" s="681">
        <f>D16*H16</f>
        <v>0</v>
      </c>
      <c r="J16" s="681">
        <f t="shared" si="0"/>
        <v>0</v>
      </c>
      <c r="K16" s="681">
        <f t="shared" si="0"/>
        <v>0</v>
      </c>
      <c r="M16" s="696" t="s">
        <v>1395</v>
      </c>
    </row>
    <row r="17" spans="1:13">
      <c r="A17" s="694" t="s">
        <v>1287</v>
      </c>
      <c r="B17" s="695" t="s">
        <v>1287</v>
      </c>
      <c r="C17" s="680" t="s">
        <v>1287</v>
      </c>
      <c r="D17" s="681"/>
      <c r="E17" s="709"/>
      <c r="F17" s="681"/>
      <c r="G17" s="680" t="s">
        <v>1287</v>
      </c>
      <c r="H17" s="709"/>
      <c r="I17" s="681"/>
      <c r="J17" s="681"/>
      <c r="K17" s="681"/>
      <c r="M17" s="696"/>
    </row>
    <row r="18" spans="1:13" ht="24.75">
      <c r="A18" s="694" t="s">
        <v>1287</v>
      </c>
      <c r="B18" s="695" t="s">
        <v>2974</v>
      </c>
      <c r="C18" s="680" t="s">
        <v>1287</v>
      </c>
      <c r="D18" s="681"/>
      <c r="E18" s="709"/>
      <c r="F18" s="681"/>
      <c r="G18" s="680" t="s">
        <v>1287</v>
      </c>
      <c r="H18" s="709"/>
      <c r="I18" s="681"/>
      <c r="J18" s="681"/>
      <c r="K18" s="681"/>
      <c r="M18" s="696"/>
    </row>
    <row r="19" spans="1:13">
      <c r="A19" s="694" t="s">
        <v>1398</v>
      </c>
      <c r="B19" s="695" t="s">
        <v>2970</v>
      </c>
      <c r="C19" s="680" t="s">
        <v>1511</v>
      </c>
      <c r="D19" s="681">
        <v>3</v>
      </c>
      <c r="E19" s="707"/>
      <c r="F19" s="681">
        <f>D19*E19</f>
        <v>0</v>
      </c>
      <c r="G19" s="680" t="s">
        <v>1287</v>
      </c>
      <c r="H19" s="707"/>
      <c r="I19" s="681">
        <f>D19*H19</f>
        <v>0</v>
      </c>
      <c r="J19" s="681">
        <f t="shared" si="0"/>
        <v>0</v>
      </c>
      <c r="K19" s="681">
        <f t="shared" si="0"/>
        <v>0</v>
      </c>
      <c r="M19" s="696" t="s">
        <v>1395</v>
      </c>
    </row>
    <row r="20" spans="1:13">
      <c r="A20" s="694" t="s">
        <v>1287</v>
      </c>
      <c r="B20" s="695" t="s">
        <v>1287</v>
      </c>
      <c r="C20" s="680" t="s">
        <v>1287</v>
      </c>
      <c r="D20" s="681"/>
      <c r="E20" s="709"/>
      <c r="F20" s="681"/>
      <c r="G20" s="680" t="s">
        <v>1287</v>
      </c>
      <c r="H20" s="709"/>
      <c r="I20" s="681"/>
      <c r="J20" s="681"/>
      <c r="K20" s="681"/>
      <c r="M20" s="696"/>
    </row>
    <row r="21" spans="1:13">
      <c r="A21" s="702" t="s">
        <v>1287</v>
      </c>
      <c r="B21" s="703" t="s">
        <v>2975</v>
      </c>
      <c r="C21" s="704" t="s">
        <v>1287</v>
      </c>
      <c r="D21" s="705"/>
      <c r="E21" s="710"/>
      <c r="F21" s="705"/>
      <c r="G21" s="704" t="s">
        <v>1287</v>
      </c>
      <c r="H21" s="710"/>
      <c r="I21" s="705"/>
      <c r="J21" s="705"/>
      <c r="K21" s="705"/>
      <c r="M21" s="696"/>
    </row>
    <row r="22" spans="1:13" ht="24.75">
      <c r="A22" s="694" t="s">
        <v>1287</v>
      </c>
      <c r="B22" s="695" t="s">
        <v>2976</v>
      </c>
      <c r="C22" s="680" t="s">
        <v>1287</v>
      </c>
      <c r="D22" s="681"/>
      <c r="E22" s="709"/>
      <c r="F22" s="681"/>
      <c r="G22" s="680" t="s">
        <v>1287</v>
      </c>
      <c r="H22" s="709"/>
      <c r="I22" s="681"/>
      <c r="J22" s="681"/>
      <c r="K22" s="681"/>
      <c r="M22" s="696"/>
    </row>
    <row r="23" spans="1:13">
      <c r="A23" s="694" t="s">
        <v>1401</v>
      </c>
      <c r="B23" s="695" t="s">
        <v>2970</v>
      </c>
      <c r="C23" s="680" t="s">
        <v>1511</v>
      </c>
      <c r="D23" s="681">
        <v>2</v>
      </c>
      <c r="E23" s="707"/>
      <c r="F23" s="681">
        <f>D23*E23</f>
        <v>0</v>
      </c>
      <c r="G23" s="680" t="s">
        <v>1287</v>
      </c>
      <c r="H23" s="707"/>
      <c r="I23" s="681">
        <f>D23*H23</f>
        <v>0</v>
      </c>
      <c r="J23" s="681">
        <f t="shared" si="0"/>
        <v>0</v>
      </c>
      <c r="K23" s="681">
        <f t="shared" si="0"/>
        <v>0</v>
      </c>
      <c r="M23" s="696" t="s">
        <v>1395</v>
      </c>
    </row>
    <row r="24" spans="1:13">
      <c r="A24" s="694" t="s">
        <v>1287</v>
      </c>
      <c r="B24" s="695" t="s">
        <v>1287</v>
      </c>
      <c r="C24" s="680" t="s">
        <v>1287</v>
      </c>
      <c r="D24" s="681"/>
      <c r="E24" s="709"/>
      <c r="F24" s="681"/>
      <c r="G24" s="680" t="s">
        <v>1287</v>
      </c>
      <c r="H24" s="709"/>
      <c r="I24" s="681"/>
      <c r="J24" s="681"/>
      <c r="K24" s="681"/>
      <c r="M24" s="696"/>
    </row>
    <row r="25" spans="1:13" ht="26.25">
      <c r="A25" s="702" t="s">
        <v>1287</v>
      </c>
      <c r="B25" s="703" t="s">
        <v>2977</v>
      </c>
      <c r="C25" s="704" t="s">
        <v>1287</v>
      </c>
      <c r="D25" s="705"/>
      <c r="E25" s="710"/>
      <c r="F25" s="705"/>
      <c r="G25" s="704" t="s">
        <v>1287</v>
      </c>
      <c r="H25" s="710"/>
      <c r="I25" s="705"/>
      <c r="J25" s="705"/>
      <c r="K25" s="705"/>
      <c r="M25" s="696"/>
    </row>
    <row r="26" spans="1:13" ht="24.75">
      <c r="A26" s="694" t="s">
        <v>1287</v>
      </c>
      <c r="B26" s="695" t="s">
        <v>2978</v>
      </c>
      <c r="C26" s="680" t="s">
        <v>1287</v>
      </c>
      <c r="D26" s="681"/>
      <c r="E26" s="709"/>
      <c r="F26" s="681"/>
      <c r="G26" s="680" t="s">
        <v>1287</v>
      </c>
      <c r="H26" s="709"/>
      <c r="I26" s="681"/>
      <c r="J26" s="681"/>
      <c r="K26" s="681"/>
      <c r="M26" s="696"/>
    </row>
    <row r="27" spans="1:13">
      <c r="A27" s="694" t="s">
        <v>1403</v>
      </c>
      <c r="B27" s="695" t="s">
        <v>2970</v>
      </c>
      <c r="C27" s="680" t="s">
        <v>1511</v>
      </c>
      <c r="D27" s="681">
        <v>1</v>
      </c>
      <c r="E27" s="707"/>
      <c r="F27" s="681">
        <f>D27*E27</f>
        <v>0</v>
      </c>
      <c r="G27" s="680" t="s">
        <v>1287</v>
      </c>
      <c r="H27" s="707"/>
      <c r="I27" s="681">
        <f>D27*H27</f>
        <v>0</v>
      </c>
      <c r="J27" s="681">
        <f t="shared" si="0"/>
        <v>0</v>
      </c>
      <c r="K27" s="681">
        <f t="shared" si="0"/>
        <v>0</v>
      </c>
      <c r="M27" s="696" t="s">
        <v>1395</v>
      </c>
    </row>
    <row r="28" spans="1:13" ht="24.75">
      <c r="A28" s="694" t="s">
        <v>1287</v>
      </c>
      <c r="B28" s="695" t="s">
        <v>2979</v>
      </c>
      <c r="C28" s="680" t="s">
        <v>1287</v>
      </c>
      <c r="D28" s="681"/>
      <c r="E28" s="709"/>
      <c r="F28" s="681"/>
      <c r="G28" s="680" t="s">
        <v>1287</v>
      </c>
      <c r="H28" s="709"/>
      <c r="I28" s="681"/>
      <c r="J28" s="681"/>
      <c r="K28" s="681"/>
      <c r="M28" s="696"/>
    </row>
    <row r="29" spans="1:13">
      <c r="A29" s="694" t="s">
        <v>1406</v>
      </c>
      <c r="B29" s="695" t="s">
        <v>2970</v>
      </c>
      <c r="C29" s="680" t="s">
        <v>1511</v>
      </c>
      <c r="D29" s="681">
        <v>2</v>
      </c>
      <c r="E29" s="707"/>
      <c r="F29" s="681">
        <f>D29*E29</f>
        <v>0</v>
      </c>
      <c r="G29" s="680" t="s">
        <v>1287</v>
      </c>
      <c r="H29" s="707"/>
      <c r="I29" s="681">
        <f>D29*H29</f>
        <v>0</v>
      </c>
      <c r="J29" s="681">
        <f t="shared" si="0"/>
        <v>0</v>
      </c>
      <c r="K29" s="681">
        <f t="shared" si="0"/>
        <v>0</v>
      </c>
      <c r="M29" s="696" t="s">
        <v>1395</v>
      </c>
    </row>
    <row r="30" spans="1:13">
      <c r="A30" s="702" t="s">
        <v>1287</v>
      </c>
      <c r="B30" s="703" t="s">
        <v>2980</v>
      </c>
      <c r="C30" s="704" t="s">
        <v>1287</v>
      </c>
      <c r="D30" s="705"/>
      <c r="E30" s="710"/>
      <c r="F30" s="705"/>
      <c r="G30" s="704" t="s">
        <v>1287</v>
      </c>
      <c r="H30" s="710"/>
      <c r="I30" s="705"/>
      <c r="J30" s="705"/>
      <c r="K30" s="705"/>
      <c r="M30" s="696"/>
    </row>
    <row r="31" spans="1:13">
      <c r="A31" s="694" t="s">
        <v>1408</v>
      </c>
      <c r="B31" s="695" t="s">
        <v>2981</v>
      </c>
      <c r="C31" s="680" t="s">
        <v>1511</v>
      </c>
      <c r="D31" s="681">
        <v>1</v>
      </c>
      <c r="E31" s="707"/>
      <c r="F31" s="681">
        <f>D31*E31</f>
        <v>0</v>
      </c>
      <c r="G31" s="680" t="s">
        <v>1287</v>
      </c>
      <c r="H31" s="707"/>
      <c r="I31" s="681">
        <f>D31*H31</f>
        <v>0</v>
      </c>
      <c r="J31" s="681">
        <f t="shared" si="0"/>
        <v>0</v>
      </c>
      <c r="K31" s="681">
        <f t="shared" si="0"/>
        <v>0</v>
      </c>
      <c r="M31" s="696" t="s">
        <v>1395</v>
      </c>
    </row>
    <row r="32" spans="1:13">
      <c r="A32" s="702" t="s">
        <v>1287</v>
      </c>
      <c r="B32" s="703" t="s">
        <v>2982</v>
      </c>
      <c r="C32" s="704" t="s">
        <v>1287</v>
      </c>
      <c r="D32" s="705"/>
      <c r="E32" s="710"/>
      <c r="F32" s="705"/>
      <c r="G32" s="704" t="s">
        <v>1287</v>
      </c>
      <c r="H32" s="710"/>
      <c r="I32" s="705"/>
      <c r="J32" s="705"/>
      <c r="K32" s="705"/>
      <c r="M32" s="696"/>
    </row>
    <row r="33" spans="1:13">
      <c r="A33" s="694" t="s">
        <v>1411</v>
      </c>
      <c r="B33" s="695" t="s">
        <v>2983</v>
      </c>
      <c r="C33" s="680" t="s">
        <v>1511</v>
      </c>
      <c r="D33" s="681">
        <v>12</v>
      </c>
      <c r="E33" s="707"/>
      <c r="F33" s="681">
        <f>D33*E33</f>
        <v>0</v>
      </c>
      <c r="G33" s="680" t="s">
        <v>1287</v>
      </c>
      <c r="H33" s="707"/>
      <c r="I33" s="681">
        <f>D33*H33</f>
        <v>0</v>
      </c>
      <c r="J33" s="681">
        <f t="shared" si="0"/>
        <v>0</v>
      </c>
      <c r="K33" s="681">
        <f t="shared" si="0"/>
        <v>0</v>
      </c>
      <c r="M33" s="696" t="s">
        <v>1395</v>
      </c>
    </row>
    <row r="34" spans="1:13">
      <c r="A34" s="702" t="s">
        <v>1287</v>
      </c>
      <c r="B34" s="703" t="s">
        <v>2984</v>
      </c>
      <c r="C34" s="704" t="s">
        <v>1287</v>
      </c>
      <c r="D34" s="705"/>
      <c r="E34" s="710"/>
      <c r="F34" s="705"/>
      <c r="G34" s="704" t="s">
        <v>1287</v>
      </c>
      <c r="H34" s="710"/>
      <c r="I34" s="705"/>
      <c r="J34" s="705"/>
      <c r="K34" s="705"/>
      <c r="M34" s="696"/>
    </row>
    <row r="35" spans="1:13">
      <c r="A35" s="694" t="s">
        <v>1413</v>
      </c>
      <c r="B35" s="695" t="s">
        <v>2985</v>
      </c>
      <c r="C35" s="680" t="s">
        <v>1511</v>
      </c>
      <c r="D35" s="681">
        <v>6</v>
      </c>
      <c r="E35" s="707"/>
      <c r="F35" s="681">
        <f>D35*E35</f>
        <v>0</v>
      </c>
      <c r="G35" s="680" t="s">
        <v>1287</v>
      </c>
      <c r="H35" s="707"/>
      <c r="I35" s="681">
        <f>D35*H35</f>
        <v>0</v>
      </c>
      <c r="J35" s="681">
        <f t="shared" si="0"/>
        <v>0</v>
      </c>
      <c r="K35" s="681">
        <f t="shared" si="0"/>
        <v>0</v>
      </c>
      <c r="M35" s="696" t="s">
        <v>1395</v>
      </c>
    </row>
    <row r="36" spans="1:13">
      <c r="A36" s="694" t="s">
        <v>1287</v>
      </c>
      <c r="B36" s="695" t="s">
        <v>2970</v>
      </c>
      <c r="C36" s="680" t="s">
        <v>1287</v>
      </c>
      <c r="D36" s="681"/>
      <c r="E36" s="709"/>
      <c r="F36" s="681"/>
      <c r="G36" s="680" t="s">
        <v>1287</v>
      </c>
      <c r="H36" s="709"/>
      <c r="I36" s="681"/>
      <c r="J36" s="681"/>
      <c r="K36" s="681"/>
      <c r="M36" s="696"/>
    </row>
    <row r="37" spans="1:13" ht="26.25">
      <c r="A37" s="702" t="s">
        <v>1287</v>
      </c>
      <c r="B37" s="703" t="s">
        <v>2986</v>
      </c>
      <c r="C37" s="704" t="s">
        <v>1287</v>
      </c>
      <c r="D37" s="705"/>
      <c r="E37" s="710"/>
      <c r="F37" s="705"/>
      <c r="G37" s="704" t="s">
        <v>1287</v>
      </c>
      <c r="H37" s="710"/>
      <c r="I37" s="705"/>
      <c r="J37" s="705"/>
      <c r="K37" s="705"/>
      <c r="M37" s="696"/>
    </row>
    <row r="38" spans="1:13">
      <c r="A38" s="694" t="s">
        <v>1416</v>
      </c>
      <c r="B38" s="695" t="s">
        <v>2970</v>
      </c>
      <c r="C38" s="680" t="s">
        <v>1511</v>
      </c>
      <c r="D38" s="681">
        <v>12</v>
      </c>
      <c r="E38" s="707"/>
      <c r="F38" s="681">
        <f>D38*E38</f>
        <v>0</v>
      </c>
      <c r="G38" s="680" t="s">
        <v>1287</v>
      </c>
      <c r="H38" s="707"/>
      <c r="I38" s="681">
        <f>D38*H38</f>
        <v>0</v>
      </c>
      <c r="J38" s="681">
        <f t="shared" si="0"/>
        <v>0</v>
      </c>
      <c r="K38" s="681">
        <f t="shared" si="0"/>
        <v>0</v>
      </c>
      <c r="M38" s="696" t="s">
        <v>1395</v>
      </c>
    </row>
    <row r="39" spans="1:13">
      <c r="A39" s="702" t="s">
        <v>1287</v>
      </c>
      <c r="B39" s="703" t="s">
        <v>2987</v>
      </c>
      <c r="C39" s="704" t="s">
        <v>1287</v>
      </c>
      <c r="D39" s="705"/>
      <c r="E39" s="710"/>
      <c r="F39" s="705"/>
      <c r="G39" s="704" t="s">
        <v>1287</v>
      </c>
      <c r="H39" s="710"/>
      <c r="I39" s="705"/>
      <c r="J39" s="705"/>
      <c r="K39" s="705"/>
      <c r="M39" s="696"/>
    </row>
    <row r="40" spans="1:13">
      <c r="A40" s="694" t="s">
        <v>1418</v>
      </c>
      <c r="B40" s="695" t="s">
        <v>2988</v>
      </c>
      <c r="C40" s="680" t="s">
        <v>1511</v>
      </c>
      <c r="D40" s="681">
        <v>1</v>
      </c>
      <c r="E40" s="707"/>
      <c r="F40" s="681">
        <f>D40*E40</f>
        <v>0</v>
      </c>
      <c r="G40" s="680" t="s">
        <v>1287</v>
      </c>
      <c r="H40" s="707"/>
      <c r="I40" s="681">
        <f>D40*H40</f>
        <v>0</v>
      </c>
      <c r="J40" s="681">
        <f t="shared" ref="J40:K58" si="1">E40+H40</f>
        <v>0</v>
      </c>
      <c r="K40" s="681">
        <f t="shared" si="1"/>
        <v>0</v>
      </c>
      <c r="M40" s="696" t="s">
        <v>1395</v>
      </c>
    </row>
    <row r="41" spans="1:13">
      <c r="A41" s="702" t="s">
        <v>1287</v>
      </c>
      <c r="B41" s="703" t="s">
        <v>2989</v>
      </c>
      <c r="C41" s="704" t="s">
        <v>1287</v>
      </c>
      <c r="D41" s="705"/>
      <c r="E41" s="710"/>
      <c r="F41" s="705"/>
      <c r="G41" s="704" t="s">
        <v>1287</v>
      </c>
      <c r="H41" s="710"/>
      <c r="I41" s="705"/>
      <c r="J41" s="705"/>
      <c r="K41" s="705"/>
      <c r="M41" s="696"/>
    </row>
    <row r="42" spans="1:13">
      <c r="A42" s="694" t="s">
        <v>1421</v>
      </c>
      <c r="B42" s="695" t="s">
        <v>2990</v>
      </c>
      <c r="C42" s="680" t="s">
        <v>1511</v>
      </c>
      <c r="D42" s="681">
        <v>2</v>
      </c>
      <c r="E42" s="707"/>
      <c r="F42" s="681">
        <f>D42*E42</f>
        <v>0</v>
      </c>
      <c r="G42" s="680" t="s">
        <v>1287</v>
      </c>
      <c r="H42" s="707"/>
      <c r="I42" s="681">
        <f>D42*H42</f>
        <v>0</v>
      </c>
      <c r="J42" s="681">
        <f t="shared" si="1"/>
        <v>0</v>
      </c>
      <c r="K42" s="681">
        <f t="shared" si="1"/>
        <v>0</v>
      </c>
      <c r="M42" s="696" t="s">
        <v>1395</v>
      </c>
    </row>
    <row r="43" spans="1:13">
      <c r="A43" s="702" t="s">
        <v>1287</v>
      </c>
      <c r="B43" s="703" t="s">
        <v>2991</v>
      </c>
      <c r="C43" s="704" t="s">
        <v>1287</v>
      </c>
      <c r="D43" s="705"/>
      <c r="E43" s="710"/>
      <c r="F43" s="705"/>
      <c r="G43" s="704" t="s">
        <v>1287</v>
      </c>
      <c r="H43" s="710"/>
      <c r="I43" s="705"/>
      <c r="J43" s="705"/>
      <c r="K43" s="705"/>
      <c r="M43" s="696"/>
    </row>
    <row r="44" spans="1:13">
      <c r="A44" s="694" t="s">
        <v>1423</v>
      </c>
      <c r="B44" s="695" t="s">
        <v>2992</v>
      </c>
      <c r="C44" s="680" t="s">
        <v>1511</v>
      </c>
      <c r="D44" s="681">
        <v>1</v>
      </c>
      <c r="E44" s="707"/>
      <c r="F44" s="681">
        <f>D44*E44</f>
        <v>0</v>
      </c>
      <c r="G44" s="680" t="s">
        <v>1287</v>
      </c>
      <c r="H44" s="707"/>
      <c r="I44" s="681">
        <f>D44*H44</f>
        <v>0</v>
      </c>
      <c r="J44" s="681">
        <f t="shared" si="1"/>
        <v>0</v>
      </c>
      <c r="K44" s="681">
        <f t="shared" si="1"/>
        <v>0</v>
      </c>
      <c r="M44" s="696" t="s">
        <v>1395</v>
      </c>
    </row>
    <row r="45" spans="1:13">
      <c r="A45" s="702" t="s">
        <v>1287</v>
      </c>
      <c r="B45" s="703" t="s">
        <v>2993</v>
      </c>
      <c r="C45" s="704" t="s">
        <v>1287</v>
      </c>
      <c r="D45" s="705"/>
      <c r="E45" s="710"/>
      <c r="F45" s="705"/>
      <c r="G45" s="704" t="s">
        <v>1287</v>
      </c>
      <c r="H45" s="710"/>
      <c r="I45" s="705"/>
      <c r="J45" s="705"/>
      <c r="K45" s="705"/>
      <c r="M45" s="696"/>
    </row>
    <row r="46" spans="1:13">
      <c r="A46" s="694" t="s">
        <v>1426</v>
      </c>
      <c r="B46" s="695" t="s">
        <v>2994</v>
      </c>
      <c r="C46" s="680" t="s">
        <v>1511</v>
      </c>
      <c r="D46" s="681">
        <v>12</v>
      </c>
      <c r="E46" s="707"/>
      <c r="F46" s="681">
        <f>D46*E46</f>
        <v>0</v>
      </c>
      <c r="G46" s="680" t="s">
        <v>1287</v>
      </c>
      <c r="H46" s="707"/>
      <c r="I46" s="681">
        <f>D46*H46</f>
        <v>0</v>
      </c>
      <c r="J46" s="681">
        <f t="shared" si="1"/>
        <v>0</v>
      </c>
      <c r="K46" s="681">
        <f t="shared" si="1"/>
        <v>0</v>
      </c>
      <c r="M46" s="696" t="s">
        <v>1395</v>
      </c>
    </row>
    <row r="47" spans="1:13">
      <c r="A47" s="702" t="s">
        <v>1287</v>
      </c>
      <c r="B47" s="703" t="s">
        <v>2995</v>
      </c>
      <c r="C47" s="704" t="s">
        <v>1287</v>
      </c>
      <c r="D47" s="705"/>
      <c r="E47" s="710"/>
      <c r="F47" s="705"/>
      <c r="G47" s="704" t="s">
        <v>1287</v>
      </c>
      <c r="H47" s="710"/>
      <c r="I47" s="705"/>
      <c r="J47" s="705"/>
      <c r="K47" s="705"/>
      <c r="M47" s="696"/>
    </row>
    <row r="48" spans="1:13" ht="24.75">
      <c r="A48" s="694" t="s">
        <v>1428</v>
      </c>
      <c r="B48" s="695" t="s">
        <v>2996</v>
      </c>
      <c r="C48" s="680" t="s">
        <v>1511</v>
      </c>
      <c r="D48" s="681">
        <v>2</v>
      </c>
      <c r="E48" s="707"/>
      <c r="F48" s="681">
        <f>D48*E48</f>
        <v>0</v>
      </c>
      <c r="G48" s="680" t="s">
        <v>1287</v>
      </c>
      <c r="H48" s="707"/>
      <c r="I48" s="681">
        <f>D48*H48</f>
        <v>0</v>
      </c>
      <c r="J48" s="681">
        <f t="shared" si="1"/>
        <v>0</v>
      </c>
      <c r="K48" s="681">
        <f t="shared" si="1"/>
        <v>0</v>
      </c>
      <c r="M48" s="696" t="s">
        <v>1395</v>
      </c>
    </row>
    <row r="49" spans="1:13">
      <c r="A49" s="694" t="s">
        <v>1287</v>
      </c>
      <c r="B49" s="695" t="s">
        <v>2970</v>
      </c>
      <c r="C49" s="680" t="s">
        <v>1287</v>
      </c>
      <c r="D49" s="681"/>
      <c r="E49" s="709"/>
      <c r="F49" s="681"/>
      <c r="G49" s="680" t="s">
        <v>1287</v>
      </c>
      <c r="H49" s="709"/>
      <c r="I49" s="681"/>
      <c r="J49" s="681"/>
      <c r="K49" s="681"/>
      <c r="M49" s="696"/>
    </row>
    <row r="50" spans="1:13">
      <c r="A50" s="694" t="s">
        <v>1287</v>
      </c>
      <c r="B50" s="695" t="s">
        <v>1287</v>
      </c>
      <c r="C50" s="680" t="s">
        <v>1287</v>
      </c>
      <c r="D50" s="681"/>
      <c r="E50" s="709"/>
      <c r="F50" s="681"/>
      <c r="G50" s="680" t="s">
        <v>1287</v>
      </c>
      <c r="H50" s="709"/>
      <c r="I50" s="681"/>
      <c r="J50" s="681"/>
      <c r="K50" s="681"/>
      <c r="M50" s="696"/>
    </row>
    <row r="51" spans="1:13" ht="26.25">
      <c r="A51" s="702" t="s">
        <v>1287</v>
      </c>
      <c r="B51" s="703" t="s">
        <v>2997</v>
      </c>
      <c r="C51" s="704" t="s">
        <v>1287</v>
      </c>
      <c r="D51" s="705"/>
      <c r="E51" s="710"/>
      <c r="F51" s="705"/>
      <c r="G51" s="704" t="s">
        <v>1287</v>
      </c>
      <c r="H51" s="710"/>
      <c r="I51" s="705"/>
      <c r="J51" s="705"/>
      <c r="K51" s="705"/>
      <c r="M51" s="696"/>
    </row>
    <row r="52" spans="1:13">
      <c r="A52" s="694" t="s">
        <v>1431</v>
      </c>
      <c r="B52" s="695" t="s">
        <v>2970</v>
      </c>
      <c r="C52" s="680" t="s">
        <v>1511</v>
      </c>
      <c r="D52" s="681">
        <v>26</v>
      </c>
      <c r="E52" s="707"/>
      <c r="F52" s="681">
        <f>D52*E52</f>
        <v>0</v>
      </c>
      <c r="G52" s="680" t="s">
        <v>1287</v>
      </c>
      <c r="H52" s="707"/>
      <c r="I52" s="681">
        <f>D52*H52</f>
        <v>0</v>
      </c>
      <c r="J52" s="681">
        <f t="shared" si="1"/>
        <v>0</v>
      </c>
      <c r="K52" s="681">
        <f t="shared" si="1"/>
        <v>0</v>
      </c>
      <c r="M52" s="696" t="s">
        <v>1395</v>
      </c>
    </row>
    <row r="53" spans="1:13">
      <c r="A53" s="694" t="s">
        <v>1287</v>
      </c>
      <c r="B53" s="695" t="s">
        <v>1287</v>
      </c>
      <c r="C53" s="680" t="s">
        <v>1287</v>
      </c>
      <c r="D53" s="681"/>
      <c r="E53" s="709"/>
      <c r="F53" s="681"/>
      <c r="G53" s="680" t="s">
        <v>1287</v>
      </c>
      <c r="H53" s="709"/>
      <c r="I53" s="681"/>
      <c r="J53" s="681"/>
      <c r="K53" s="681"/>
      <c r="M53" s="696"/>
    </row>
    <row r="54" spans="1:13" ht="26.25">
      <c r="A54" s="702" t="s">
        <v>1287</v>
      </c>
      <c r="B54" s="703" t="s">
        <v>2998</v>
      </c>
      <c r="C54" s="704" t="s">
        <v>1287</v>
      </c>
      <c r="D54" s="705"/>
      <c r="E54" s="710"/>
      <c r="F54" s="705"/>
      <c r="G54" s="704" t="s">
        <v>1287</v>
      </c>
      <c r="H54" s="710"/>
      <c r="I54" s="705"/>
      <c r="J54" s="705"/>
      <c r="K54" s="705"/>
      <c r="M54" s="696"/>
    </row>
    <row r="55" spans="1:13">
      <c r="A55" s="694" t="s">
        <v>1432</v>
      </c>
      <c r="B55" s="695" t="s">
        <v>2970</v>
      </c>
      <c r="C55" s="680" t="s">
        <v>1511</v>
      </c>
      <c r="D55" s="681">
        <v>2</v>
      </c>
      <c r="E55" s="707"/>
      <c r="F55" s="681">
        <f>D55*E55</f>
        <v>0</v>
      </c>
      <c r="G55" s="680" t="s">
        <v>1287</v>
      </c>
      <c r="H55" s="707"/>
      <c r="I55" s="681">
        <f>D55*H55</f>
        <v>0</v>
      </c>
      <c r="J55" s="681">
        <f t="shared" si="1"/>
        <v>0</v>
      </c>
      <c r="K55" s="681">
        <f t="shared" si="1"/>
        <v>0</v>
      </c>
      <c r="M55" s="696" t="s">
        <v>1395</v>
      </c>
    </row>
    <row r="56" spans="1:13">
      <c r="A56" s="694" t="s">
        <v>1287</v>
      </c>
      <c r="B56" s="695" t="s">
        <v>1287</v>
      </c>
      <c r="C56" s="680" t="s">
        <v>1287</v>
      </c>
      <c r="D56" s="681"/>
      <c r="E56" s="709"/>
      <c r="F56" s="681"/>
      <c r="G56" s="680" t="s">
        <v>1287</v>
      </c>
      <c r="H56" s="709"/>
      <c r="I56" s="681"/>
      <c r="J56" s="681"/>
      <c r="K56" s="681"/>
      <c r="M56" s="696"/>
    </row>
    <row r="57" spans="1:13" ht="26.25">
      <c r="A57" s="702" t="s">
        <v>1287</v>
      </c>
      <c r="B57" s="703" t="s">
        <v>2999</v>
      </c>
      <c r="C57" s="704" t="s">
        <v>1287</v>
      </c>
      <c r="D57" s="705"/>
      <c r="E57" s="710"/>
      <c r="F57" s="705"/>
      <c r="G57" s="704" t="s">
        <v>1287</v>
      </c>
      <c r="H57" s="710"/>
      <c r="I57" s="705"/>
      <c r="J57" s="705"/>
      <c r="K57" s="705"/>
      <c r="M57" s="696"/>
    </row>
    <row r="58" spans="1:13">
      <c r="A58" s="694" t="s">
        <v>1434</v>
      </c>
      <c r="B58" s="695" t="s">
        <v>2970</v>
      </c>
      <c r="C58" s="680" t="s">
        <v>1511</v>
      </c>
      <c r="D58" s="681">
        <v>28</v>
      </c>
      <c r="E58" s="707"/>
      <c r="F58" s="681">
        <f>D58*E58</f>
        <v>0</v>
      </c>
      <c r="G58" s="680" t="s">
        <v>1287</v>
      </c>
      <c r="H58" s="707"/>
      <c r="I58" s="681">
        <f>D58*H58</f>
        <v>0</v>
      </c>
      <c r="J58" s="681">
        <f t="shared" si="1"/>
        <v>0</v>
      </c>
      <c r="K58" s="681">
        <f t="shared" si="1"/>
        <v>0</v>
      </c>
      <c r="M58" s="696" t="s">
        <v>1395</v>
      </c>
    </row>
    <row r="59" spans="1:13">
      <c r="A59" s="694" t="s">
        <v>1287</v>
      </c>
      <c r="B59" s="695" t="s">
        <v>1287</v>
      </c>
      <c r="C59" s="680" t="s">
        <v>1287</v>
      </c>
      <c r="D59" s="681"/>
      <c r="E59" s="709"/>
      <c r="F59" s="681"/>
      <c r="G59" s="680" t="s">
        <v>1287</v>
      </c>
      <c r="H59" s="709"/>
      <c r="I59" s="681"/>
      <c r="J59" s="681"/>
      <c r="K59" s="681"/>
      <c r="M59" s="696"/>
    </row>
    <row r="60" spans="1:13">
      <c r="A60" s="702" t="s">
        <v>1287</v>
      </c>
      <c r="B60" s="703" t="s">
        <v>3000</v>
      </c>
      <c r="C60" s="704" t="s">
        <v>1287</v>
      </c>
      <c r="D60" s="705"/>
      <c r="E60" s="710"/>
      <c r="F60" s="705"/>
      <c r="G60" s="704" t="s">
        <v>1287</v>
      </c>
      <c r="H60" s="710"/>
      <c r="I60" s="705"/>
      <c r="J60" s="705"/>
      <c r="K60" s="705"/>
      <c r="M60" s="696"/>
    </row>
    <row r="61" spans="1:13">
      <c r="A61" s="694" t="s">
        <v>1287</v>
      </c>
      <c r="B61" s="695" t="s">
        <v>3001</v>
      </c>
      <c r="C61" s="680" t="s">
        <v>1287</v>
      </c>
      <c r="D61" s="681"/>
      <c r="E61" s="709"/>
      <c r="F61" s="681"/>
      <c r="G61" s="680" t="s">
        <v>1287</v>
      </c>
      <c r="H61" s="709"/>
      <c r="I61" s="681"/>
      <c r="J61" s="681"/>
      <c r="K61" s="681"/>
      <c r="M61" s="696"/>
    </row>
    <row r="62" spans="1:13">
      <c r="A62" s="694" t="s">
        <v>1437</v>
      </c>
      <c r="B62" s="695" t="s">
        <v>2970</v>
      </c>
      <c r="C62" s="680" t="s">
        <v>1511</v>
      </c>
      <c r="D62" s="681">
        <v>2</v>
      </c>
      <c r="E62" s="707"/>
      <c r="F62" s="681">
        <f>D62*E62</f>
        <v>0</v>
      </c>
      <c r="G62" s="680" t="s">
        <v>1287</v>
      </c>
      <c r="H62" s="707"/>
      <c r="I62" s="681">
        <f>D62*H62</f>
        <v>0</v>
      </c>
      <c r="J62" s="681">
        <f t="shared" ref="J62:K68" si="2">E62+H62</f>
        <v>0</v>
      </c>
      <c r="K62" s="681">
        <f t="shared" si="2"/>
        <v>0</v>
      </c>
      <c r="M62" s="696" t="s">
        <v>1395</v>
      </c>
    </row>
    <row r="63" spans="1:13">
      <c r="A63" s="694" t="s">
        <v>1287</v>
      </c>
      <c r="B63" s="695" t="s">
        <v>1287</v>
      </c>
      <c r="C63" s="680" t="s">
        <v>1287</v>
      </c>
      <c r="D63" s="681"/>
      <c r="E63" s="709"/>
      <c r="F63" s="681"/>
      <c r="G63" s="680" t="s">
        <v>1287</v>
      </c>
      <c r="H63" s="709"/>
      <c r="I63" s="681"/>
      <c r="J63" s="681"/>
      <c r="K63" s="681"/>
      <c r="M63" s="696"/>
    </row>
    <row r="64" spans="1:13" ht="26.25">
      <c r="A64" s="702" t="s">
        <v>1287</v>
      </c>
      <c r="B64" s="703" t="s">
        <v>3002</v>
      </c>
      <c r="C64" s="704" t="s">
        <v>1287</v>
      </c>
      <c r="D64" s="705"/>
      <c r="E64" s="710"/>
      <c r="F64" s="705"/>
      <c r="G64" s="704" t="s">
        <v>1287</v>
      </c>
      <c r="H64" s="710"/>
      <c r="I64" s="705"/>
      <c r="J64" s="705"/>
      <c r="K64" s="705"/>
      <c r="M64" s="696"/>
    </row>
    <row r="65" spans="1:13">
      <c r="A65" s="694" t="s">
        <v>1439</v>
      </c>
      <c r="B65" s="695" t="s">
        <v>2970</v>
      </c>
      <c r="C65" s="680" t="s">
        <v>1511</v>
      </c>
      <c r="D65" s="681">
        <v>14</v>
      </c>
      <c r="E65" s="707"/>
      <c r="F65" s="681">
        <f>D65*E65</f>
        <v>0</v>
      </c>
      <c r="G65" s="680" t="s">
        <v>1287</v>
      </c>
      <c r="H65" s="707"/>
      <c r="I65" s="681">
        <f>D65*H65</f>
        <v>0</v>
      </c>
      <c r="J65" s="681">
        <f t="shared" si="2"/>
        <v>0</v>
      </c>
      <c r="K65" s="681">
        <f t="shared" si="2"/>
        <v>0</v>
      </c>
      <c r="M65" s="696" t="s">
        <v>1395</v>
      </c>
    </row>
    <row r="66" spans="1:13">
      <c r="A66" s="694" t="s">
        <v>1287</v>
      </c>
      <c r="B66" s="695" t="s">
        <v>1287</v>
      </c>
      <c r="C66" s="680" t="s">
        <v>1287</v>
      </c>
      <c r="D66" s="681"/>
      <c r="E66" s="709"/>
      <c r="F66" s="681"/>
      <c r="G66" s="680" t="s">
        <v>1287</v>
      </c>
      <c r="H66" s="709"/>
      <c r="I66" s="681"/>
      <c r="J66" s="681"/>
      <c r="K66" s="681"/>
      <c r="M66" s="696"/>
    </row>
    <row r="67" spans="1:13" ht="26.25">
      <c r="A67" s="702" t="s">
        <v>1287</v>
      </c>
      <c r="B67" s="703" t="s">
        <v>3003</v>
      </c>
      <c r="C67" s="704" t="s">
        <v>1287</v>
      </c>
      <c r="D67" s="705"/>
      <c r="E67" s="710"/>
      <c r="F67" s="705"/>
      <c r="G67" s="704" t="s">
        <v>1287</v>
      </c>
      <c r="H67" s="710"/>
      <c r="I67" s="705"/>
      <c r="J67" s="705"/>
      <c r="K67" s="705"/>
      <c r="M67" s="696"/>
    </row>
    <row r="68" spans="1:13">
      <c r="A68" s="694" t="s">
        <v>1440</v>
      </c>
      <c r="B68" s="695" t="s">
        <v>2970</v>
      </c>
      <c r="C68" s="680" t="s">
        <v>1511</v>
      </c>
      <c r="D68" s="681">
        <v>14</v>
      </c>
      <c r="E68" s="707"/>
      <c r="F68" s="681">
        <f>D68*E68</f>
        <v>0</v>
      </c>
      <c r="G68" s="680" t="s">
        <v>1287</v>
      </c>
      <c r="H68" s="707"/>
      <c r="I68" s="681">
        <f>D68*H68</f>
        <v>0</v>
      </c>
      <c r="J68" s="681">
        <f t="shared" si="2"/>
        <v>0</v>
      </c>
      <c r="K68" s="681">
        <f t="shared" si="2"/>
        <v>0</v>
      </c>
      <c r="M68" s="696" t="s">
        <v>1395</v>
      </c>
    </row>
    <row r="69" spans="1:13">
      <c r="A69" s="694" t="s">
        <v>1287</v>
      </c>
      <c r="B69" s="695" t="s">
        <v>1287</v>
      </c>
      <c r="C69" s="680" t="s">
        <v>1287</v>
      </c>
      <c r="D69" s="681"/>
      <c r="E69" s="709"/>
      <c r="F69" s="681"/>
      <c r="G69" s="680" t="s">
        <v>1287</v>
      </c>
      <c r="H69" s="709"/>
      <c r="I69" s="681"/>
      <c r="J69" s="681"/>
      <c r="K69" s="681"/>
      <c r="M69" s="696"/>
    </row>
    <row r="70" spans="1:13">
      <c r="A70" s="702" t="s">
        <v>1287</v>
      </c>
      <c r="B70" s="703" t="s">
        <v>3004</v>
      </c>
      <c r="C70" s="704" t="s">
        <v>1287</v>
      </c>
      <c r="D70" s="705"/>
      <c r="E70" s="710"/>
      <c r="F70" s="705"/>
      <c r="G70" s="704" t="s">
        <v>1287</v>
      </c>
      <c r="H70" s="710"/>
      <c r="I70" s="705"/>
      <c r="J70" s="705"/>
      <c r="K70" s="705"/>
      <c r="M70" s="696"/>
    </row>
    <row r="71" spans="1:13">
      <c r="A71" s="694" t="s">
        <v>1441</v>
      </c>
      <c r="B71" s="695" t="s">
        <v>3005</v>
      </c>
      <c r="C71" s="680" t="s">
        <v>1511</v>
      </c>
      <c r="D71" s="681">
        <v>14</v>
      </c>
      <c r="E71" s="707"/>
      <c r="F71" s="681">
        <f>D71*E71</f>
        <v>0</v>
      </c>
      <c r="G71" s="680" t="s">
        <v>1287</v>
      </c>
      <c r="H71" s="707"/>
      <c r="I71" s="681">
        <f>D71*H71</f>
        <v>0</v>
      </c>
      <c r="J71" s="681">
        <f t="shared" ref="J71:K77" si="3">E71+H71</f>
        <v>0</v>
      </c>
      <c r="K71" s="681">
        <f t="shared" si="3"/>
        <v>0</v>
      </c>
      <c r="M71" s="696" t="s">
        <v>1395</v>
      </c>
    </row>
    <row r="72" spans="1:13">
      <c r="A72" s="694" t="s">
        <v>1287</v>
      </c>
      <c r="B72" s="695" t="s">
        <v>1287</v>
      </c>
      <c r="C72" s="680" t="s">
        <v>1287</v>
      </c>
      <c r="D72" s="681"/>
      <c r="E72" s="709"/>
      <c r="F72" s="681"/>
      <c r="G72" s="680" t="s">
        <v>1287</v>
      </c>
      <c r="H72" s="709"/>
      <c r="I72" s="681"/>
      <c r="J72" s="681"/>
      <c r="K72" s="681"/>
      <c r="M72" s="696"/>
    </row>
    <row r="73" spans="1:13" ht="26.25">
      <c r="A73" s="702" t="s">
        <v>1287</v>
      </c>
      <c r="B73" s="703" t="s">
        <v>3006</v>
      </c>
      <c r="C73" s="704" t="s">
        <v>1287</v>
      </c>
      <c r="D73" s="705"/>
      <c r="E73" s="710"/>
      <c r="F73" s="705"/>
      <c r="G73" s="704" t="s">
        <v>1287</v>
      </c>
      <c r="H73" s="710"/>
      <c r="I73" s="705"/>
      <c r="J73" s="705"/>
      <c r="K73" s="705"/>
      <c r="M73" s="696"/>
    </row>
    <row r="74" spans="1:13">
      <c r="A74" s="694" t="s">
        <v>1443</v>
      </c>
      <c r="B74" s="695" t="s">
        <v>2970</v>
      </c>
      <c r="C74" s="680" t="s">
        <v>1511</v>
      </c>
      <c r="D74" s="681">
        <v>1</v>
      </c>
      <c r="E74" s="707"/>
      <c r="F74" s="681">
        <f>D74*E74</f>
        <v>0</v>
      </c>
      <c r="G74" s="680" t="s">
        <v>1287</v>
      </c>
      <c r="H74" s="707"/>
      <c r="I74" s="681">
        <f>D74*H74</f>
        <v>0</v>
      </c>
      <c r="J74" s="681">
        <f t="shared" si="3"/>
        <v>0</v>
      </c>
      <c r="K74" s="681">
        <f t="shared" si="3"/>
        <v>0</v>
      </c>
      <c r="M74" s="696" t="s">
        <v>1395</v>
      </c>
    </row>
    <row r="75" spans="1:13">
      <c r="A75" s="694" t="s">
        <v>1287</v>
      </c>
      <c r="B75" s="695" t="s">
        <v>1287</v>
      </c>
      <c r="C75" s="680" t="s">
        <v>1287</v>
      </c>
      <c r="D75" s="681"/>
      <c r="E75" s="709"/>
      <c r="F75" s="681"/>
      <c r="G75" s="680" t="s">
        <v>1287</v>
      </c>
      <c r="H75" s="709"/>
      <c r="I75" s="681"/>
      <c r="J75" s="681"/>
      <c r="K75" s="681"/>
      <c r="M75" s="696"/>
    </row>
    <row r="76" spans="1:13" ht="26.25">
      <c r="A76" s="702" t="s">
        <v>1287</v>
      </c>
      <c r="B76" s="703" t="s">
        <v>3007</v>
      </c>
      <c r="C76" s="704" t="s">
        <v>1287</v>
      </c>
      <c r="D76" s="705"/>
      <c r="E76" s="710"/>
      <c r="F76" s="705"/>
      <c r="G76" s="704" t="s">
        <v>1287</v>
      </c>
      <c r="H76" s="710"/>
      <c r="I76" s="705"/>
      <c r="J76" s="705"/>
      <c r="K76" s="705"/>
      <c r="M76" s="696"/>
    </row>
    <row r="77" spans="1:13">
      <c r="A77" s="694" t="s">
        <v>1445</v>
      </c>
      <c r="B77" s="695" t="s">
        <v>3008</v>
      </c>
      <c r="C77" s="680" t="s">
        <v>631</v>
      </c>
      <c r="D77" s="681">
        <v>3</v>
      </c>
      <c r="E77" s="707"/>
      <c r="F77" s="681">
        <f>D77*E77</f>
        <v>0</v>
      </c>
      <c r="G77" s="680" t="s">
        <v>1287</v>
      </c>
      <c r="H77" s="707"/>
      <c r="I77" s="681">
        <f>D77*H77</f>
        <v>0</v>
      </c>
      <c r="J77" s="681">
        <f t="shared" si="3"/>
        <v>0</v>
      </c>
      <c r="K77" s="681">
        <f t="shared" si="3"/>
        <v>0</v>
      </c>
      <c r="M77" s="696" t="s">
        <v>1395</v>
      </c>
    </row>
    <row r="78" spans="1:13">
      <c r="A78" s="694" t="s">
        <v>1287</v>
      </c>
      <c r="B78" s="695" t="s">
        <v>1287</v>
      </c>
      <c r="C78" s="680" t="s">
        <v>1287</v>
      </c>
      <c r="D78" s="681"/>
      <c r="E78" s="709"/>
      <c r="F78" s="681"/>
      <c r="G78" s="680" t="s">
        <v>1287</v>
      </c>
      <c r="H78" s="709"/>
      <c r="I78" s="681"/>
      <c r="J78" s="681"/>
      <c r="K78" s="681"/>
      <c r="M78" s="696"/>
    </row>
    <row r="79" spans="1:13">
      <c r="A79" s="702" t="s">
        <v>1287</v>
      </c>
      <c r="B79" s="703" t="s">
        <v>3009</v>
      </c>
      <c r="C79" s="704" t="s">
        <v>1287</v>
      </c>
      <c r="D79" s="705"/>
      <c r="E79" s="710"/>
      <c r="F79" s="705"/>
      <c r="G79" s="704" t="s">
        <v>1287</v>
      </c>
      <c r="H79" s="710"/>
      <c r="I79" s="705"/>
      <c r="J79" s="705"/>
      <c r="K79" s="705"/>
      <c r="M79" s="696"/>
    </row>
    <row r="80" spans="1:13">
      <c r="A80" s="694" t="s">
        <v>1448</v>
      </c>
      <c r="B80" s="695" t="s">
        <v>2970</v>
      </c>
      <c r="C80" s="680" t="s">
        <v>1511</v>
      </c>
      <c r="D80" s="681">
        <v>28</v>
      </c>
      <c r="E80" s="707"/>
      <c r="F80" s="681">
        <f>D80*E80</f>
        <v>0</v>
      </c>
      <c r="G80" s="680" t="s">
        <v>1287</v>
      </c>
      <c r="H80" s="707"/>
      <c r="I80" s="681">
        <f>D80*H80</f>
        <v>0</v>
      </c>
      <c r="J80" s="681">
        <f t="shared" ref="J80:K80" si="4">E80+H80</f>
        <v>0</v>
      </c>
      <c r="K80" s="681">
        <f t="shared" si="4"/>
        <v>0</v>
      </c>
      <c r="M80" s="696" t="s">
        <v>1395</v>
      </c>
    </row>
    <row r="81" spans="1:13">
      <c r="A81" s="694" t="s">
        <v>1287</v>
      </c>
      <c r="B81" s="695" t="s">
        <v>1287</v>
      </c>
      <c r="C81" s="680" t="s">
        <v>1287</v>
      </c>
      <c r="D81" s="681"/>
      <c r="E81" s="709"/>
      <c r="F81" s="681"/>
      <c r="G81" s="680" t="s">
        <v>1287</v>
      </c>
      <c r="H81" s="709"/>
      <c r="I81" s="681"/>
      <c r="J81" s="681"/>
      <c r="K81" s="681"/>
      <c r="M81" s="696"/>
    </row>
    <row r="82" spans="1:13" ht="24.75">
      <c r="A82" s="694" t="s">
        <v>1287</v>
      </c>
      <c r="B82" s="695" t="s">
        <v>3010</v>
      </c>
      <c r="C82" s="680" t="s">
        <v>1287</v>
      </c>
      <c r="D82" s="681"/>
      <c r="E82" s="709"/>
      <c r="F82" s="681"/>
      <c r="G82" s="680" t="s">
        <v>1287</v>
      </c>
      <c r="H82" s="709"/>
      <c r="I82" s="681"/>
      <c r="J82" s="681"/>
      <c r="K82" s="681"/>
      <c r="M82" s="696"/>
    </row>
    <row r="83" spans="1:13">
      <c r="A83" s="697" t="s">
        <v>1287</v>
      </c>
      <c r="B83" s="698" t="s">
        <v>3011</v>
      </c>
      <c r="C83" s="699" t="s">
        <v>1287</v>
      </c>
      <c r="D83" s="700"/>
      <c r="E83" s="711"/>
      <c r="F83" s="700">
        <f>SUM(F6:F82)</f>
        <v>0</v>
      </c>
      <c r="G83" s="699" t="s">
        <v>1287</v>
      </c>
      <c r="H83" s="711"/>
      <c r="I83" s="700">
        <f>SUM(I6:I82)</f>
        <v>0</v>
      </c>
      <c r="J83" s="700"/>
      <c r="K83" s="700">
        <f>SUM(K6:K82)</f>
        <v>0</v>
      </c>
      <c r="M83" s="696"/>
    </row>
    <row r="84" spans="1:13">
      <c r="A84" s="694" t="s">
        <v>1287</v>
      </c>
      <c r="B84" s="695" t="s">
        <v>1287</v>
      </c>
      <c r="C84" s="680" t="s">
        <v>1287</v>
      </c>
      <c r="D84" s="681"/>
      <c r="E84" s="709"/>
      <c r="F84" s="681"/>
      <c r="G84" s="680" t="s">
        <v>1287</v>
      </c>
      <c r="H84" s="709"/>
      <c r="I84" s="681"/>
      <c r="J84" s="681"/>
      <c r="K84" s="681"/>
      <c r="M84" s="696"/>
    </row>
    <row r="85" spans="1:13">
      <c r="A85" s="697" t="s">
        <v>1287</v>
      </c>
      <c r="B85" s="698" t="s">
        <v>3012</v>
      </c>
      <c r="C85" s="699" t="s">
        <v>1287</v>
      </c>
      <c r="D85" s="700"/>
      <c r="E85" s="711"/>
      <c r="F85" s="700"/>
      <c r="G85" s="699" t="s">
        <v>1287</v>
      </c>
      <c r="H85" s="711"/>
      <c r="I85" s="700"/>
      <c r="J85" s="700"/>
      <c r="K85" s="700"/>
      <c r="M85" s="696"/>
    </row>
    <row r="86" spans="1:13">
      <c r="A86" s="702" t="s">
        <v>1287</v>
      </c>
      <c r="B86" s="703" t="s">
        <v>3013</v>
      </c>
      <c r="C86" s="704" t="s">
        <v>1287</v>
      </c>
      <c r="D86" s="705"/>
      <c r="E86" s="710"/>
      <c r="F86" s="705"/>
      <c r="G86" s="704" t="s">
        <v>1287</v>
      </c>
      <c r="H86" s="710"/>
      <c r="I86" s="705"/>
      <c r="J86" s="705"/>
      <c r="K86" s="705"/>
      <c r="M86" s="696"/>
    </row>
    <row r="87" spans="1:13" ht="36.75">
      <c r="A87" s="694" t="s">
        <v>1451</v>
      </c>
      <c r="B87" s="695" t="s">
        <v>3014</v>
      </c>
      <c r="C87" s="680" t="s">
        <v>1511</v>
      </c>
      <c r="D87" s="681">
        <v>1</v>
      </c>
      <c r="E87" s="707"/>
      <c r="F87" s="708">
        <f>D87*E87</f>
        <v>0</v>
      </c>
      <c r="G87" s="680" t="s">
        <v>1287</v>
      </c>
      <c r="H87" s="707"/>
      <c r="I87" s="681">
        <f>D87*H87</f>
        <v>0</v>
      </c>
      <c r="J87" s="681">
        <f t="shared" ref="J87:K87" si="5">E87+H87</f>
        <v>0</v>
      </c>
      <c r="K87" s="681">
        <f t="shared" si="5"/>
        <v>0</v>
      </c>
      <c r="M87" s="696" t="s">
        <v>1395</v>
      </c>
    </row>
    <row r="88" spans="1:13">
      <c r="A88" s="694" t="s">
        <v>1287</v>
      </c>
      <c r="B88" s="695" t="s">
        <v>3015</v>
      </c>
      <c r="C88" s="680" t="s">
        <v>1287</v>
      </c>
      <c r="D88" s="681"/>
      <c r="E88" s="709"/>
      <c r="F88" s="681"/>
      <c r="G88" s="680" t="s">
        <v>1287</v>
      </c>
      <c r="H88" s="709"/>
      <c r="I88" s="681"/>
      <c r="J88" s="681"/>
      <c r="K88" s="681"/>
      <c r="M88" s="696"/>
    </row>
    <row r="89" spans="1:13">
      <c r="A89" s="694" t="s">
        <v>1287</v>
      </c>
      <c r="B89" s="695" t="s">
        <v>3016</v>
      </c>
      <c r="C89" s="680" t="s">
        <v>1287</v>
      </c>
      <c r="D89" s="681"/>
      <c r="E89" s="709"/>
      <c r="F89" s="681"/>
      <c r="G89" s="680" t="s">
        <v>1287</v>
      </c>
      <c r="H89" s="709"/>
      <c r="I89" s="681"/>
      <c r="J89" s="681"/>
      <c r="K89" s="681"/>
      <c r="M89" s="696"/>
    </row>
    <row r="90" spans="1:13">
      <c r="A90" s="697" t="s">
        <v>1287</v>
      </c>
      <c r="B90" s="698" t="s">
        <v>3017</v>
      </c>
      <c r="C90" s="699" t="s">
        <v>1287</v>
      </c>
      <c r="D90" s="700"/>
      <c r="E90" s="711"/>
      <c r="F90" s="700">
        <f>SUM(F86:F89)</f>
        <v>0</v>
      </c>
      <c r="G90" s="699" t="s">
        <v>1287</v>
      </c>
      <c r="H90" s="711"/>
      <c r="I90" s="700">
        <f>SUM(I86:I89)</f>
        <v>0</v>
      </c>
      <c r="J90" s="700"/>
      <c r="K90" s="700">
        <f>SUM(K86:K89)</f>
        <v>0</v>
      </c>
      <c r="M90" s="696"/>
    </row>
    <row r="91" spans="1:13">
      <c r="A91" s="694" t="s">
        <v>1287</v>
      </c>
      <c r="B91" s="695" t="s">
        <v>1287</v>
      </c>
      <c r="C91" s="680" t="s">
        <v>1287</v>
      </c>
      <c r="D91" s="681"/>
      <c r="E91" s="709"/>
      <c r="F91" s="681"/>
      <c r="G91" s="680" t="s">
        <v>1287</v>
      </c>
      <c r="H91" s="709"/>
      <c r="I91" s="681"/>
      <c r="J91" s="681"/>
      <c r="K91" s="681"/>
      <c r="M91" s="696"/>
    </row>
    <row r="92" spans="1:13">
      <c r="A92" s="691" t="s">
        <v>1287</v>
      </c>
      <c r="B92" s="692" t="s">
        <v>3018</v>
      </c>
      <c r="C92" s="684" t="s">
        <v>1287</v>
      </c>
      <c r="D92" s="685"/>
      <c r="E92" s="712"/>
      <c r="F92" s="685">
        <f>SUM(F3:F4,F6:F82,F84,F86:F89,F91:F91)</f>
        <v>0</v>
      </c>
      <c r="G92" s="684" t="s">
        <v>1287</v>
      </c>
      <c r="H92" s="712"/>
      <c r="I92" s="685">
        <f>SUM(I3:I4,I6:I82,I84,I86:I89,I91:I91)</f>
        <v>0</v>
      </c>
      <c r="J92" s="685"/>
      <c r="K92" s="685">
        <f>SUM(K3:K4,K6:K82,K84,K86:K89,K91:K91)</f>
        <v>0</v>
      </c>
      <c r="M92" s="696"/>
    </row>
    <row r="93" spans="1:13">
      <c r="A93" s="694" t="s">
        <v>1287</v>
      </c>
      <c r="B93" s="695" t="s">
        <v>1287</v>
      </c>
      <c r="C93" s="680" t="s">
        <v>1287</v>
      </c>
      <c r="D93" s="681"/>
      <c r="E93" s="709"/>
      <c r="F93" s="681"/>
      <c r="G93" s="680" t="s">
        <v>1287</v>
      </c>
      <c r="H93" s="709"/>
      <c r="I93" s="681"/>
      <c r="J93" s="681"/>
      <c r="K93" s="681"/>
      <c r="M93" s="696"/>
    </row>
    <row r="94" spans="1:13">
      <c r="A94" s="694" t="s">
        <v>1287</v>
      </c>
      <c r="B94" s="695" t="s">
        <v>1287</v>
      </c>
      <c r="C94" s="680" t="s">
        <v>1287</v>
      </c>
      <c r="D94" s="681"/>
      <c r="E94" s="709"/>
      <c r="F94" s="681"/>
      <c r="G94" s="680" t="s">
        <v>1287</v>
      </c>
      <c r="H94" s="709"/>
      <c r="I94" s="681"/>
      <c r="J94" s="681"/>
      <c r="K94" s="681"/>
      <c r="M94" s="696"/>
    </row>
    <row r="95" spans="1:13">
      <c r="A95" s="691" t="s">
        <v>1287</v>
      </c>
      <c r="B95" s="692" t="s">
        <v>126</v>
      </c>
      <c r="C95" s="684" t="s">
        <v>1287</v>
      </c>
      <c r="D95" s="685"/>
      <c r="E95" s="712"/>
      <c r="F95" s="685"/>
      <c r="G95" s="684" t="s">
        <v>1287</v>
      </c>
      <c r="H95" s="712"/>
      <c r="I95" s="685"/>
      <c r="J95" s="685"/>
      <c r="K95" s="685"/>
      <c r="M95" s="696"/>
    </row>
    <row r="96" spans="1:13">
      <c r="A96" s="694" t="s">
        <v>1287</v>
      </c>
      <c r="B96" s="695" t="s">
        <v>1287</v>
      </c>
      <c r="C96" s="680" t="s">
        <v>1287</v>
      </c>
      <c r="D96" s="681"/>
      <c r="E96" s="709"/>
      <c r="F96" s="681"/>
      <c r="G96" s="680" t="s">
        <v>1287</v>
      </c>
      <c r="H96" s="709"/>
      <c r="I96" s="681"/>
      <c r="J96" s="681"/>
      <c r="K96" s="681"/>
      <c r="M96" s="696"/>
    </row>
    <row r="97" spans="1:13">
      <c r="A97" s="697" t="s">
        <v>1287</v>
      </c>
      <c r="B97" s="698" t="s">
        <v>3012</v>
      </c>
      <c r="C97" s="699" t="s">
        <v>1287</v>
      </c>
      <c r="D97" s="700"/>
      <c r="E97" s="711"/>
      <c r="F97" s="700"/>
      <c r="G97" s="699" t="s">
        <v>1287</v>
      </c>
      <c r="H97" s="711"/>
      <c r="I97" s="700"/>
      <c r="J97" s="700"/>
      <c r="K97" s="700"/>
      <c r="M97" s="696"/>
    </row>
    <row r="98" spans="1:13" ht="26.25">
      <c r="A98" s="702" t="s">
        <v>1287</v>
      </c>
      <c r="B98" s="703" t="s">
        <v>3019</v>
      </c>
      <c r="C98" s="704" t="s">
        <v>1287</v>
      </c>
      <c r="D98" s="705"/>
      <c r="E98" s="710"/>
      <c r="F98" s="705"/>
      <c r="G98" s="704" t="s">
        <v>1287</v>
      </c>
      <c r="H98" s="710"/>
      <c r="I98" s="705"/>
      <c r="J98" s="705"/>
      <c r="K98" s="705"/>
      <c r="M98" s="696"/>
    </row>
    <row r="99" spans="1:13">
      <c r="A99" s="694" t="s">
        <v>1287</v>
      </c>
      <c r="B99" s="695" t="s">
        <v>1287</v>
      </c>
      <c r="C99" s="680" t="s">
        <v>1287</v>
      </c>
      <c r="D99" s="681"/>
      <c r="E99" s="709"/>
      <c r="F99" s="681"/>
      <c r="G99" s="680" t="s">
        <v>1287</v>
      </c>
      <c r="H99" s="709"/>
      <c r="I99" s="681"/>
      <c r="J99" s="681"/>
      <c r="K99" s="681"/>
      <c r="M99" s="696"/>
    </row>
    <row r="100" spans="1:13" ht="84.75">
      <c r="A100" s="694" t="s">
        <v>1454</v>
      </c>
      <c r="B100" s="695" t="s">
        <v>3020</v>
      </c>
      <c r="C100" s="680" t="s">
        <v>1580</v>
      </c>
      <c r="D100" s="681">
        <v>25</v>
      </c>
      <c r="E100" s="709"/>
      <c r="F100" s="681"/>
      <c r="G100" s="680" t="s">
        <v>1287</v>
      </c>
      <c r="H100" s="707"/>
      <c r="I100" s="681">
        <f>D100*H100</f>
        <v>0</v>
      </c>
      <c r="J100" s="708">
        <f t="shared" ref="J100:K100" si="6">E100+H100</f>
        <v>0</v>
      </c>
      <c r="K100" s="681">
        <f t="shared" si="6"/>
        <v>0</v>
      </c>
      <c r="M100" s="696" t="s">
        <v>1395</v>
      </c>
    </row>
    <row r="101" spans="1:13" ht="26.25">
      <c r="A101" s="702" t="s">
        <v>1456</v>
      </c>
      <c r="B101" s="703" t="s">
        <v>3021</v>
      </c>
      <c r="C101" s="704" t="s">
        <v>1287</v>
      </c>
      <c r="D101" s="705"/>
      <c r="E101" s="710"/>
      <c r="F101" s="705"/>
      <c r="G101" s="704" t="s">
        <v>1287</v>
      </c>
      <c r="H101" s="710"/>
      <c r="I101" s="705"/>
      <c r="J101" s="705"/>
      <c r="K101" s="705"/>
      <c r="M101" s="696"/>
    </row>
    <row r="102" spans="1:13">
      <c r="A102" s="694" t="s">
        <v>1287</v>
      </c>
      <c r="B102" s="695" t="s">
        <v>3022</v>
      </c>
      <c r="C102" s="680" t="s">
        <v>345</v>
      </c>
      <c r="D102" s="681">
        <v>80</v>
      </c>
      <c r="E102" s="707"/>
      <c r="F102" s="681">
        <f>D102*E102</f>
        <v>0</v>
      </c>
      <c r="G102" s="680" t="s">
        <v>1287</v>
      </c>
      <c r="H102" s="707"/>
      <c r="I102" s="681">
        <f>D102*H102</f>
        <v>0</v>
      </c>
      <c r="J102" s="681">
        <f>E102+H102</f>
        <v>0</v>
      </c>
      <c r="K102" s="681">
        <f>F102+I102</f>
        <v>0</v>
      </c>
      <c r="M102" s="696" t="s">
        <v>1395</v>
      </c>
    </row>
    <row r="103" spans="1:13">
      <c r="A103" s="694" t="s">
        <v>1287</v>
      </c>
      <c r="B103" s="695" t="s">
        <v>1287</v>
      </c>
      <c r="C103" s="680" t="s">
        <v>1287</v>
      </c>
      <c r="D103" s="681"/>
      <c r="E103" s="709"/>
      <c r="F103" s="681"/>
      <c r="G103" s="680" t="s">
        <v>1287</v>
      </c>
      <c r="H103" s="709"/>
      <c r="I103" s="681"/>
      <c r="J103" s="681"/>
      <c r="K103" s="681"/>
      <c r="M103" s="696"/>
    </row>
    <row r="104" spans="1:13">
      <c r="A104" s="697" t="s">
        <v>1287</v>
      </c>
      <c r="B104" s="698" t="s">
        <v>3017</v>
      </c>
      <c r="C104" s="699" t="s">
        <v>1287</v>
      </c>
      <c r="D104" s="700"/>
      <c r="E104" s="711"/>
      <c r="F104" s="700">
        <f>SUM(F98:F103)</f>
        <v>0</v>
      </c>
      <c r="G104" s="699" t="s">
        <v>1287</v>
      </c>
      <c r="H104" s="711"/>
      <c r="I104" s="700">
        <f>SUM(I98:I103)</f>
        <v>0</v>
      </c>
      <c r="J104" s="700"/>
      <c r="K104" s="700">
        <f>SUM(K98:K103)</f>
        <v>0</v>
      </c>
      <c r="M104" s="696"/>
    </row>
    <row r="105" spans="1:13">
      <c r="A105" s="694" t="s">
        <v>1287</v>
      </c>
      <c r="B105" s="695" t="s">
        <v>1287</v>
      </c>
      <c r="C105" s="680" t="s">
        <v>1287</v>
      </c>
      <c r="D105" s="681"/>
      <c r="E105" s="709"/>
      <c r="F105" s="681"/>
      <c r="G105" s="680" t="s">
        <v>1287</v>
      </c>
      <c r="H105" s="709"/>
      <c r="I105" s="681"/>
      <c r="J105" s="681"/>
      <c r="K105" s="681"/>
      <c r="M105" s="696"/>
    </row>
    <row r="106" spans="1:13">
      <c r="A106" s="697" t="s">
        <v>1287</v>
      </c>
      <c r="B106" s="698" t="s">
        <v>2967</v>
      </c>
      <c r="C106" s="699" t="s">
        <v>1287</v>
      </c>
      <c r="D106" s="700"/>
      <c r="E106" s="711"/>
      <c r="F106" s="700"/>
      <c r="G106" s="699" t="s">
        <v>1287</v>
      </c>
      <c r="H106" s="711"/>
      <c r="I106" s="700"/>
      <c r="J106" s="700"/>
      <c r="K106" s="700"/>
      <c r="M106" s="696"/>
    </row>
    <row r="107" spans="1:13" ht="24.75">
      <c r="A107" s="694" t="s">
        <v>1457</v>
      </c>
      <c r="B107" s="695" t="s">
        <v>3023</v>
      </c>
      <c r="C107" s="680" t="s">
        <v>1580</v>
      </c>
      <c r="D107" s="681">
        <v>12</v>
      </c>
      <c r="E107" s="707"/>
      <c r="F107" s="681">
        <f>D107*E107</f>
        <v>0</v>
      </c>
      <c r="G107" s="680" t="s">
        <v>1287</v>
      </c>
      <c r="H107" s="707"/>
      <c r="I107" s="681">
        <f>D107*H107</f>
        <v>0</v>
      </c>
      <c r="J107" s="681">
        <f>E107+H107</f>
        <v>0</v>
      </c>
      <c r="K107" s="681">
        <f>F107+I107</f>
        <v>0</v>
      </c>
      <c r="M107" s="696" t="s">
        <v>1395</v>
      </c>
    </row>
    <row r="108" spans="1:13">
      <c r="A108" s="702" t="s">
        <v>1287</v>
      </c>
      <c r="B108" s="703" t="s">
        <v>3024</v>
      </c>
      <c r="C108" s="704" t="s">
        <v>1287</v>
      </c>
      <c r="D108" s="705"/>
      <c r="E108" s="710"/>
      <c r="F108" s="705"/>
      <c r="G108" s="704" t="s">
        <v>1287</v>
      </c>
      <c r="H108" s="710"/>
      <c r="I108" s="705"/>
      <c r="J108" s="705"/>
      <c r="K108" s="705"/>
      <c r="M108" s="696"/>
    </row>
    <row r="109" spans="1:13" ht="36.75">
      <c r="A109" s="694" t="s">
        <v>1458</v>
      </c>
      <c r="B109" s="695" t="s">
        <v>3025</v>
      </c>
      <c r="C109" s="680" t="s">
        <v>345</v>
      </c>
      <c r="D109" s="681">
        <v>1450</v>
      </c>
      <c r="E109" s="707"/>
      <c r="F109" s="681">
        <f>D109*E109</f>
        <v>0</v>
      </c>
      <c r="G109" s="680" t="s">
        <v>1287</v>
      </c>
      <c r="H109" s="707"/>
      <c r="I109" s="681">
        <f>D109*H109</f>
        <v>0</v>
      </c>
      <c r="J109" s="681">
        <f t="shared" ref="J109:K116" si="7">E109+H109</f>
        <v>0</v>
      </c>
      <c r="K109" s="681">
        <f t="shared" si="7"/>
        <v>0</v>
      </c>
      <c r="M109" s="696" t="s">
        <v>1395</v>
      </c>
    </row>
    <row r="110" spans="1:13">
      <c r="A110" s="694" t="s">
        <v>1287</v>
      </c>
      <c r="B110" s="695" t="s">
        <v>1287</v>
      </c>
      <c r="C110" s="680" t="s">
        <v>1287</v>
      </c>
      <c r="D110" s="681"/>
      <c r="E110" s="709"/>
      <c r="F110" s="681"/>
      <c r="G110" s="680" t="s">
        <v>1287</v>
      </c>
      <c r="H110" s="709"/>
      <c r="I110" s="681"/>
      <c r="J110" s="681"/>
      <c r="K110" s="681"/>
      <c r="M110" s="696"/>
    </row>
    <row r="111" spans="1:13">
      <c r="A111" s="694" t="s">
        <v>1460</v>
      </c>
      <c r="B111" s="695" t="s">
        <v>3026</v>
      </c>
      <c r="C111" s="680" t="s">
        <v>1511</v>
      </c>
      <c r="D111" s="681">
        <v>28</v>
      </c>
      <c r="E111" s="709"/>
      <c r="F111" s="681"/>
      <c r="G111" s="680" t="s">
        <v>1287</v>
      </c>
      <c r="H111" s="707"/>
      <c r="I111" s="681">
        <f>D111*H111</f>
        <v>0</v>
      </c>
      <c r="J111" s="681">
        <f t="shared" si="7"/>
        <v>0</v>
      </c>
      <c r="K111" s="681">
        <f t="shared" si="7"/>
        <v>0</v>
      </c>
      <c r="M111" s="696" t="s">
        <v>1395</v>
      </c>
    </row>
    <row r="112" spans="1:13">
      <c r="A112" s="694" t="s">
        <v>1462</v>
      </c>
      <c r="B112" s="695" t="s">
        <v>3027</v>
      </c>
      <c r="C112" s="680" t="s">
        <v>1511</v>
      </c>
      <c r="D112" s="681">
        <v>28</v>
      </c>
      <c r="E112" s="709"/>
      <c r="F112" s="681"/>
      <c r="G112" s="680" t="s">
        <v>1287</v>
      </c>
      <c r="H112" s="707"/>
      <c r="I112" s="681">
        <f>D112*H112</f>
        <v>0</v>
      </c>
      <c r="J112" s="681">
        <f t="shared" si="7"/>
        <v>0</v>
      </c>
      <c r="K112" s="681">
        <f t="shared" si="7"/>
        <v>0</v>
      </c>
      <c r="M112" s="696" t="s">
        <v>1395</v>
      </c>
    </row>
    <row r="113" spans="1:13">
      <c r="A113" s="694" t="s">
        <v>1465</v>
      </c>
      <c r="B113" s="695" t="s">
        <v>3028</v>
      </c>
      <c r="C113" s="680" t="s">
        <v>1511</v>
      </c>
      <c r="D113" s="681">
        <v>28</v>
      </c>
      <c r="E113" s="709"/>
      <c r="F113" s="681"/>
      <c r="G113" s="680" t="s">
        <v>1287</v>
      </c>
      <c r="H113" s="707"/>
      <c r="I113" s="681">
        <f>D113*H113</f>
        <v>0</v>
      </c>
      <c r="J113" s="681">
        <f t="shared" si="7"/>
        <v>0</v>
      </c>
      <c r="K113" s="681">
        <f t="shared" si="7"/>
        <v>0</v>
      </c>
      <c r="M113" s="696" t="s">
        <v>1395</v>
      </c>
    </row>
    <row r="114" spans="1:13">
      <c r="A114" s="694" t="s">
        <v>1467</v>
      </c>
      <c r="B114" s="695" t="s">
        <v>3029</v>
      </c>
      <c r="C114" s="680" t="s">
        <v>1511</v>
      </c>
      <c r="D114" s="681">
        <v>12</v>
      </c>
      <c r="E114" s="709"/>
      <c r="F114" s="681"/>
      <c r="G114" s="680" t="s">
        <v>1287</v>
      </c>
      <c r="H114" s="707"/>
      <c r="I114" s="681">
        <f>D114*H114</f>
        <v>0</v>
      </c>
      <c r="J114" s="681">
        <f t="shared" si="7"/>
        <v>0</v>
      </c>
      <c r="K114" s="681">
        <f t="shared" si="7"/>
        <v>0</v>
      </c>
      <c r="M114" s="696" t="s">
        <v>1395</v>
      </c>
    </row>
    <row r="115" spans="1:13">
      <c r="A115" s="694" t="s">
        <v>1287</v>
      </c>
      <c r="B115" s="695" t="s">
        <v>1287</v>
      </c>
      <c r="C115" s="680" t="s">
        <v>1287</v>
      </c>
      <c r="D115" s="681"/>
      <c r="E115" s="709"/>
      <c r="F115" s="681"/>
      <c r="G115" s="680" t="s">
        <v>1287</v>
      </c>
      <c r="H115" s="709"/>
      <c r="I115" s="681"/>
      <c r="J115" s="681"/>
      <c r="K115" s="681"/>
      <c r="M115" s="696"/>
    </row>
    <row r="116" spans="1:13">
      <c r="A116" s="694" t="s">
        <v>1469</v>
      </c>
      <c r="B116" s="695" t="s">
        <v>3030</v>
      </c>
      <c r="C116" s="680" t="s">
        <v>1511</v>
      </c>
      <c r="D116" s="681">
        <v>10</v>
      </c>
      <c r="E116" s="709"/>
      <c r="F116" s="681"/>
      <c r="G116" s="680" t="s">
        <v>1287</v>
      </c>
      <c r="H116" s="707"/>
      <c r="I116" s="681">
        <f>D116*H116</f>
        <v>0</v>
      </c>
      <c r="J116" s="681">
        <f t="shared" si="7"/>
        <v>0</v>
      </c>
      <c r="K116" s="681">
        <f t="shared" si="7"/>
        <v>0</v>
      </c>
      <c r="M116" s="696" t="s">
        <v>1395</v>
      </c>
    </row>
    <row r="117" spans="1:13">
      <c r="A117" s="702" t="s">
        <v>1287</v>
      </c>
      <c r="B117" s="703" t="s">
        <v>3031</v>
      </c>
      <c r="C117" s="704" t="s">
        <v>1287</v>
      </c>
      <c r="D117" s="705"/>
      <c r="E117" s="710"/>
      <c r="F117" s="705"/>
      <c r="G117" s="704" t="s">
        <v>1287</v>
      </c>
      <c r="H117" s="710"/>
      <c r="I117" s="705"/>
      <c r="J117" s="705"/>
      <c r="K117" s="705"/>
      <c r="M117" s="696"/>
    </row>
    <row r="118" spans="1:13">
      <c r="A118" s="694" t="s">
        <v>1472</v>
      </c>
      <c r="B118" s="695" t="s">
        <v>3032</v>
      </c>
      <c r="C118" s="680" t="s">
        <v>1511</v>
      </c>
      <c r="D118" s="681">
        <v>10</v>
      </c>
      <c r="E118" s="709"/>
      <c r="F118" s="681"/>
      <c r="G118" s="680" t="s">
        <v>1287</v>
      </c>
      <c r="H118" s="707"/>
      <c r="I118" s="681">
        <f>D118*H118</f>
        <v>0</v>
      </c>
      <c r="J118" s="681">
        <f>E118+H118</f>
        <v>0</v>
      </c>
      <c r="K118" s="681">
        <f>F118+I118</f>
        <v>0</v>
      </c>
      <c r="M118" s="696" t="s">
        <v>1395</v>
      </c>
    </row>
    <row r="119" spans="1:13">
      <c r="A119" s="697" t="s">
        <v>1287</v>
      </c>
      <c r="B119" s="698" t="s">
        <v>3011</v>
      </c>
      <c r="C119" s="699" t="s">
        <v>1287</v>
      </c>
      <c r="D119" s="700"/>
      <c r="E119" s="711"/>
      <c r="F119" s="700">
        <f>SUM(F107:F118)</f>
        <v>0</v>
      </c>
      <c r="G119" s="699" t="s">
        <v>1287</v>
      </c>
      <c r="H119" s="711"/>
      <c r="I119" s="700">
        <f>SUM(I107:I118)</f>
        <v>0</v>
      </c>
      <c r="J119" s="700"/>
      <c r="K119" s="700">
        <f>SUM(K107:K118)</f>
        <v>0</v>
      </c>
      <c r="M119" s="696"/>
    </row>
    <row r="120" spans="1:13">
      <c r="A120" s="694" t="s">
        <v>1287</v>
      </c>
      <c r="B120" s="695" t="s">
        <v>1287</v>
      </c>
      <c r="C120" s="680" t="s">
        <v>1287</v>
      </c>
      <c r="D120" s="681"/>
      <c r="E120" s="709"/>
      <c r="F120" s="681"/>
      <c r="G120" s="680" t="s">
        <v>1287</v>
      </c>
      <c r="H120" s="709"/>
      <c r="I120" s="681"/>
      <c r="J120" s="681"/>
      <c r="K120" s="681"/>
      <c r="M120" s="696"/>
    </row>
    <row r="121" spans="1:13">
      <c r="A121" s="697" t="s">
        <v>1287</v>
      </c>
      <c r="B121" s="698" t="s">
        <v>3033</v>
      </c>
      <c r="C121" s="699" t="s">
        <v>1287</v>
      </c>
      <c r="D121" s="700"/>
      <c r="E121" s="711"/>
      <c r="F121" s="700"/>
      <c r="G121" s="699" t="s">
        <v>1287</v>
      </c>
      <c r="H121" s="711"/>
      <c r="I121" s="700"/>
      <c r="J121" s="700"/>
      <c r="K121" s="700"/>
      <c r="M121" s="696"/>
    </row>
    <row r="122" spans="1:13" ht="26.25">
      <c r="A122" s="702" t="s">
        <v>1287</v>
      </c>
      <c r="B122" s="703" t="s">
        <v>3034</v>
      </c>
      <c r="C122" s="704" t="s">
        <v>1287</v>
      </c>
      <c r="D122" s="705"/>
      <c r="E122" s="710"/>
      <c r="F122" s="705"/>
      <c r="G122" s="704" t="s">
        <v>1287</v>
      </c>
      <c r="H122" s="710"/>
      <c r="I122" s="705"/>
      <c r="J122" s="705"/>
      <c r="K122" s="705"/>
      <c r="M122" s="696"/>
    </row>
    <row r="123" spans="1:13">
      <c r="A123" s="694" t="s">
        <v>1475</v>
      </c>
      <c r="B123" s="695" t="s">
        <v>3035</v>
      </c>
      <c r="C123" s="680" t="s">
        <v>345</v>
      </c>
      <c r="D123" s="681">
        <v>40</v>
      </c>
      <c r="E123" s="707"/>
      <c r="F123" s="681">
        <f>D123*E123</f>
        <v>0</v>
      </c>
      <c r="G123" s="680" t="s">
        <v>1287</v>
      </c>
      <c r="H123" s="707"/>
      <c r="I123" s="681">
        <f>D123*H123</f>
        <v>0</v>
      </c>
      <c r="J123" s="681">
        <f>E123+H123</f>
        <v>0</v>
      </c>
      <c r="K123" s="681">
        <f>F123+I123</f>
        <v>0</v>
      </c>
      <c r="M123" s="696" t="s">
        <v>1395</v>
      </c>
    </row>
    <row r="124" spans="1:13">
      <c r="A124" s="697" t="s">
        <v>1287</v>
      </c>
      <c r="B124" s="698" t="s">
        <v>3036</v>
      </c>
      <c r="C124" s="699" t="s">
        <v>1287</v>
      </c>
      <c r="D124" s="700"/>
      <c r="E124" s="711"/>
      <c r="F124" s="700">
        <f>SUM(F122:F123)</f>
        <v>0</v>
      </c>
      <c r="G124" s="699" t="s">
        <v>1287</v>
      </c>
      <c r="H124" s="711"/>
      <c r="I124" s="700">
        <f>SUM(I122:I123)</f>
        <v>0</v>
      </c>
      <c r="J124" s="700"/>
      <c r="K124" s="700">
        <f>SUM(K122:K123)</f>
        <v>0</v>
      </c>
      <c r="M124" s="696"/>
    </row>
    <row r="125" spans="1:13">
      <c r="A125" s="694" t="s">
        <v>1287</v>
      </c>
      <c r="B125" s="695" t="s">
        <v>1287</v>
      </c>
      <c r="C125" s="680" t="s">
        <v>1287</v>
      </c>
      <c r="D125" s="681"/>
      <c r="E125" s="709"/>
      <c r="F125" s="681"/>
      <c r="G125" s="680" t="s">
        <v>1287</v>
      </c>
      <c r="H125" s="709"/>
      <c r="I125" s="681"/>
      <c r="J125" s="681"/>
      <c r="K125" s="681"/>
      <c r="M125" s="696"/>
    </row>
    <row r="126" spans="1:13">
      <c r="A126" s="697" t="s">
        <v>1287</v>
      </c>
      <c r="B126" s="698" t="s">
        <v>3037</v>
      </c>
      <c r="C126" s="699" t="s">
        <v>1287</v>
      </c>
      <c r="D126" s="700"/>
      <c r="E126" s="711"/>
      <c r="F126" s="700"/>
      <c r="G126" s="699" t="s">
        <v>1287</v>
      </c>
      <c r="H126" s="711"/>
      <c r="I126" s="700"/>
      <c r="J126" s="700"/>
      <c r="K126" s="700"/>
      <c r="M126" s="696"/>
    </row>
    <row r="127" spans="1:13">
      <c r="A127" s="702" t="s">
        <v>1287</v>
      </c>
      <c r="B127" s="703" t="s">
        <v>3038</v>
      </c>
      <c r="C127" s="704" t="s">
        <v>1287</v>
      </c>
      <c r="D127" s="705"/>
      <c r="E127" s="710"/>
      <c r="F127" s="705"/>
      <c r="G127" s="704" t="s">
        <v>1287</v>
      </c>
      <c r="H127" s="710"/>
      <c r="I127" s="705"/>
      <c r="J127" s="705"/>
      <c r="K127" s="705"/>
      <c r="M127" s="696"/>
    </row>
    <row r="128" spans="1:13">
      <c r="A128" s="694" t="s">
        <v>1478</v>
      </c>
      <c r="B128" s="695" t="s">
        <v>3039</v>
      </c>
      <c r="C128" s="680" t="s">
        <v>1511</v>
      </c>
      <c r="D128" s="681">
        <v>10</v>
      </c>
      <c r="E128" s="707"/>
      <c r="F128" s="681">
        <f>D128*E128</f>
        <v>0</v>
      </c>
      <c r="G128" s="680" t="s">
        <v>1287</v>
      </c>
      <c r="H128" s="707"/>
      <c r="I128" s="681">
        <f>D128*H128</f>
        <v>0</v>
      </c>
      <c r="J128" s="681">
        <f>E128+H128</f>
        <v>0</v>
      </c>
      <c r="K128" s="681">
        <f>F128+I128</f>
        <v>0</v>
      </c>
      <c r="M128" s="696" t="s">
        <v>1395</v>
      </c>
    </row>
    <row r="129" spans="1:13">
      <c r="A129" s="694" t="s">
        <v>1481</v>
      </c>
      <c r="B129" s="695" t="s">
        <v>3040</v>
      </c>
      <c r="C129" s="680" t="s">
        <v>1511</v>
      </c>
      <c r="D129" s="681">
        <v>12</v>
      </c>
      <c r="E129" s="707"/>
      <c r="F129" s="681">
        <f>D129*E129</f>
        <v>0</v>
      </c>
      <c r="G129" s="680" t="s">
        <v>1287</v>
      </c>
      <c r="H129" s="707"/>
      <c r="I129" s="681">
        <f>D129*H129</f>
        <v>0</v>
      </c>
      <c r="J129" s="681">
        <f>E129+H129</f>
        <v>0</v>
      </c>
      <c r="K129" s="681">
        <f>F129+I129</f>
        <v>0</v>
      </c>
      <c r="M129" s="696" t="s">
        <v>1395</v>
      </c>
    </row>
    <row r="130" spans="1:13" ht="26.25">
      <c r="A130" s="702" t="s">
        <v>1287</v>
      </c>
      <c r="B130" s="703" t="s">
        <v>3041</v>
      </c>
      <c r="C130" s="704" t="s">
        <v>1287</v>
      </c>
      <c r="D130" s="705"/>
      <c r="E130" s="710"/>
      <c r="F130" s="705"/>
      <c r="G130" s="704" t="s">
        <v>1287</v>
      </c>
      <c r="H130" s="710"/>
      <c r="I130" s="705"/>
      <c r="J130" s="705"/>
      <c r="K130" s="705"/>
      <c r="M130" s="696"/>
    </row>
    <row r="131" spans="1:13">
      <c r="A131" s="694" t="s">
        <v>1482</v>
      </c>
      <c r="B131" s="695" t="s">
        <v>3042</v>
      </c>
      <c r="C131" s="680" t="s">
        <v>1511</v>
      </c>
      <c r="D131" s="681">
        <v>4</v>
      </c>
      <c r="E131" s="707"/>
      <c r="F131" s="681">
        <f>D131*E131</f>
        <v>0</v>
      </c>
      <c r="G131" s="680" t="s">
        <v>1287</v>
      </c>
      <c r="H131" s="707"/>
      <c r="I131" s="681">
        <f>D131*H131</f>
        <v>0</v>
      </c>
      <c r="J131" s="681">
        <f>E131+H131</f>
        <v>0</v>
      </c>
      <c r="K131" s="681">
        <f>F131+I131</f>
        <v>0</v>
      </c>
      <c r="M131" s="696" t="s">
        <v>1395</v>
      </c>
    </row>
    <row r="132" spans="1:13">
      <c r="A132" s="702" t="s">
        <v>1287</v>
      </c>
      <c r="B132" s="703" t="s">
        <v>3043</v>
      </c>
      <c r="C132" s="704" t="s">
        <v>1287</v>
      </c>
      <c r="D132" s="705"/>
      <c r="E132" s="710"/>
      <c r="F132" s="705"/>
      <c r="G132" s="704" t="s">
        <v>1287</v>
      </c>
      <c r="H132" s="710"/>
      <c r="I132" s="705"/>
      <c r="J132" s="705"/>
      <c r="K132" s="705"/>
      <c r="M132" s="696"/>
    </row>
    <row r="133" spans="1:13">
      <c r="A133" s="694" t="s">
        <v>1484</v>
      </c>
      <c r="B133" s="695" t="s">
        <v>3040</v>
      </c>
      <c r="C133" s="680" t="s">
        <v>1511</v>
      </c>
      <c r="D133" s="681">
        <v>5</v>
      </c>
      <c r="E133" s="707"/>
      <c r="F133" s="681">
        <f>D133*E133</f>
        <v>0</v>
      </c>
      <c r="G133" s="680" t="s">
        <v>1287</v>
      </c>
      <c r="H133" s="707"/>
      <c r="I133" s="681">
        <f>D133*H133</f>
        <v>0</v>
      </c>
      <c r="J133" s="681">
        <f>E133+H133</f>
        <v>0</v>
      </c>
      <c r="K133" s="681">
        <f>F133+I133</f>
        <v>0</v>
      </c>
      <c r="M133" s="696" t="s">
        <v>1395</v>
      </c>
    </row>
    <row r="134" spans="1:13" ht="39">
      <c r="A134" s="702" t="s">
        <v>1287</v>
      </c>
      <c r="B134" s="703" t="s">
        <v>3044</v>
      </c>
      <c r="C134" s="704" t="s">
        <v>1287</v>
      </c>
      <c r="D134" s="705"/>
      <c r="E134" s="710"/>
      <c r="F134" s="705"/>
      <c r="G134" s="704" t="s">
        <v>1287</v>
      </c>
      <c r="H134" s="710"/>
      <c r="I134" s="705"/>
      <c r="J134" s="705"/>
      <c r="K134" s="705"/>
      <c r="M134" s="696"/>
    </row>
    <row r="135" spans="1:13">
      <c r="A135" s="694" t="s">
        <v>1487</v>
      </c>
      <c r="B135" s="695" t="s">
        <v>3045</v>
      </c>
      <c r="C135" s="680" t="s">
        <v>1511</v>
      </c>
      <c r="D135" s="681">
        <v>1</v>
      </c>
      <c r="E135" s="707"/>
      <c r="F135" s="681">
        <f>D135*E135</f>
        <v>0</v>
      </c>
      <c r="G135" s="680" t="s">
        <v>1287</v>
      </c>
      <c r="H135" s="707"/>
      <c r="I135" s="681">
        <f>D135*H135</f>
        <v>0</v>
      </c>
      <c r="J135" s="681">
        <f>E135+H135</f>
        <v>0</v>
      </c>
      <c r="K135" s="681">
        <f>F135+I135</f>
        <v>0</v>
      </c>
      <c r="M135" s="696" t="s">
        <v>1395</v>
      </c>
    </row>
    <row r="136" spans="1:13">
      <c r="A136" s="694" t="s">
        <v>1287</v>
      </c>
      <c r="B136" s="695" t="s">
        <v>1287</v>
      </c>
      <c r="C136" s="680" t="s">
        <v>1287</v>
      </c>
      <c r="D136" s="681"/>
      <c r="E136" s="709"/>
      <c r="F136" s="681"/>
      <c r="G136" s="680" t="s">
        <v>1287</v>
      </c>
      <c r="H136" s="709"/>
      <c r="I136" s="681"/>
      <c r="J136" s="681"/>
      <c r="K136" s="681"/>
      <c r="M136" s="696"/>
    </row>
    <row r="137" spans="1:13" ht="26.25">
      <c r="A137" s="702" t="s">
        <v>1287</v>
      </c>
      <c r="B137" s="703" t="s">
        <v>3034</v>
      </c>
      <c r="C137" s="704" t="s">
        <v>1287</v>
      </c>
      <c r="D137" s="705"/>
      <c r="E137" s="710"/>
      <c r="F137" s="705"/>
      <c r="G137" s="704" t="s">
        <v>1287</v>
      </c>
      <c r="H137" s="710"/>
      <c r="I137" s="705"/>
      <c r="J137" s="705"/>
      <c r="K137" s="705"/>
      <c r="M137" s="696"/>
    </row>
    <row r="138" spans="1:13">
      <c r="A138" s="694" t="s">
        <v>1490</v>
      </c>
      <c r="B138" s="695" t="s">
        <v>3046</v>
      </c>
      <c r="C138" s="680" t="s">
        <v>345</v>
      </c>
      <c r="D138" s="681">
        <v>4</v>
      </c>
      <c r="E138" s="707"/>
      <c r="F138" s="681">
        <f>D138*E138</f>
        <v>0</v>
      </c>
      <c r="G138" s="680" t="s">
        <v>1287</v>
      </c>
      <c r="H138" s="707"/>
      <c r="I138" s="681">
        <f>D138*H138</f>
        <v>0</v>
      </c>
      <c r="J138" s="681">
        <f t="shared" ref="J138:K140" si="8">E138+H138</f>
        <v>0</v>
      </c>
      <c r="K138" s="681">
        <f t="shared" si="8"/>
        <v>0</v>
      </c>
      <c r="M138" s="696" t="s">
        <v>1395</v>
      </c>
    </row>
    <row r="139" spans="1:13">
      <c r="A139" s="694" t="s">
        <v>1492</v>
      </c>
      <c r="B139" s="695" t="s">
        <v>3035</v>
      </c>
      <c r="C139" s="680" t="s">
        <v>345</v>
      </c>
      <c r="D139" s="681">
        <v>40</v>
      </c>
      <c r="E139" s="707"/>
      <c r="F139" s="681">
        <f>D139*E139</f>
        <v>0</v>
      </c>
      <c r="G139" s="680" t="s">
        <v>1287</v>
      </c>
      <c r="H139" s="707"/>
      <c r="I139" s="681">
        <f>D139*H139</f>
        <v>0</v>
      </c>
      <c r="J139" s="681">
        <f t="shared" si="8"/>
        <v>0</v>
      </c>
      <c r="K139" s="681">
        <f t="shared" si="8"/>
        <v>0</v>
      </c>
      <c r="M139" s="696" t="s">
        <v>1395</v>
      </c>
    </row>
    <row r="140" spans="1:13">
      <c r="A140" s="694" t="s">
        <v>1494</v>
      </c>
      <c r="B140" s="695" t="s">
        <v>3047</v>
      </c>
      <c r="C140" s="680" t="s">
        <v>345</v>
      </c>
      <c r="D140" s="681">
        <v>20</v>
      </c>
      <c r="E140" s="707"/>
      <c r="F140" s="681">
        <f>D140*E140</f>
        <v>0</v>
      </c>
      <c r="G140" s="680" t="s">
        <v>1287</v>
      </c>
      <c r="H140" s="707"/>
      <c r="I140" s="681">
        <f>D140*H140</f>
        <v>0</v>
      </c>
      <c r="J140" s="681">
        <f t="shared" si="8"/>
        <v>0</v>
      </c>
      <c r="K140" s="681">
        <f t="shared" si="8"/>
        <v>0</v>
      </c>
      <c r="M140" s="696" t="s">
        <v>1395</v>
      </c>
    </row>
    <row r="141" spans="1:13">
      <c r="A141" s="694" t="s">
        <v>1287</v>
      </c>
      <c r="B141" s="695" t="s">
        <v>1287</v>
      </c>
      <c r="C141" s="680" t="s">
        <v>1287</v>
      </c>
      <c r="D141" s="681"/>
      <c r="E141" s="709"/>
      <c r="F141" s="681"/>
      <c r="G141" s="680" t="s">
        <v>1287</v>
      </c>
      <c r="H141" s="709"/>
      <c r="I141" s="681"/>
      <c r="J141" s="681"/>
      <c r="K141" s="681"/>
      <c r="M141" s="696"/>
    </row>
    <row r="142" spans="1:13">
      <c r="A142" s="702" t="s">
        <v>1287</v>
      </c>
      <c r="B142" s="703" t="s">
        <v>3048</v>
      </c>
      <c r="C142" s="704" t="s">
        <v>1287</v>
      </c>
      <c r="D142" s="705"/>
      <c r="E142" s="710"/>
      <c r="F142" s="705"/>
      <c r="G142" s="704" t="s">
        <v>1287</v>
      </c>
      <c r="H142" s="710"/>
      <c r="I142" s="705"/>
      <c r="J142" s="705"/>
      <c r="K142" s="705"/>
      <c r="M142" s="696"/>
    </row>
    <row r="143" spans="1:13">
      <c r="A143" s="694" t="s">
        <v>1496</v>
      </c>
      <c r="B143" s="695" t="s">
        <v>3049</v>
      </c>
      <c r="C143" s="680" t="s">
        <v>345</v>
      </c>
      <c r="D143" s="681">
        <v>10</v>
      </c>
      <c r="E143" s="707"/>
      <c r="F143" s="681">
        <f>D143*E143</f>
        <v>0</v>
      </c>
      <c r="G143" s="680" t="s">
        <v>1287</v>
      </c>
      <c r="H143" s="707"/>
      <c r="I143" s="681">
        <f>D143*H143</f>
        <v>0</v>
      </c>
      <c r="J143" s="681">
        <f t="shared" ref="J143:K150" si="9">E143+H143</f>
        <v>0</v>
      </c>
      <c r="K143" s="681">
        <f t="shared" si="9"/>
        <v>0</v>
      </c>
      <c r="M143" s="696" t="s">
        <v>1395</v>
      </c>
    </row>
    <row r="144" spans="1:13">
      <c r="A144" s="694" t="s">
        <v>1498</v>
      </c>
      <c r="B144" s="695" t="s">
        <v>3050</v>
      </c>
      <c r="C144" s="680" t="s">
        <v>345</v>
      </c>
      <c r="D144" s="681">
        <v>10</v>
      </c>
      <c r="E144" s="707"/>
      <c r="F144" s="681">
        <f>D144*E144</f>
        <v>0</v>
      </c>
      <c r="G144" s="680" t="s">
        <v>1287</v>
      </c>
      <c r="H144" s="707"/>
      <c r="I144" s="681">
        <f>D144*H144</f>
        <v>0</v>
      </c>
      <c r="J144" s="681">
        <f t="shared" si="9"/>
        <v>0</v>
      </c>
      <c r="K144" s="681">
        <f t="shared" si="9"/>
        <v>0</v>
      </c>
      <c r="M144" s="696" t="s">
        <v>1395</v>
      </c>
    </row>
    <row r="145" spans="1:13" ht="24.75">
      <c r="A145" s="694" t="s">
        <v>1287</v>
      </c>
      <c r="B145" s="695" t="s">
        <v>3051</v>
      </c>
      <c r="C145" s="680" t="s">
        <v>1287</v>
      </c>
      <c r="D145" s="681"/>
      <c r="E145" s="709"/>
      <c r="F145" s="681"/>
      <c r="G145" s="680" t="s">
        <v>1287</v>
      </c>
      <c r="H145" s="709"/>
      <c r="I145" s="681"/>
      <c r="J145" s="681"/>
      <c r="K145" s="681"/>
      <c r="M145" s="696"/>
    </row>
    <row r="146" spans="1:13">
      <c r="A146" s="694" t="s">
        <v>1501</v>
      </c>
      <c r="B146" s="695" t="s">
        <v>3052</v>
      </c>
      <c r="C146" s="680" t="s">
        <v>345</v>
      </c>
      <c r="D146" s="681">
        <v>25</v>
      </c>
      <c r="E146" s="707"/>
      <c r="F146" s="681">
        <f>D146*E146</f>
        <v>0</v>
      </c>
      <c r="G146" s="680" t="s">
        <v>1287</v>
      </c>
      <c r="H146" s="707"/>
      <c r="I146" s="681">
        <f>D146*H146</f>
        <v>0</v>
      </c>
      <c r="J146" s="681">
        <f t="shared" si="9"/>
        <v>0</v>
      </c>
      <c r="K146" s="681">
        <f t="shared" si="9"/>
        <v>0</v>
      </c>
      <c r="M146" s="696" t="s">
        <v>1395</v>
      </c>
    </row>
    <row r="147" spans="1:13">
      <c r="A147" s="694" t="s">
        <v>1506</v>
      </c>
      <c r="B147" s="695" t="s">
        <v>3053</v>
      </c>
      <c r="C147" s="680" t="s">
        <v>345</v>
      </c>
      <c r="D147" s="681">
        <v>10</v>
      </c>
      <c r="E147" s="707"/>
      <c r="F147" s="681">
        <f>D147*E147</f>
        <v>0</v>
      </c>
      <c r="G147" s="680" t="s">
        <v>1287</v>
      </c>
      <c r="H147" s="707"/>
      <c r="I147" s="681">
        <f>D147*H147</f>
        <v>0</v>
      </c>
      <c r="J147" s="681">
        <f t="shared" si="9"/>
        <v>0</v>
      </c>
      <c r="K147" s="681">
        <f t="shared" si="9"/>
        <v>0</v>
      </c>
      <c r="M147" s="696" t="s">
        <v>1395</v>
      </c>
    </row>
    <row r="148" spans="1:13">
      <c r="A148" s="694" t="s">
        <v>1287</v>
      </c>
      <c r="B148" s="695" t="s">
        <v>3054</v>
      </c>
      <c r="C148" s="680" t="s">
        <v>1287</v>
      </c>
      <c r="D148" s="681"/>
      <c r="E148" s="709"/>
      <c r="F148" s="681"/>
      <c r="G148" s="680" t="s">
        <v>1287</v>
      </c>
      <c r="H148" s="709"/>
      <c r="I148" s="681"/>
      <c r="J148" s="681"/>
      <c r="K148" s="681"/>
      <c r="M148" s="696"/>
    </row>
    <row r="149" spans="1:13">
      <c r="A149" s="694" t="s">
        <v>1508</v>
      </c>
      <c r="B149" s="695" t="s">
        <v>3055</v>
      </c>
      <c r="C149" s="680" t="s">
        <v>345</v>
      </c>
      <c r="D149" s="681">
        <v>25</v>
      </c>
      <c r="E149" s="707"/>
      <c r="F149" s="681">
        <f>D149*E149</f>
        <v>0</v>
      </c>
      <c r="G149" s="680" t="s">
        <v>1287</v>
      </c>
      <c r="H149" s="707"/>
      <c r="I149" s="681">
        <f>D149*H149</f>
        <v>0</v>
      </c>
      <c r="J149" s="681">
        <f t="shared" si="9"/>
        <v>0</v>
      </c>
      <c r="K149" s="681">
        <f t="shared" si="9"/>
        <v>0</v>
      </c>
      <c r="M149" s="696" t="s">
        <v>1395</v>
      </c>
    </row>
    <row r="150" spans="1:13">
      <c r="A150" s="694" t="s">
        <v>1512</v>
      </c>
      <c r="B150" s="695" t="s">
        <v>3056</v>
      </c>
      <c r="C150" s="680" t="s">
        <v>345</v>
      </c>
      <c r="D150" s="681">
        <v>10</v>
      </c>
      <c r="E150" s="707"/>
      <c r="F150" s="681">
        <f>D150*E150</f>
        <v>0</v>
      </c>
      <c r="G150" s="680" t="s">
        <v>1287</v>
      </c>
      <c r="H150" s="707"/>
      <c r="I150" s="681">
        <f>D150*H150</f>
        <v>0</v>
      </c>
      <c r="J150" s="681">
        <f t="shared" si="9"/>
        <v>0</v>
      </c>
      <c r="K150" s="681">
        <f t="shared" si="9"/>
        <v>0</v>
      </c>
      <c r="M150" s="696" t="s">
        <v>1395</v>
      </c>
    </row>
    <row r="151" spans="1:13" ht="26.25">
      <c r="A151" s="702" t="s">
        <v>1287</v>
      </c>
      <c r="B151" s="703" t="s">
        <v>3057</v>
      </c>
      <c r="C151" s="704" t="s">
        <v>1287</v>
      </c>
      <c r="D151" s="705"/>
      <c r="E151" s="710"/>
      <c r="F151" s="705"/>
      <c r="G151" s="704" t="s">
        <v>1287</v>
      </c>
      <c r="H151" s="710"/>
      <c r="I151" s="705"/>
      <c r="J151" s="705"/>
      <c r="K151" s="705"/>
      <c r="M151" s="696"/>
    </row>
    <row r="152" spans="1:13" ht="39">
      <c r="A152" s="702" t="s">
        <v>1287</v>
      </c>
      <c r="B152" s="703" t="s">
        <v>3058</v>
      </c>
      <c r="C152" s="704" t="s">
        <v>1287</v>
      </c>
      <c r="D152" s="705"/>
      <c r="E152" s="710"/>
      <c r="F152" s="705"/>
      <c r="G152" s="704" t="s">
        <v>1287</v>
      </c>
      <c r="H152" s="710"/>
      <c r="I152" s="705"/>
      <c r="J152" s="705"/>
      <c r="K152" s="705"/>
      <c r="M152" s="696"/>
    </row>
    <row r="153" spans="1:13">
      <c r="A153" s="694" t="s">
        <v>1515</v>
      </c>
      <c r="B153" s="695" t="s">
        <v>3059</v>
      </c>
      <c r="C153" s="680" t="s">
        <v>1511</v>
      </c>
      <c r="D153" s="681">
        <v>45</v>
      </c>
      <c r="E153" s="707"/>
      <c r="F153" s="681">
        <f>D153*E153</f>
        <v>0</v>
      </c>
      <c r="G153" s="680" t="s">
        <v>1287</v>
      </c>
      <c r="H153" s="707"/>
      <c r="I153" s="681">
        <f>D153*H153</f>
        <v>0</v>
      </c>
      <c r="J153" s="681">
        <f t="shared" ref="J153:K155" si="10">E153+H153</f>
        <v>0</v>
      </c>
      <c r="K153" s="681">
        <f t="shared" si="10"/>
        <v>0</v>
      </c>
      <c r="M153" s="696" t="s">
        <v>1395</v>
      </c>
    </row>
    <row r="154" spans="1:13">
      <c r="A154" s="694" t="s">
        <v>1517</v>
      </c>
      <c r="B154" s="695" t="s">
        <v>3060</v>
      </c>
      <c r="C154" s="680" t="s">
        <v>1511</v>
      </c>
      <c r="D154" s="681">
        <v>2</v>
      </c>
      <c r="E154" s="707"/>
      <c r="F154" s="681">
        <f>D154*E154</f>
        <v>0</v>
      </c>
      <c r="G154" s="680" t="s">
        <v>1287</v>
      </c>
      <c r="H154" s="707"/>
      <c r="I154" s="681">
        <f>D154*H154</f>
        <v>0</v>
      </c>
      <c r="J154" s="681">
        <f t="shared" si="10"/>
        <v>0</v>
      </c>
      <c r="K154" s="681">
        <f t="shared" si="10"/>
        <v>0</v>
      </c>
      <c r="M154" s="696" t="s">
        <v>1395</v>
      </c>
    </row>
    <row r="155" spans="1:13" ht="36.75">
      <c r="A155" s="694" t="s">
        <v>1287</v>
      </c>
      <c r="B155" s="695" t="s">
        <v>3061</v>
      </c>
      <c r="C155" s="680" t="s">
        <v>1333</v>
      </c>
      <c r="D155" s="681">
        <v>1</v>
      </c>
      <c r="E155" s="707"/>
      <c r="F155" s="681">
        <f>D155*E155</f>
        <v>0</v>
      </c>
      <c r="G155" s="680" t="s">
        <v>1287</v>
      </c>
      <c r="H155" s="707"/>
      <c r="I155" s="681">
        <f>D155*H155</f>
        <v>0</v>
      </c>
      <c r="J155" s="681">
        <f t="shared" si="10"/>
        <v>0</v>
      </c>
      <c r="K155" s="681">
        <f t="shared" si="10"/>
        <v>0</v>
      </c>
      <c r="M155" s="696" t="s">
        <v>1395</v>
      </c>
    </row>
    <row r="156" spans="1:13">
      <c r="A156" s="702" t="s">
        <v>1287</v>
      </c>
      <c r="B156" s="703" t="s">
        <v>3062</v>
      </c>
      <c r="C156" s="704" t="s">
        <v>1287</v>
      </c>
      <c r="D156" s="705"/>
      <c r="E156" s="710"/>
      <c r="F156" s="705"/>
      <c r="G156" s="704" t="s">
        <v>1287</v>
      </c>
      <c r="H156" s="710"/>
      <c r="I156" s="705"/>
      <c r="J156" s="705"/>
      <c r="K156" s="705"/>
      <c r="M156" s="696"/>
    </row>
    <row r="157" spans="1:13" ht="36.75">
      <c r="A157" s="694" t="s">
        <v>1520</v>
      </c>
      <c r="B157" s="695" t="s">
        <v>3063</v>
      </c>
      <c r="C157" s="680" t="s">
        <v>345</v>
      </c>
      <c r="D157" s="681">
        <v>100</v>
      </c>
      <c r="E157" s="709"/>
      <c r="F157" s="681"/>
      <c r="G157" s="680" t="s">
        <v>1287</v>
      </c>
      <c r="H157" s="707"/>
      <c r="I157" s="681">
        <f>D157*H157</f>
        <v>0</v>
      </c>
      <c r="J157" s="681">
        <f t="shared" ref="J157:K160" si="11">E157+H157</f>
        <v>0</v>
      </c>
      <c r="K157" s="681">
        <f t="shared" si="11"/>
        <v>0</v>
      </c>
      <c r="M157" s="696" t="s">
        <v>1395</v>
      </c>
    </row>
    <row r="158" spans="1:13">
      <c r="A158" s="694" t="s">
        <v>1287</v>
      </c>
      <c r="B158" s="695" t="s">
        <v>1287</v>
      </c>
      <c r="C158" s="680" t="s">
        <v>1287</v>
      </c>
      <c r="D158" s="681"/>
      <c r="E158" s="709"/>
      <c r="F158" s="681"/>
      <c r="G158" s="680" t="s">
        <v>1287</v>
      </c>
      <c r="H158" s="709"/>
      <c r="I158" s="681"/>
      <c r="J158" s="681"/>
      <c r="K158" s="681"/>
      <c r="M158" s="696"/>
    </row>
    <row r="159" spans="1:13">
      <c r="A159" s="694" t="s">
        <v>1287</v>
      </c>
      <c r="B159" s="695" t="s">
        <v>3064</v>
      </c>
      <c r="C159" s="680" t="s">
        <v>1287</v>
      </c>
      <c r="D159" s="681"/>
      <c r="E159" s="709"/>
      <c r="F159" s="681"/>
      <c r="G159" s="680" t="s">
        <v>1287</v>
      </c>
      <c r="H159" s="709"/>
      <c r="I159" s="681"/>
      <c r="J159" s="681"/>
      <c r="K159" s="681"/>
      <c r="M159" s="696"/>
    </row>
    <row r="160" spans="1:13" ht="24.75">
      <c r="A160" s="694" t="s">
        <v>1522</v>
      </c>
      <c r="B160" s="695" t="s">
        <v>3065</v>
      </c>
      <c r="C160" s="680" t="s">
        <v>254</v>
      </c>
      <c r="D160" s="681">
        <v>0.4</v>
      </c>
      <c r="E160" s="707"/>
      <c r="F160" s="681">
        <f>D160*E160</f>
        <v>0</v>
      </c>
      <c r="G160" s="680" t="s">
        <v>1287</v>
      </c>
      <c r="H160" s="707"/>
      <c r="I160" s="681">
        <f>D160*H160</f>
        <v>0</v>
      </c>
      <c r="J160" s="681">
        <f t="shared" si="11"/>
        <v>0</v>
      </c>
      <c r="K160" s="681">
        <f t="shared" si="11"/>
        <v>0</v>
      </c>
      <c r="M160" s="696" t="s">
        <v>1395</v>
      </c>
    </row>
    <row r="161" spans="1:13">
      <c r="A161" s="702" t="s">
        <v>1287</v>
      </c>
      <c r="B161" s="703" t="s">
        <v>3066</v>
      </c>
      <c r="C161" s="704" t="s">
        <v>1287</v>
      </c>
      <c r="D161" s="705"/>
      <c r="E161" s="710"/>
      <c r="F161" s="705"/>
      <c r="G161" s="704" t="s">
        <v>1287</v>
      </c>
      <c r="H161" s="710"/>
      <c r="I161" s="705"/>
      <c r="J161" s="705"/>
      <c r="K161" s="705"/>
      <c r="M161" s="696"/>
    </row>
    <row r="162" spans="1:13" ht="24.75">
      <c r="A162" s="694" t="s">
        <v>1524</v>
      </c>
      <c r="B162" s="695" t="s">
        <v>3067</v>
      </c>
      <c r="C162" s="680" t="s">
        <v>345</v>
      </c>
      <c r="D162" s="681">
        <v>5</v>
      </c>
      <c r="E162" s="707"/>
      <c r="F162" s="681">
        <f>D162*E162</f>
        <v>0</v>
      </c>
      <c r="G162" s="680" t="s">
        <v>1287</v>
      </c>
      <c r="H162" s="707"/>
      <c r="I162" s="681">
        <f>D162*H162</f>
        <v>0</v>
      </c>
      <c r="J162" s="681">
        <f>E162+H162</f>
        <v>0</v>
      </c>
      <c r="K162" s="681">
        <f>F162+I162</f>
        <v>0</v>
      </c>
      <c r="M162" s="696" t="s">
        <v>1395</v>
      </c>
    </row>
    <row r="163" spans="1:13" ht="24.75">
      <c r="A163" s="694" t="s">
        <v>1526</v>
      </c>
      <c r="B163" s="695" t="s">
        <v>3068</v>
      </c>
      <c r="C163" s="680" t="s">
        <v>345</v>
      </c>
      <c r="D163" s="681">
        <v>20</v>
      </c>
      <c r="E163" s="707"/>
      <c r="F163" s="681">
        <f>D163*E163</f>
        <v>0</v>
      </c>
      <c r="G163" s="680" t="s">
        <v>1287</v>
      </c>
      <c r="H163" s="707"/>
      <c r="I163" s="681">
        <f>D163*H163</f>
        <v>0</v>
      </c>
      <c r="J163" s="681">
        <f>E163+H163</f>
        <v>0</v>
      </c>
      <c r="K163" s="681">
        <f>F163+I163</f>
        <v>0</v>
      </c>
      <c r="M163" s="696" t="s">
        <v>1395</v>
      </c>
    </row>
    <row r="164" spans="1:13">
      <c r="A164" s="702" t="s">
        <v>1287</v>
      </c>
      <c r="B164" s="703" t="s">
        <v>3069</v>
      </c>
      <c r="C164" s="704" t="s">
        <v>1287</v>
      </c>
      <c r="D164" s="705"/>
      <c r="E164" s="710"/>
      <c r="F164" s="705"/>
      <c r="G164" s="704" t="s">
        <v>1287</v>
      </c>
      <c r="H164" s="710"/>
      <c r="I164" s="705"/>
      <c r="J164" s="705"/>
      <c r="K164" s="705"/>
      <c r="M164" s="696"/>
    </row>
    <row r="165" spans="1:13" ht="24.75">
      <c r="A165" s="694" t="s">
        <v>1528</v>
      </c>
      <c r="B165" s="695" t="s">
        <v>3070</v>
      </c>
      <c r="C165" s="680" t="s">
        <v>1511</v>
      </c>
      <c r="D165" s="681">
        <v>2</v>
      </c>
      <c r="E165" s="707"/>
      <c r="F165" s="681">
        <f>D165*E165</f>
        <v>0</v>
      </c>
      <c r="G165" s="680" t="s">
        <v>1287</v>
      </c>
      <c r="H165" s="709"/>
      <c r="I165" s="681"/>
      <c r="J165" s="681">
        <f>E165+H165</f>
        <v>0</v>
      </c>
      <c r="K165" s="681">
        <f>F165+I165</f>
        <v>0</v>
      </c>
      <c r="M165" s="696" t="s">
        <v>1395</v>
      </c>
    </row>
    <row r="166" spans="1:13">
      <c r="A166" s="702" t="s">
        <v>1287</v>
      </c>
      <c r="B166" s="703" t="s">
        <v>3071</v>
      </c>
      <c r="C166" s="704" t="s">
        <v>1287</v>
      </c>
      <c r="D166" s="705"/>
      <c r="E166" s="710"/>
      <c r="F166" s="705"/>
      <c r="G166" s="704" t="s">
        <v>1287</v>
      </c>
      <c r="H166" s="710"/>
      <c r="I166" s="705"/>
      <c r="J166" s="705"/>
      <c r="K166" s="705"/>
      <c r="M166" s="696"/>
    </row>
    <row r="167" spans="1:13" ht="24.75">
      <c r="A167" s="694" t="s">
        <v>1530</v>
      </c>
      <c r="B167" s="695" t="s">
        <v>3072</v>
      </c>
      <c r="C167" s="680" t="s">
        <v>1511</v>
      </c>
      <c r="D167" s="681">
        <v>5</v>
      </c>
      <c r="E167" s="707"/>
      <c r="F167" s="681">
        <f>D167*E167</f>
        <v>0</v>
      </c>
      <c r="G167" s="680" t="s">
        <v>1287</v>
      </c>
      <c r="H167" s="709"/>
      <c r="I167" s="681"/>
      <c r="J167" s="681">
        <f>E167+H167</f>
        <v>0</v>
      </c>
      <c r="K167" s="681">
        <f>F167+I167</f>
        <v>0</v>
      </c>
      <c r="M167" s="696" t="s">
        <v>1395</v>
      </c>
    </row>
    <row r="168" spans="1:13">
      <c r="A168" s="702" t="s">
        <v>1287</v>
      </c>
      <c r="B168" s="703" t="s">
        <v>3073</v>
      </c>
      <c r="C168" s="704" t="s">
        <v>1287</v>
      </c>
      <c r="D168" s="705"/>
      <c r="E168" s="710"/>
      <c r="F168" s="705"/>
      <c r="G168" s="704" t="s">
        <v>1287</v>
      </c>
      <c r="H168" s="710"/>
      <c r="I168" s="705"/>
      <c r="J168" s="705"/>
      <c r="K168" s="705"/>
      <c r="M168" s="696"/>
    </row>
    <row r="169" spans="1:13" ht="24.75">
      <c r="A169" s="694" t="s">
        <v>1532</v>
      </c>
      <c r="B169" s="695" t="s">
        <v>3074</v>
      </c>
      <c r="C169" s="680" t="s">
        <v>1580</v>
      </c>
      <c r="D169" s="681">
        <v>6</v>
      </c>
      <c r="E169" s="709"/>
      <c r="F169" s="681"/>
      <c r="G169" s="680" t="s">
        <v>1287</v>
      </c>
      <c r="H169" s="707"/>
      <c r="I169" s="681">
        <f>D169*H169</f>
        <v>0</v>
      </c>
      <c r="J169" s="681">
        <f t="shared" ref="J169:K172" si="12">E169+H169</f>
        <v>0</v>
      </c>
      <c r="K169" s="681">
        <f t="shared" si="12"/>
        <v>0</v>
      </c>
      <c r="M169" s="696" t="s">
        <v>1395</v>
      </c>
    </row>
    <row r="170" spans="1:13">
      <c r="A170" s="694" t="s">
        <v>1534</v>
      </c>
      <c r="B170" s="695" t="s">
        <v>3075</v>
      </c>
      <c r="C170" s="680" t="s">
        <v>1580</v>
      </c>
      <c r="D170" s="681">
        <v>6</v>
      </c>
      <c r="E170" s="709"/>
      <c r="F170" s="681"/>
      <c r="G170" s="680" t="s">
        <v>1287</v>
      </c>
      <c r="H170" s="707"/>
      <c r="I170" s="681">
        <f>D170*H170</f>
        <v>0</v>
      </c>
      <c r="J170" s="681">
        <f t="shared" si="12"/>
        <v>0</v>
      </c>
      <c r="K170" s="681">
        <f t="shared" si="12"/>
        <v>0</v>
      </c>
      <c r="M170" s="696" t="s">
        <v>1395</v>
      </c>
    </row>
    <row r="171" spans="1:13">
      <c r="A171" s="694" t="s">
        <v>1536</v>
      </c>
      <c r="B171" s="695" t="s">
        <v>3076</v>
      </c>
      <c r="C171" s="680" t="s">
        <v>1580</v>
      </c>
      <c r="D171" s="681">
        <v>5</v>
      </c>
      <c r="E171" s="709"/>
      <c r="F171" s="681"/>
      <c r="G171" s="680" t="s">
        <v>1287</v>
      </c>
      <c r="H171" s="707"/>
      <c r="I171" s="681">
        <f>D171*H171</f>
        <v>0</v>
      </c>
      <c r="J171" s="681">
        <f t="shared" si="12"/>
        <v>0</v>
      </c>
      <c r="K171" s="681">
        <f t="shared" si="12"/>
        <v>0</v>
      </c>
      <c r="M171" s="696" t="s">
        <v>1395</v>
      </c>
    </row>
    <row r="172" spans="1:13">
      <c r="A172" s="694" t="s">
        <v>1538</v>
      </c>
      <c r="B172" s="695" t="s">
        <v>3077</v>
      </c>
      <c r="C172" s="680" t="s">
        <v>1580</v>
      </c>
      <c r="D172" s="681">
        <v>4</v>
      </c>
      <c r="E172" s="709"/>
      <c r="F172" s="681"/>
      <c r="G172" s="680" t="s">
        <v>1287</v>
      </c>
      <c r="H172" s="707"/>
      <c r="I172" s="681">
        <f>D172*H172</f>
        <v>0</v>
      </c>
      <c r="J172" s="681">
        <f t="shared" si="12"/>
        <v>0</v>
      </c>
      <c r="K172" s="681">
        <f t="shared" si="12"/>
        <v>0</v>
      </c>
      <c r="M172" s="696" t="s">
        <v>1395</v>
      </c>
    </row>
    <row r="173" spans="1:13">
      <c r="A173" s="694" t="s">
        <v>1287</v>
      </c>
      <c r="B173" s="695" t="s">
        <v>1287</v>
      </c>
      <c r="C173" s="680" t="s">
        <v>1287</v>
      </c>
      <c r="D173" s="681"/>
      <c r="E173" s="709"/>
      <c r="F173" s="681"/>
      <c r="G173" s="680" t="s">
        <v>1287</v>
      </c>
      <c r="H173" s="709"/>
      <c r="I173" s="681"/>
      <c r="J173" s="681"/>
      <c r="K173" s="681"/>
      <c r="M173" s="696"/>
    </row>
    <row r="174" spans="1:13">
      <c r="A174" s="697" t="s">
        <v>1287</v>
      </c>
      <c r="B174" s="698" t="s">
        <v>3078</v>
      </c>
      <c r="C174" s="699" t="s">
        <v>1287</v>
      </c>
      <c r="D174" s="700"/>
      <c r="E174" s="711"/>
      <c r="F174" s="700">
        <f>SUM(F127:F173)</f>
        <v>0</v>
      </c>
      <c r="G174" s="699" t="s">
        <v>1287</v>
      </c>
      <c r="H174" s="711"/>
      <c r="I174" s="700">
        <f>SUM(I127:I173)</f>
        <v>0</v>
      </c>
      <c r="J174" s="700"/>
      <c r="K174" s="700">
        <f>SUM(K127:K173)</f>
        <v>0</v>
      </c>
      <c r="M174" s="696"/>
    </row>
    <row r="175" spans="1:13">
      <c r="A175" s="702" t="s">
        <v>1287</v>
      </c>
      <c r="B175" s="703" t="s">
        <v>3079</v>
      </c>
      <c r="C175" s="704" t="s">
        <v>1287</v>
      </c>
      <c r="D175" s="705"/>
      <c r="E175" s="710"/>
      <c r="F175" s="705"/>
      <c r="G175" s="704" t="s">
        <v>1287</v>
      </c>
      <c r="H175" s="710"/>
      <c r="I175" s="705"/>
      <c r="J175" s="705"/>
      <c r="K175" s="705"/>
      <c r="M175" s="696"/>
    </row>
    <row r="176" spans="1:13">
      <c r="A176" s="694" t="s">
        <v>1540</v>
      </c>
      <c r="B176" s="695" t="s">
        <v>3080</v>
      </c>
      <c r="C176" s="680" t="s">
        <v>1580</v>
      </c>
      <c r="D176" s="681">
        <v>24</v>
      </c>
      <c r="E176" s="709"/>
      <c r="F176" s="681"/>
      <c r="G176" s="680" t="s">
        <v>1287</v>
      </c>
      <c r="H176" s="707"/>
      <c r="I176" s="681">
        <f>D176*H176</f>
        <v>0</v>
      </c>
      <c r="J176" s="681">
        <f>E176+H176</f>
        <v>0</v>
      </c>
      <c r="K176" s="681">
        <f>F176+I176</f>
        <v>0</v>
      </c>
      <c r="M176" s="696" t="s">
        <v>1395</v>
      </c>
    </row>
    <row r="177" spans="1:13">
      <c r="A177" s="694" t="s">
        <v>1542</v>
      </c>
      <c r="B177" s="695" t="s">
        <v>3081</v>
      </c>
      <c r="C177" s="680" t="s">
        <v>1580</v>
      </c>
      <c r="D177" s="681">
        <v>20</v>
      </c>
      <c r="E177" s="709"/>
      <c r="F177" s="681"/>
      <c r="G177" s="680" t="s">
        <v>1287</v>
      </c>
      <c r="H177" s="707"/>
      <c r="I177" s="681">
        <f>D177*H177</f>
        <v>0</v>
      </c>
      <c r="J177" s="681">
        <f>E177+H177</f>
        <v>0</v>
      </c>
      <c r="K177" s="681">
        <f>F177+I177</f>
        <v>0</v>
      </c>
      <c r="M177" s="696" t="s">
        <v>1395</v>
      </c>
    </row>
    <row r="178" spans="1:13">
      <c r="A178" s="702" t="s">
        <v>1287</v>
      </c>
      <c r="B178" s="703" t="s">
        <v>3082</v>
      </c>
      <c r="C178" s="704" t="s">
        <v>1287</v>
      </c>
      <c r="D178" s="705"/>
      <c r="E178" s="710"/>
      <c r="F178" s="705"/>
      <c r="G178" s="704" t="s">
        <v>1287</v>
      </c>
      <c r="H178" s="710"/>
      <c r="I178" s="705"/>
      <c r="J178" s="705"/>
      <c r="K178" s="705"/>
      <c r="M178" s="696"/>
    </row>
    <row r="179" spans="1:13" ht="24.75">
      <c r="A179" s="694" t="s">
        <v>1544</v>
      </c>
      <c r="B179" s="695" t="s">
        <v>3083</v>
      </c>
      <c r="C179" s="680" t="s">
        <v>1580</v>
      </c>
      <c r="D179" s="681">
        <v>5</v>
      </c>
      <c r="E179" s="709"/>
      <c r="F179" s="681"/>
      <c r="G179" s="680" t="s">
        <v>1287</v>
      </c>
      <c r="H179" s="707"/>
      <c r="I179" s="681">
        <f>D179*H179</f>
        <v>0</v>
      </c>
      <c r="J179" s="681">
        <f>E179+H179</f>
        <v>0</v>
      </c>
      <c r="K179" s="681">
        <f>F179+I179</f>
        <v>0</v>
      </c>
      <c r="M179" s="696" t="s">
        <v>1395</v>
      </c>
    </row>
    <row r="180" spans="1:13">
      <c r="A180" s="694" t="s">
        <v>1287</v>
      </c>
      <c r="B180" s="695" t="s">
        <v>1287</v>
      </c>
      <c r="C180" s="680" t="s">
        <v>1287</v>
      </c>
      <c r="D180" s="681"/>
      <c r="E180" s="709"/>
      <c r="F180" s="681"/>
      <c r="G180" s="680" t="s">
        <v>1287</v>
      </c>
      <c r="H180" s="681"/>
      <c r="I180" s="681"/>
      <c r="J180" s="681"/>
      <c r="K180" s="681"/>
      <c r="M180" s="696"/>
    </row>
    <row r="181" spans="1:13" ht="15.75" thickBot="1">
      <c r="A181" s="713" t="s">
        <v>1287</v>
      </c>
      <c r="B181" s="714" t="s">
        <v>3084</v>
      </c>
      <c r="C181" s="715" t="s">
        <v>1287</v>
      </c>
      <c r="D181" s="716"/>
      <c r="E181" s="716"/>
      <c r="F181" s="716">
        <f>SUM(F96,F98:F103,F105,F107:F118,F120,F122:F123,F125,F127:F173,F175:F180)</f>
        <v>0</v>
      </c>
      <c r="G181" s="715" t="s">
        <v>1287</v>
      </c>
      <c r="H181" s="716"/>
      <c r="I181" s="716">
        <f>SUM(I96,I98:I103,I105,I107:I118,I120,I122:I123,I125,I127:I173,I175:I180)</f>
        <v>0</v>
      </c>
      <c r="J181" s="716"/>
      <c r="K181" s="716">
        <f>SUM(K96,K98:K103,K105,K107:K118,K120,K122:K123,K125,K127:K173,K175:K180)</f>
        <v>0</v>
      </c>
      <c r="L181" s="302"/>
      <c r="M181" s="717"/>
    </row>
    <row r="182" spans="1:13">
      <c r="A182" s="718" t="s">
        <v>1287</v>
      </c>
      <c r="B182" s="719" t="s">
        <v>1287</v>
      </c>
      <c r="C182" s="718" t="s">
        <v>1287</v>
      </c>
      <c r="D182" s="720"/>
      <c r="E182" s="720"/>
      <c r="F182" s="720"/>
      <c r="G182" s="718" t="s">
        <v>1287</v>
      </c>
      <c r="H182" s="720"/>
      <c r="I182" s="720"/>
      <c r="J182" s="720"/>
      <c r="K182" s="720"/>
    </row>
    <row r="183" spans="1:13">
      <c r="A183" s="680" t="s">
        <v>1287</v>
      </c>
      <c r="B183" s="695" t="s">
        <v>1287</v>
      </c>
      <c r="C183" s="680" t="s">
        <v>1287</v>
      </c>
      <c r="D183" s="681"/>
      <c r="E183" s="681"/>
      <c r="F183" s="681"/>
      <c r="G183" s="680" t="s">
        <v>1287</v>
      </c>
      <c r="H183" s="681"/>
      <c r="I183" s="681"/>
      <c r="J183" s="681"/>
      <c r="K183" s="681"/>
    </row>
  </sheetData>
  <sheetProtection sheet="1" selectLockedCells="1"/>
  <printOptions horizontalCentered="1"/>
  <pageMargins left="0.70866141732283472" right="0.70866141732283472" top="0.78740157480314965" bottom="0.78740157480314965" header="0.31496062992125984" footer="0.31496062992125984"/>
  <pageSetup paperSize="9" scale="97" fitToHeight="100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4C94-F4DB-433A-9ED1-7F33D7D9ACC7}">
  <dimension ref="A1:D25"/>
  <sheetViews>
    <sheetView workbookViewId="0">
      <selection activeCell="B3" sqref="B3"/>
    </sheetView>
  </sheetViews>
  <sheetFormatPr defaultRowHeight="15"/>
  <cols>
    <col min="1" max="1" width="39.28515625" style="244" bestFit="1" customWidth="1"/>
    <col min="2" max="2" width="9.140625" style="278"/>
    <col min="3" max="3" width="11.28515625" style="278" bestFit="1" customWidth="1"/>
    <col min="4" max="5" width="9.140625" style="245"/>
    <col min="6" max="6" width="0" style="245" hidden="1" customWidth="1"/>
    <col min="7" max="16384" width="9.140625" style="245"/>
  </cols>
  <sheetData>
    <row r="1" spans="1:4">
      <c r="A1" s="675" t="s">
        <v>5</v>
      </c>
      <c r="B1" s="676" t="s">
        <v>1345</v>
      </c>
      <c r="C1" s="676" t="s">
        <v>1346</v>
      </c>
      <c r="D1" s="677"/>
    </row>
    <row r="2" spans="1:4">
      <c r="A2" s="678" t="s">
        <v>1347</v>
      </c>
      <c r="B2" s="679"/>
      <c r="C2" s="679"/>
      <c r="D2" s="677"/>
    </row>
    <row r="3" spans="1:4">
      <c r="A3" s="680" t="s">
        <v>30</v>
      </c>
      <c r="B3" s="681">
        <f>'Rozpočet SLP'!F92</f>
        <v>0</v>
      </c>
      <c r="C3" s="681"/>
      <c r="D3" s="677"/>
    </row>
    <row r="4" spans="1:4">
      <c r="A4" s="680" t="s">
        <v>2945</v>
      </c>
      <c r="B4" s="681">
        <f>PRODUCT(B3*0.036)</f>
        <v>0</v>
      </c>
      <c r="C4" s="681">
        <f>PRODUCT(B4*0.01)</f>
        <v>0</v>
      </c>
      <c r="D4" s="677"/>
    </row>
    <row r="5" spans="1:4">
      <c r="A5" s="680" t="s">
        <v>2946</v>
      </c>
      <c r="B5" s="681"/>
      <c r="C5" s="681">
        <f>'Rozpočet SLP'!F181</f>
        <v>0</v>
      </c>
      <c r="D5" s="677"/>
    </row>
    <row r="6" spans="1:4">
      <c r="A6" s="680" t="s">
        <v>2947</v>
      </c>
      <c r="B6" s="681"/>
      <c r="C6" s="681">
        <f>'Rozpočet SLP'!I92+'Rozpočet SLP'!I181</f>
        <v>0</v>
      </c>
      <c r="D6" s="677"/>
    </row>
    <row r="7" spans="1:4">
      <c r="A7" s="682" t="s">
        <v>2948</v>
      </c>
      <c r="B7" s="683">
        <f>B3 + B4</f>
        <v>0</v>
      </c>
      <c r="C7" s="683">
        <f>C3 + C4 + C5 + C6</f>
        <v>0</v>
      </c>
      <c r="D7" s="677"/>
    </row>
    <row r="8" spans="1:4">
      <c r="A8" s="680" t="s">
        <v>2949</v>
      </c>
      <c r="B8" s="681"/>
      <c r="C8" s="681">
        <f>PRODUCT(C7*0.02)</f>
        <v>0</v>
      </c>
      <c r="D8" s="677"/>
    </row>
    <row r="9" spans="1:4">
      <c r="A9" s="680" t="s">
        <v>122</v>
      </c>
      <c r="B9" s="681"/>
      <c r="C9" s="681">
        <f>0 + 0</f>
        <v>0</v>
      </c>
      <c r="D9" s="677"/>
    </row>
    <row r="10" spans="1:4">
      <c r="A10" s="680" t="s">
        <v>76</v>
      </c>
      <c r="B10" s="681"/>
      <c r="C10" s="681">
        <f>0 + 0</f>
        <v>0</v>
      </c>
      <c r="D10" s="677"/>
    </row>
    <row r="11" spans="1:4">
      <c r="A11" s="680" t="s">
        <v>2950</v>
      </c>
      <c r="B11" s="681"/>
      <c r="C11" s="681">
        <f>(C9 + C10) * [3]Parametry!B19 / 100</f>
        <v>0</v>
      </c>
      <c r="D11" s="677"/>
    </row>
    <row r="12" spans="1:4">
      <c r="A12" s="682" t="s">
        <v>2951</v>
      </c>
      <c r="B12" s="683">
        <f>B7</f>
        <v>0</v>
      </c>
      <c r="C12" s="683">
        <f>C7 + C8 + C9 + C10 + C11</f>
        <v>0</v>
      </c>
      <c r="D12" s="677"/>
    </row>
    <row r="13" spans="1:4">
      <c r="A13" s="680" t="s">
        <v>2952</v>
      </c>
      <c r="B13" s="681"/>
      <c r="C13" s="681">
        <f>(B12 + C12) * [3]Parametry!B20 / 100</f>
        <v>0</v>
      </c>
      <c r="D13" s="677"/>
    </row>
    <row r="14" spans="1:4">
      <c r="A14" s="680" t="s">
        <v>2953</v>
      </c>
      <c r="B14" s="681"/>
      <c r="C14" s="681">
        <f>(B12 + C12) * [3]Parametry!B21 / 100</f>
        <v>0</v>
      </c>
      <c r="D14" s="677"/>
    </row>
    <row r="15" spans="1:4">
      <c r="A15" s="680" t="s">
        <v>2954</v>
      </c>
      <c r="B15" s="681"/>
      <c r="C15" s="681">
        <f>(B7 + C7) * [3]Parametry!B22 / 100</f>
        <v>0</v>
      </c>
      <c r="D15" s="677"/>
    </row>
    <row r="16" spans="1:4">
      <c r="A16" s="678" t="s">
        <v>1351</v>
      </c>
      <c r="B16" s="679"/>
      <c r="C16" s="679">
        <f>B12 + C12 + C13 + C14 + C15</f>
        <v>0</v>
      </c>
      <c r="D16" s="677"/>
    </row>
    <row r="17" spans="1:4">
      <c r="A17" s="680" t="s">
        <v>1287</v>
      </c>
      <c r="B17" s="681"/>
      <c r="C17" s="681"/>
      <c r="D17" s="677"/>
    </row>
    <row r="18" spans="1:4">
      <c r="A18" s="678" t="s">
        <v>27</v>
      </c>
      <c r="B18" s="679"/>
      <c r="C18" s="679"/>
      <c r="D18" s="677"/>
    </row>
    <row r="19" spans="1:4">
      <c r="A19" s="680" t="s">
        <v>2955</v>
      </c>
      <c r="B19" s="681"/>
      <c r="C19" s="681">
        <f>C12 * [3]Parametry!B23 / 100</f>
        <v>0</v>
      </c>
      <c r="D19" s="677"/>
    </row>
    <row r="20" spans="1:4">
      <c r="A20" s="680" t="s">
        <v>2956</v>
      </c>
      <c r="B20" s="681"/>
      <c r="C20" s="681">
        <f>C12 * [3]Parametry!B24 / 100</f>
        <v>0</v>
      </c>
      <c r="D20" s="677"/>
    </row>
    <row r="21" spans="1:4">
      <c r="A21" s="678" t="s">
        <v>2957</v>
      </c>
      <c r="B21" s="679"/>
      <c r="C21" s="679">
        <f>C19 + C20</f>
        <v>0</v>
      </c>
      <c r="D21" s="677"/>
    </row>
    <row r="22" spans="1:4">
      <c r="A22" s="680" t="s">
        <v>2958</v>
      </c>
      <c r="B22" s="681"/>
      <c r="C22" s="681">
        <f>[3]Parametry!B25 * [3]Parametry!B28 * (C16 * [3]Parametry!B27)^[3]Parametry!B26</f>
        <v>0</v>
      </c>
      <c r="D22" s="677"/>
    </row>
    <row r="23" spans="1:4">
      <c r="A23" s="680" t="s">
        <v>1287</v>
      </c>
      <c r="B23" s="681"/>
      <c r="C23" s="681"/>
      <c r="D23" s="677"/>
    </row>
    <row r="24" spans="1:4">
      <c r="A24" s="684" t="s">
        <v>1354</v>
      </c>
      <c r="B24" s="685"/>
      <c r="C24" s="685">
        <f>C16 + C21 + C22</f>
        <v>0</v>
      </c>
      <c r="D24" s="677"/>
    </row>
    <row r="25" spans="1:4">
      <c r="A25" s="680" t="s">
        <v>1287</v>
      </c>
      <c r="B25" s="681"/>
      <c r="C25" s="681"/>
      <c r="D25" s="677"/>
    </row>
  </sheetData>
  <sheetProtection sheet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64</vt:i4>
      </vt:variant>
    </vt:vector>
  </HeadingPairs>
  <TitlesOfParts>
    <vt:vector size="78" baseType="lpstr">
      <vt:lpstr>Pokyny pro vyplnění</vt:lpstr>
      <vt:lpstr>Stavba</vt:lpstr>
      <vt:lpstr>VzorPolozky</vt:lpstr>
      <vt:lpstr>SO 00 1 Naklady</vt:lpstr>
      <vt:lpstr>SO 01 1 Pol</vt:lpstr>
      <vt:lpstr>Rekapitulace ZT</vt:lpstr>
      <vt:lpstr>Rozpočet ZT</vt:lpstr>
      <vt:lpstr>Rekapitulace UT</vt:lpstr>
      <vt:lpstr>Rozpočet UT</vt:lpstr>
      <vt:lpstr>Rekapitulace MaR</vt:lpstr>
      <vt:lpstr>Rozpočet MaR</vt:lpstr>
      <vt:lpstr>Rozpočet EL</vt:lpstr>
      <vt:lpstr>Rozpočet SLP</vt:lpstr>
      <vt:lpstr>Rekapitulace SLP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'Rozpočet EL'!Názvy_tisku</vt:lpstr>
      <vt:lpstr>'Rozpočet MaR'!Názvy_tisku</vt:lpstr>
      <vt:lpstr>'Rozpočet SLP'!Názvy_tisku</vt:lpstr>
      <vt:lpstr>'Rozpočet UT'!Názvy_tisku</vt:lpstr>
      <vt:lpstr>'Rozpočet ZT'!Názvy_tisku</vt:lpstr>
      <vt:lpstr>'SO 00 1 Naklady'!Názvy_tisku</vt:lpstr>
      <vt:lpstr>'SO 01 1 Pol'!Názvy_tisku</vt:lpstr>
      <vt:lpstr>oadresa</vt:lpstr>
      <vt:lpstr>Stavba!Objednatel</vt:lpstr>
      <vt:lpstr>Stavba!Objekt</vt:lpstr>
      <vt:lpstr>'Rekapitulace MaR'!Oblast_tisku</vt:lpstr>
      <vt:lpstr>'Rozpočet EL'!Oblast_tisku</vt:lpstr>
      <vt:lpstr>'Rozpočet MaR'!Oblast_tisku</vt:lpstr>
      <vt:lpstr>'SO 00 1 Naklady'!Oblast_tisku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'Rekapitulace UT'!Print_Area</vt:lpstr>
      <vt:lpstr>'Rekapitulace ZT'!Print_Area</vt:lpstr>
      <vt:lpstr>'Rozpočet UT'!Print_Area</vt:lpstr>
      <vt:lpstr>'Rozpočet ZT'!Print_Area</vt:lpstr>
      <vt:lpstr>'Rozpočet UT'!Print_Titles</vt:lpstr>
      <vt:lpstr>'Rozpočet ZT'!Print_Titles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Ing. Radim Hejný</cp:lastModifiedBy>
  <cp:lastPrinted>2019-03-19T12:27:02Z</cp:lastPrinted>
  <dcterms:created xsi:type="dcterms:W3CDTF">2009-04-08T07:15:50Z</dcterms:created>
  <dcterms:modified xsi:type="dcterms:W3CDTF">2020-11-10T12:04:13Z</dcterms:modified>
</cp:coreProperties>
</file>