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mpk.cz\DFS\OddeleniNPK\ZAK\0.NPK\1 ZAKÁZKY 2020\59 - OŘ Lůžkové rampy_stativy\2 Zadávací dokumentace\1 ZD revize\3 Finalizace 17.9\Příloha č. 4 - Terchnické podmínky a položkový rozpočet\"/>
    </mc:Choice>
  </mc:AlternateContent>
  <bookViews>
    <workbookView xWindow="-120" yWindow="-120" windowWidth="29040" windowHeight="176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Pol'!$A$1:$X$46</definedName>
    <definedName name="_xlnm.Print_Area" localSheetId="4">'01 02 Pol'!$A$1:$X$41</definedName>
    <definedName name="_xlnm.Print_Area" localSheetId="5">'01 03 Pol'!$A$1:$X$36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" i="1" l="1"/>
  <c r="H44" i="1"/>
  <c r="I44" i="1"/>
  <c r="F44" i="1"/>
  <c r="G9" i="14" l="1"/>
  <c r="I9" i="14"/>
  <c r="K9" i="14"/>
  <c r="O9" i="14"/>
  <c r="Q9" i="14"/>
  <c r="V9" i="14"/>
  <c r="G11" i="14"/>
  <c r="M11" i="14" s="1"/>
  <c r="I11" i="14"/>
  <c r="K11" i="14"/>
  <c r="O11" i="14"/>
  <c r="Q11" i="14"/>
  <c r="V11" i="14"/>
  <c r="G13" i="14"/>
  <c r="M13" i="14" s="1"/>
  <c r="I13" i="14"/>
  <c r="K13" i="14"/>
  <c r="O13" i="14"/>
  <c r="Q13" i="14"/>
  <c r="V13" i="14"/>
  <c r="G15" i="14"/>
  <c r="M15" i="14" s="1"/>
  <c r="I15" i="14"/>
  <c r="K15" i="14"/>
  <c r="O15" i="14"/>
  <c r="Q15" i="14"/>
  <c r="V15" i="14"/>
  <c r="G17" i="14"/>
  <c r="M17" i="14" s="1"/>
  <c r="I17" i="14"/>
  <c r="K17" i="14"/>
  <c r="O17" i="14"/>
  <c r="Q17" i="14"/>
  <c r="V17" i="14"/>
  <c r="G19" i="14"/>
  <c r="M19" i="14" s="1"/>
  <c r="I19" i="14"/>
  <c r="K19" i="14"/>
  <c r="O19" i="14"/>
  <c r="Q19" i="14"/>
  <c r="V19" i="14"/>
  <c r="G21" i="14"/>
  <c r="M21" i="14" s="1"/>
  <c r="I21" i="14"/>
  <c r="K21" i="14"/>
  <c r="O21" i="14"/>
  <c r="Q21" i="14"/>
  <c r="V21" i="14"/>
  <c r="G23" i="14"/>
  <c r="M23" i="14" s="1"/>
  <c r="I23" i="14"/>
  <c r="K23" i="14"/>
  <c r="O23" i="14"/>
  <c r="Q23" i="14"/>
  <c r="V23" i="14"/>
  <c r="G25" i="14"/>
  <c r="M25" i="14" s="1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29" i="14"/>
  <c r="M29" i="14" s="1"/>
  <c r="I29" i="14"/>
  <c r="K29" i="14"/>
  <c r="O29" i="14"/>
  <c r="Q29" i="14"/>
  <c r="V29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9" i="13"/>
  <c r="I9" i="13"/>
  <c r="K9" i="13"/>
  <c r="O9" i="13"/>
  <c r="Q9" i="13"/>
  <c r="V9" i="13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2" i="13"/>
  <c r="M32" i="13" s="1"/>
  <c r="I32" i="13"/>
  <c r="K32" i="13"/>
  <c r="O32" i="13"/>
  <c r="Q32" i="13"/>
  <c r="V32" i="13"/>
  <c r="G34" i="13"/>
  <c r="I34" i="13"/>
  <c r="K34" i="13"/>
  <c r="M34" i="13"/>
  <c r="O34" i="13"/>
  <c r="Q34" i="13"/>
  <c r="V34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I52" i="1"/>
  <c r="Q8" i="12" l="1"/>
  <c r="O8" i="12"/>
  <c r="G8" i="12"/>
  <c r="I8" i="13"/>
  <c r="I8" i="14"/>
  <c r="Q8" i="13"/>
  <c r="G8" i="13"/>
  <c r="K8" i="14"/>
  <c r="I8" i="12"/>
  <c r="K8" i="12"/>
  <c r="V8" i="13"/>
  <c r="V8" i="14"/>
  <c r="V8" i="12"/>
  <c r="O8" i="13"/>
  <c r="K8" i="13"/>
  <c r="Q8" i="14"/>
  <c r="O8" i="14"/>
  <c r="G8" i="14"/>
  <c r="M9" i="14"/>
  <c r="M8" i="14" s="1"/>
  <c r="M9" i="13"/>
  <c r="M8" i="13" s="1"/>
  <c r="M9" i="12"/>
  <c r="M8" i="12" s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Prochazka, Marek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Prochazka, Marek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Prochazka, Marek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<sst xmlns="http://schemas.openxmlformats.org/spreadsheetml/2006/main" count="751" uniqueCount="212">
  <si>
    <t>%</t>
  </si>
  <si>
    <t>Cena celkem</t>
  </si>
  <si>
    <t>Za zhotovitele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</si>
  <si>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</si>
  <si>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</si>
  <si>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</si>
  <si>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</si>
  <si>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</si>
  <si>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</si>
  <si>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</si>
  <si>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</si>
  <si>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</si>
  <si>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</si>
  <si>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</si>
  <si>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</si>
  <si>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</si>
  <si>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</si>
  <si>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</si>
  <si>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</si>
  <si>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</si>
  <si>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</si>
  <si>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</si>
  <si>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</si>
  <si>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</si>
  <si>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</si>
  <si>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</si>
  <si>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</si>
  <si>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</si>
  <si>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</si>
  <si>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</si>
  <si>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</si>
  <si>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</si>
  <si>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</si>
  <si>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</si>
  <si>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</si>
  <si>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</si>
  <si>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</si>
  <si>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</si>
  <si>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</si>
  <si>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</si>
  <si>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</si>
  <si>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</si>
  <si>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200PCE</t>
  </si>
  <si>
    <t>Stavba</t>
  </si>
  <si>
    <t>01</t>
  </si>
  <si>
    <t>Výměna koncových prvků</t>
  </si>
  <si>
    <t>Kardiologie- Výměna koncových prvků</t>
  </si>
  <si>
    <t>02</t>
  </si>
  <si>
    <t>03</t>
  </si>
  <si>
    <t>Budova č.27</t>
  </si>
  <si>
    <t>Celkem za stavbu</t>
  </si>
  <si>
    <t>CZK</t>
  </si>
  <si>
    <t>Rekapitulace dílů</t>
  </si>
  <si>
    <t>Typ dílu</t>
  </si>
  <si>
    <t>804</t>
  </si>
  <si>
    <t>Rozvody medicinálních plynů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</si>
  <si>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</si>
  <si>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</si>
  <si>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</si>
  <si>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</si>
  <si>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</si>
  <si>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</si>
  <si>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</si>
  <si>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</si>
  <si>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</si>
  <si>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</si>
  <si>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</si>
  <si>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</si>
  <si>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</si>
  <si>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</si>
  <si>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</si>
  <si>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</si>
  <si>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</si>
  <si>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</si>
  <si>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</si>
  <si>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</si>
  <si>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</si>
  <si>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</si>
  <si>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</si>
  <si>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</si>
  <si>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</si>
  <si>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</si>
  <si>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</si>
  <si>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</si>
  <si>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</si>
  <si>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 xml:space="preserve">0157     </t>
  </si>
  <si>
    <t xml:space="preserve">D+M Trubka Cu průměr 12x1 </t>
  </si>
  <si>
    <t>m</t>
  </si>
  <si>
    <t>Vlastní</t>
  </si>
  <si>
    <t>Indiv</t>
  </si>
  <si>
    <t>Práce</t>
  </si>
  <si>
    <t>POL1_</t>
  </si>
  <si>
    <t xml:space="preserve">0159     </t>
  </si>
  <si>
    <t>D+M Trubka Cu průměr 18x1</t>
  </si>
  <si>
    <t xml:space="preserve">0411     </t>
  </si>
  <si>
    <t>D+M Trubka Cu průměr 22x1</t>
  </si>
  <si>
    <t xml:space="preserve">T0012    </t>
  </si>
  <si>
    <t>D+M Tvarovky Cu pr. 12</t>
  </si>
  <si>
    <t xml:space="preserve">ks    </t>
  </si>
  <si>
    <t xml:space="preserve">T0018    </t>
  </si>
  <si>
    <t>D+M Tvarovky Cu pr. 18</t>
  </si>
  <si>
    <t xml:space="preserve">T0022    </t>
  </si>
  <si>
    <t>D+M Tvarovky Cu pr. 22</t>
  </si>
  <si>
    <t>1322</t>
  </si>
  <si>
    <t>Stříbro pr. 2 Ag45 obalené EN17672</t>
  </si>
  <si>
    <t>KG</t>
  </si>
  <si>
    <t>Specifikace</t>
  </si>
  <si>
    <t>POL3_</t>
  </si>
  <si>
    <t>UL-Ag45Sn</t>
  </si>
  <si>
    <t>POP</t>
  </si>
  <si>
    <t xml:space="preserve">606 9.T  </t>
  </si>
  <si>
    <t>D+M Objímka 1/8", (pr.8-12)</t>
  </si>
  <si>
    <t xml:space="preserve">0089.T   </t>
  </si>
  <si>
    <t>D+M Objímka 3/8", (pr.17-19)</t>
  </si>
  <si>
    <t xml:space="preserve">0292.T   </t>
  </si>
  <si>
    <t>D+M Objímka 1/2", (pr.20-23)</t>
  </si>
  <si>
    <t xml:space="preserve">PPD02    </t>
  </si>
  <si>
    <t>Propláchnutí rozvodu dusíkem (na bm potrubí)</t>
  </si>
  <si>
    <t xml:space="preserve">990001   </t>
  </si>
  <si>
    <t>D+M ochranný plyn pro pájení Cu trubek</t>
  </si>
  <si>
    <t xml:space="preserve">m     </t>
  </si>
  <si>
    <t xml:space="preserve">PZR02    </t>
  </si>
  <si>
    <t>Značení potrubních rozvodů (na bm potrubí)</t>
  </si>
  <si>
    <t xml:space="preserve">PTZ02    </t>
  </si>
  <si>
    <t>Tlaková zkouška úseková</t>
  </si>
  <si>
    <t>kpl</t>
  </si>
  <si>
    <t>ACU 3SM</t>
  </si>
  <si>
    <t xml:space="preserve">D+M Ventilová skříň pro 3 plyny bez signalizace - na omítku </t>
  </si>
  <si>
    <t>KS</t>
  </si>
  <si>
    <t>ACU 3FM</t>
  </si>
  <si>
    <t xml:space="preserve">D+M Ventilová skříň pro 3 plyny s integrovanou signalizací - pod omítku </t>
  </si>
  <si>
    <t>7926_6T00</t>
  </si>
  <si>
    <t>D+M Signalizace klinická MGA 3 pro max. 6 plynů</t>
  </si>
  <si>
    <t>ks</t>
  </si>
  <si>
    <t>804-000</t>
  </si>
  <si>
    <t>Zaslepení terminálních jednotek</t>
  </si>
  <si>
    <t xml:space="preserve">PDP01    </t>
  </si>
  <si>
    <t>Demontážní práce</t>
  </si>
  <si>
    <t xml:space="preserve">hod   </t>
  </si>
  <si>
    <t>Demontáž stávajícího potrubí a ventilů</t>
  </si>
  <si>
    <t>804-001</t>
  </si>
  <si>
    <t>D+M Lůžková rampa Arytmo JIP</t>
  </si>
  <si>
    <t>technická specifikace příloha č.1</t>
  </si>
  <si>
    <t>804-002</t>
  </si>
  <si>
    <t>D+M Stropní stativ pevný-Koronární jednotka</t>
  </si>
  <si>
    <t>technická specifikace příloha č.2</t>
  </si>
  <si>
    <t>804-003</t>
  </si>
  <si>
    <t>D+M Lůžková rampa dvoulůžková- KIM</t>
  </si>
  <si>
    <t>technická specifikace příloha č.3</t>
  </si>
  <si>
    <t>804-004</t>
  </si>
  <si>
    <t>D+M Lůžková rampa jednolůžková- KIM</t>
  </si>
  <si>
    <t>804-005</t>
  </si>
  <si>
    <t>D+M Lůžková rampa třílůžková- standardní pokoje</t>
  </si>
  <si>
    <t>technická specifikace příloha č.4</t>
  </si>
  <si>
    <t>804-006</t>
  </si>
  <si>
    <t>804-007</t>
  </si>
  <si>
    <t xml:space="preserve">PSO01    </t>
  </si>
  <si>
    <t>Předání, proškolení obsluhy</t>
  </si>
  <si>
    <t xml:space="preserve">PZS01    </t>
  </si>
  <si>
    <t>Zakreslení skutečného stavu</t>
  </si>
  <si>
    <t xml:space="preserve">PVR01    </t>
  </si>
  <si>
    <t>Výchozí revize rozvodů MP a elektro</t>
  </si>
  <si>
    <t>DOP      T00</t>
  </si>
  <si>
    <t>Dopravné</t>
  </si>
  <si>
    <t>OPN</t>
  </si>
  <si>
    <t>POL13_0</t>
  </si>
  <si>
    <t>END</t>
  </si>
  <si>
    <t xml:space="preserve">0313     </t>
  </si>
  <si>
    <t>D+M Trubka Cu pruměr 28x1</t>
  </si>
  <si>
    <t xml:space="preserve">T0042    </t>
  </si>
  <si>
    <t>D+M Tvarovky Cu pr. 42</t>
  </si>
  <si>
    <t xml:space="preserve">0293.T   </t>
  </si>
  <si>
    <t>D+M Objímka 3/4", (pr.25-30)</t>
  </si>
  <si>
    <t xml:space="preserve">D+M Ventilová skříň pro 3 plyny - na omítku </t>
  </si>
  <si>
    <t>Upgrade stropní stativ MZ Liberec UR66- sály oční</t>
  </si>
  <si>
    <t>generální oprava viz. návod na použití výrobku</t>
  </si>
  <si>
    <t>Upgrade stropní stativ MZ Liberec UR66- sály ORL</t>
  </si>
  <si>
    <t>D+M lůžková rampa dvoulůžková standard-3.NP ortopedie</t>
  </si>
  <si>
    <t>technická specifikace příloha č.5</t>
  </si>
  <si>
    <t>D+M lůžková rampa dvoulůžková nadstandard-3.NP ortopedie</t>
  </si>
  <si>
    <t>technická specifikace příloha č.6</t>
  </si>
  <si>
    <t>D+M lůžková rampa dvoulůžková standard 4500-4.NP úraz. chirurgie</t>
  </si>
  <si>
    <t>technická specifikace příloha č.7</t>
  </si>
  <si>
    <t>D+M lůžková rampa dvoulůžková standard 4000-4.NP úraz. chirurgie</t>
  </si>
  <si>
    <t>D+M lůžková rampa jednolůžková standard 1500-4.NP úraz. chirurgie</t>
  </si>
  <si>
    <t>D+M lůžková rampa dvoulůžková nadstandard 4500-4.NP úraz. chirurgie</t>
  </si>
  <si>
    <t>technická specifikace příloha č.8</t>
  </si>
  <si>
    <t>D+M lůžková rampa dvoulůžková standard -5.NP cevní a plast chirurgie</t>
  </si>
  <si>
    <t>technická specifikace příloha č.9</t>
  </si>
  <si>
    <t>804-008</t>
  </si>
  <si>
    <t>D+M lůžková rampa dvoulůžková nadstandard -5.NP cevní a plast chirurgie</t>
  </si>
  <si>
    <t>technická specifikace příloha č.10</t>
  </si>
  <si>
    <t>804-009</t>
  </si>
  <si>
    <t>D+M lůžková rampa dvoulůžková standard -6.NP chirurgie</t>
  </si>
  <si>
    <t>technická specifikace příloha č.11</t>
  </si>
  <si>
    <t>804-010</t>
  </si>
  <si>
    <t>D+M lůžková rampa dvoulůžková nadstandard -6.NP chirurgie</t>
  </si>
  <si>
    <t>technická specifikace příloha č.12</t>
  </si>
  <si>
    <t>PMP01    T00</t>
  </si>
  <si>
    <t>Pomocné montážní práce včeně materiálu</t>
  </si>
  <si>
    <t>pomocné práce- dopojení potrubí, pomocný materiál</t>
  </si>
  <si>
    <t>Pardubice-Nemocnice</t>
  </si>
  <si>
    <t>Upgrade koncových prvků</t>
  </si>
  <si>
    <t>OPS oční a ORL- Upgrade koncových prvků</t>
  </si>
  <si>
    <t>OPS oční a ORL- upgrade koncových prvků</t>
  </si>
  <si>
    <t>Pardubická nemocnice</t>
  </si>
  <si>
    <t>CZ27520536</t>
  </si>
  <si>
    <t>Pardubice</t>
  </si>
  <si>
    <t>Veřejná zakázka:</t>
  </si>
  <si>
    <t xml:space="preserve"> NPK, a.s. - Obnova lůžkových ramp a stativů v Pardubické nemocnici</t>
  </si>
  <si>
    <t xml:space="preserve"> Kyjevská 44, 532 03 Pardubice </t>
  </si>
  <si>
    <t xml:space="preserve"> Nemocnice Pardubického kraje,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</si>
</sst>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/>
    </xf>
    <xf numFmtId="0" fontId="0" fillId="4" borderId="2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8" fillId="3" borderId="18" xfId="0" applyFont="1" applyFill="1" applyBorder="1" applyAlignment="1">
      <alignment horizontal="left" vertical="top" shrinkToFit="1"/>
    </xf>
    <xf numFmtId="0" fontId="16" fillId="0" borderId="43" xfId="0" applyFont="1" applyBorder="1" applyAlignment="1">
      <alignment horizontal="left" vertical="top" shrinkToFit="1"/>
    </xf>
    <xf numFmtId="0" fontId="16" fillId="0" borderId="40" xfId="0" applyFont="1" applyBorder="1" applyAlignment="1">
      <alignment horizontal="left" vertical="top" shrinkToFit="1"/>
    </xf>
    <xf numFmtId="4" fontId="0" fillId="6" borderId="37" xfId="0" applyNumberFormat="1" applyFill="1" applyBorder="1" applyAlignment="1">
      <alignment vertical="center" wrapText="1" shrinkToFit="1"/>
    </xf>
    <xf numFmtId="0" fontId="4" fillId="0" borderId="11" xfId="0" applyFont="1" applyFill="1" applyBorder="1" applyAlignment="1">
      <alignment horizontal="left" vertical="center" indent="1"/>
    </xf>
    <xf numFmtId="0" fontId="0" fillId="0" borderId="7" xfId="0" applyFill="1" applyBorder="1" applyAlignment="1">
      <alignment wrapText="1"/>
    </xf>
    <xf numFmtId="0" fontId="0" fillId="0" borderId="7" xfId="0" applyFill="1" applyBorder="1"/>
    <xf numFmtId="49" fontId="8" fillId="0" borderId="13" xfId="0" applyNumberFormat="1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9" xfId="0" applyFont="1" applyBorder="1" applyAlignment="1">
      <alignment horizontal="left" vertical="center" wrapText="1" indent="1"/>
    </xf>
    <xf numFmtId="4" fontId="8" fillId="5" borderId="33" xfId="0" applyNumberFormat="1" applyFont="1" applyFill="1" applyBorder="1" applyAlignment="1" applyProtection="1">
      <alignment vertical="center" wrapText="1" shrinkToFit="1"/>
      <protection locked="0"/>
    </xf>
    <xf numFmtId="4" fontId="0" fillId="5" borderId="33" xfId="0" applyNumberFormat="1" applyFill="1" applyBorder="1" applyAlignment="1" applyProtection="1">
      <alignment vertical="center" wrapText="1" shrinkToFit="1"/>
      <protection locked="0"/>
    </xf>
    <xf numFmtId="4" fontId="7" fillId="5" borderId="33" xfId="0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0" fillId="0" borderId="17" xfId="0" applyBorder="1" applyAlignment="1" applyProtection="1">
      <alignment horizontal="left" vertical="top" indent="1"/>
      <protection locked="0"/>
    </xf>
    <xf numFmtId="0" fontId="0" fillId="0" borderId="18" xfId="0" applyBorder="1" applyAlignment="1" applyProtection="1">
      <alignment vertical="top" wrapText="1"/>
      <protection locked="0"/>
    </xf>
    <xf numFmtId="0" fontId="8" fillId="0" borderId="18" xfId="0" applyFont="1" applyBorder="1" applyAlignment="1" applyProtection="1">
      <alignment horizontal="left" vertical="top" wrapText="1"/>
      <protection locked="0"/>
    </xf>
    <xf numFmtId="0" fontId="8" fillId="0" borderId="18" xfId="0" applyFont="1" applyBorder="1" applyAlignment="1" applyProtection="1">
      <alignment vertical="center" wrapText="1"/>
      <protection locked="0"/>
    </xf>
    <xf numFmtId="0" fontId="8" fillId="0" borderId="18" xfId="0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horizontal="right" vertical="center"/>
      <protection locked="0"/>
    </xf>
    <xf numFmtId="0" fontId="0" fillId="0" borderId="19" xfId="0" applyBorder="1" applyProtection="1">
      <protection locked="0"/>
    </xf>
    <xf numFmtId="0" fontId="0" fillId="5" borderId="0" xfId="0" applyFill="1" applyAlignment="1" applyProtection="1">
      <alignment wrapText="1"/>
      <protection locked="0"/>
    </xf>
    <xf numFmtId="0" fontId="8" fillId="5" borderId="0" xfId="0" applyFont="1" applyFill="1" applyAlignment="1" applyProtection="1">
      <alignment vertical="center" wrapText="1"/>
      <protection locked="0"/>
    </xf>
    <xf numFmtId="0" fontId="8" fillId="5" borderId="6" xfId="0" applyFont="1" applyFill="1" applyBorder="1" applyAlignment="1" applyProtection="1">
      <alignment horizontal="right" vertical="center" wrapText="1"/>
      <protection locked="0"/>
    </xf>
    <xf numFmtId="0" fontId="8" fillId="5" borderId="6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Alignment="1" applyProtection="1">
      <alignment horizontal="left" vertical="center"/>
      <protection locked="0"/>
    </xf>
    <xf numFmtId="0" fontId="0" fillId="5" borderId="2" xfId="0" applyFill="1" applyBorder="1" applyProtection="1">
      <protection locked="0"/>
    </xf>
    <xf numFmtId="0" fontId="8" fillId="5" borderId="6" xfId="0" applyFont="1" applyFill="1" applyBorder="1" applyAlignment="1" applyProtection="1">
      <alignment vertical="top" wrapText="1"/>
      <protection locked="0"/>
    </xf>
    <xf numFmtId="0" fontId="8" fillId="5" borderId="6" xfId="0" applyFont="1" applyFill="1" applyBorder="1" applyAlignment="1" applyProtection="1">
      <alignment vertical="top"/>
      <protection locked="0"/>
    </xf>
    <xf numFmtId="14" fontId="8" fillId="5" borderId="6" xfId="0" applyNumberFormat="1" applyFont="1" applyFill="1" applyBorder="1" applyAlignment="1" applyProtection="1">
      <alignment horizontal="center" vertical="top"/>
      <protection locked="0"/>
    </xf>
    <xf numFmtId="0" fontId="8" fillId="5" borderId="0" xfId="0" applyFont="1" applyFill="1" applyProtection="1">
      <protection locked="0"/>
    </xf>
    <xf numFmtId="4" fontId="16" fillId="5" borderId="43" xfId="0" applyNumberFormat="1" applyFont="1" applyFill="1" applyBorder="1" applyAlignment="1" applyProtection="1">
      <alignment vertical="top" shrinkToFit="1"/>
      <protection locked="0"/>
    </xf>
    <xf numFmtId="4" fontId="16" fillId="5" borderId="40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5" borderId="15" xfId="0" applyNumberFormat="1" applyFont="1" applyFill="1" applyBorder="1" applyAlignment="1" applyProtection="1">
      <alignment horizontal="right" vertical="center"/>
      <protection locked="0"/>
    </xf>
    <xf numFmtId="4" fontId="11" fillId="5" borderId="12" xfId="0" applyNumberFormat="1" applyFont="1" applyFill="1" applyBorder="1" applyAlignment="1" applyProtection="1">
      <alignment horizontal="right" vertical="center"/>
      <protection locked="0"/>
    </xf>
    <xf numFmtId="4" fontId="11" fillId="5" borderId="15" xfId="0" applyNumberFormat="1" applyFont="1" applyFill="1" applyBorder="1" applyAlignment="1" applyProtection="1">
      <alignment vertical="center"/>
      <protection locked="0"/>
    </xf>
    <xf numFmtId="4" fontId="11" fillId="5" borderId="12" xfId="0" applyNumberFormat="1" applyFont="1" applyFill="1" applyBorder="1" applyAlignment="1" applyProtection="1">
      <alignment vertical="center"/>
      <protection locked="0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5" borderId="15" xfId="0" applyNumberFormat="1" applyFont="1" applyFill="1" applyBorder="1" applyAlignment="1" applyProtection="1">
      <alignment horizontal="right" vertical="center" indent="1"/>
      <protection locked="0"/>
    </xf>
    <xf numFmtId="4" fontId="13" fillId="5" borderId="16" xfId="0" applyNumberFormat="1" applyFont="1" applyFill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5" borderId="7" xfId="0" applyNumberFormat="1" applyFont="1" applyFill="1" applyBorder="1" applyAlignment="1" applyProtection="1">
      <alignment horizontal="right" vertical="center"/>
      <protection locked="0"/>
    </xf>
    <xf numFmtId="4" fontId="12" fillId="5" borderId="7" xfId="0" applyNumberFormat="1" applyFont="1" applyFill="1" applyBorder="1" applyAlignment="1">
      <alignment horizontal="right" vertical="center"/>
    </xf>
    <xf numFmtId="2" fontId="12" fillId="5" borderId="7" xfId="0" applyNumberFormat="1" applyFont="1" applyFill="1" applyBorder="1" applyAlignment="1">
      <alignment horizontal="right" vertical="center"/>
    </xf>
    <xf numFmtId="0" fontId="8" fillId="5" borderId="6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8" fillId="5" borderId="0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horizontal="center" vertical="center"/>
      <protection locked="0"/>
    </xf>
    <xf numFmtId="0" fontId="8" fillId="5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 applyProtection="1">
      <alignment horizontal="left" vertical="center"/>
      <protection locked="0"/>
    </xf>
    <xf numFmtId="0" fontId="0" fillId="5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5" borderId="10" xfId="0" applyNumberFormat="1" applyFont="1" applyFill="1" applyBorder="1" applyAlignment="1" applyProtection="1">
      <alignment horizontal="right" vertical="center"/>
      <protection locked="0"/>
    </xf>
    <xf numFmtId="4" fontId="11" fillId="5" borderId="6" xfId="0" applyNumberFormat="1" applyFont="1" applyFill="1" applyBorder="1" applyAlignment="1" applyProtection="1">
      <alignment horizontal="right" vertical="center"/>
      <protection locked="0"/>
    </xf>
    <xf numFmtId="4" fontId="11" fillId="5" borderId="18" xfId="0" applyNumberFormat="1" applyFont="1" applyFill="1" applyBorder="1" applyAlignment="1" applyProtection="1">
      <alignment horizontal="right" vertical="center"/>
      <protection locked="0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5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ubplk300v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96" t="s">
        <v>40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O52" sqref="O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3" customWidth="1"/>
    <col min="4" max="4" width="13" style="43" customWidth="1"/>
    <col min="5" max="5" width="9.7109375" style="43" customWidth="1"/>
    <col min="6" max="6" width="11.7109375" customWidth="1"/>
    <col min="7" max="9" width="13" customWidth="1"/>
    <col min="10" max="10" width="9.28515625" customWidth="1"/>
    <col min="11" max="11" width="4.28515625" customWidth="1"/>
    <col min="12" max="15" width="10.7109375" customWidth="1"/>
  </cols>
  <sheetData>
    <row r="1" spans="1:15" ht="33.75" customHeight="1" x14ac:dyDescent="0.2">
      <c r="A1" s="38" t="s">
        <v>37</v>
      </c>
      <c r="B1" s="229" t="s">
        <v>3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62" t="s">
        <v>23</v>
      </c>
      <c r="C2" s="63"/>
      <c r="D2" s="64" t="s">
        <v>207</v>
      </c>
      <c r="E2" s="235" t="s">
        <v>205</v>
      </c>
      <c r="F2" s="236"/>
      <c r="G2" s="236"/>
      <c r="H2" s="236"/>
      <c r="I2" s="236"/>
      <c r="J2" s="237"/>
      <c r="O2" s="1"/>
    </row>
    <row r="3" spans="1:15" ht="27" hidden="1" customHeight="1" x14ac:dyDescent="0.2">
      <c r="A3" s="2"/>
      <c r="B3" s="65"/>
      <c r="C3" s="63"/>
      <c r="D3" s="66"/>
      <c r="E3" s="238"/>
      <c r="F3" s="239"/>
      <c r="G3" s="239"/>
      <c r="H3" s="239"/>
      <c r="I3" s="239"/>
      <c r="J3" s="240"/>
    </row>
    <row r="4" spans="1:15" ht="23.25" customHeight="1" x14ac:dyDescent="0.2">
      <c r="A4" s="2"/>
      <c r="B4" s="67"/>
      <c r="C4" s="68"/>
      <c r="D4" s="69"/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26" t="s">
        <v>22</v>
      </c>
      <c r="C5" s="227" t="s">
        <v>211</v>
      </c>
      <c r="D5" s="227"/>
      <c r="E5" s="227"/>
      <c r="F5" s="227"/>
      <c r="G5" s="227"/>
      <c r="H5" s="18" t="s">
        <v>41</v>
      </c>
      <c r="I5" s="21">
        <v>27520536</v>
      </c>
      <c r="J5" s="8"/>
    </row>
    <row r="6" spans="1:15" ht="15.75" customHeight="1" x14ac:dyDescent="0.2">
      <c r="A6" s="2"/>
      <c r="B6" s="24"/>
      <c r="C6" s="227" t="s">
        <v>210</v>
      </c>
      <c r="D6" s="227"/>
      <c r="E6" s="227"/>
      <c r="F6" s="227"/>
      <c r="G6" s="227"/>
      <c r="H6" s="18" t="s">
        <v>35</v>
      </c>
      <c r="I6" s="21" t="s">
        <v>206</v>
      </c>
      <c r="J6" s="8"/>
    </row>
    <row r="7" spans="1:15" ht="28.5" customHeight="1" x14ac:dyDescent="0.2">
      <c r="A7" s="2"/>
      <c r="B7" s="166" t="s">
        <v>208</v>
      </c>
      <c r="C7" s="228" t="s">
        <v>209</v>
      </c>
      <c r="D7" s="228"/>
      <c r="E7" s="228"/>
      <c r="F7" s="228"/>
      <c r="G7" s="228"/>
      <c r="H7" s="228"/>
      <c r="I7" s="228"/>
      <c r="J7" s="29"/>
    </row>
    <row r="8" spans="1:15" ht="24" hidden="1" customHeight="1" x14ac:dyDescent="0.2">
      <c r="A8" s="2"/>
      <c r="B8" s="26" t="s">
        <v>20</v>
      </c>
      <c r="D8" s="42"/>
      <c r="H8" s="18" t="s">
        <v>41</v>
      </c>
      <c r="I8" s="21"/>
      <c r="J8" s="8"/>
    </row>
    <row r="9" spans="1:15" ht="15.75" hidden="1" customHeight="1" x14ac:dyDescent="0.2">
      <c r="A9" s="2"/>
      <c r="B9" s="2"/>
      <c r="D9" s="42"/>
      <c r="H9" s="18" t="s">
        <v>35</v>
      </c>
      <c r="I9" s="21"/>
      <c r="J9" s="8"/>
    </row>
    <row r="10" spans="1:15" ht="7.5" hidden="1" customHeight="1" x14ac:dyDescent="0.2">
      <c r="A10" s="2"/>
      <c r="B10" s="30"/>
      <c r="C10" s="46"/>
      <c r="D10" s="44"/>
      <c r="E10" s="47"/>
      <c r="F10" s="22"/>
      <c r="G10" s="14"/>
      <c r="H10" s="14"/>
      <c r="I10" s="31"/>
      <c r="J10" s="29"/>
    </row>
    <row r="11" spans="1:15" ht="24" customHeight="1" x14ac:dyDescent="0.2">
      <c r="A11" s="2"/>
      <c r="B11" s="170" t="s">
        <v>19</v>
      </c>
      <c r="C11" s="184"/>
      <c r="D11" s="242"/>
      <c r="E11" s="242"/>
      <c r="F11" s="242"/>
      <c r="G11" s="242"/>
      <c r="H11" s="171" t="s">
        <v>41</v>
      </c>
      <c r="I11" s="188"/>
      <c r="J11" s="189"/>
    </row>
    <row r="12" spans="1:15" ht="15.75" customHeight="1" x14ac:dyDescent="0.2">
      <c r="A12" s="2"/>
      <c r="B12" s="172"/>
      <c r="C12" s="185"/>
      <c r="D12" s="222"/>
      <c r="E12" s="222"/>
      <c r="F12" s="222"/>
      <c r="G12" s="222"/>
      <c r="H12" s="171" t="s">
        <v>35</v>
      </c>
      <c r="I12" s="188"/>
      <c r="J12" s="189"/>
    </row>
    <row r="13" spans="1:15" ht="15.75" customHeight="1" x14ac:dyDescent="0.2">
      <c r="A13" s="2"/>
      <c r="B13" s="173"/>
      <c r="C13" s="186"/>
      <c r="D13" s="187"/>
      <c r="E13" s="225"/>
      <c r="F13" s="226"/>
      <c r="G13" s="226"/>
      <c r="H13" s="174"/>
      <c r="I13" s="175"/>
      <c r="J13" s="176"/>
    </row>
    <row r="14" spans="1:15" ht="24" customHeight="1" x14ac:dyDescent="0.2">
      <c r="A14" s="2"/>
      <c r="B14" s="177" t="s">
        <v>21</v>
      </c>
      <c r="C14" s="178"/>
      <c r="D14" s="179"/>
      <c r="E14" s="180"/>
      <c r="F14" s="181"/>
      <c r="G14" s="181"/>
      <c r="H14" s="182"/>
      <c r="I14" s="181"/>
      <c r="J14" s="183"/>
    </row>
    <row r="15" spans="1:15" ht="32.25" customHeight="1" x14ac:dyDescent="0.2">
      <c r="A15" s="2"/>
      <c r="B15" s="30" t="s">
        <v>33</v>
      </c>
      <c r="C15" s="48"/>
      <c r="D15" s="45"/>
      <c r="E15" s="241"/>
      <c r="F15" s="241"/>
      <c r="G15" s="243"/>
      <c r="H15" s="243"/>
      <c r="I15" s="243" t="s">
        <v>30</v>
      </c>
      <c r="J15" s="244"/>
    </row>
    <row r="16" spans="1:15" ht="23.25" customHeight="1" x14ac:dyDescent="0.2">
      <c r="A16" s="114" t="s">
        <v>25</v>
      </c>
      <c r="B16" s="33" t="s">
        <v>25</v>
      </c>
      <c r="C16" s="49"/>
      <c r="D16" s="50"/>
      <c r="E16" s="209"/>
      <c r="F16" s="210"/>
      <c r="G16" s="209"/>
      <c r="H16" s="210"/>
      <c r="I16" s="211">
        <v>0</v>
      </c>
      <c r="J16" s="212"/>
    </row>
    <row r="17" spans="1:10" ht="23.25" customHeight="1" x14ac:dyDescent="0.2">
      <c r="A17" s="114" t="s">
        <v>26</v>
      </c>
      <c r="B17" s="33" t="s">
        <v>26</v>
      </c>
      <c r="C17" s="49"/>
      <c r="D17" s="50"/>
      <c r="E17" s="209"/>
      <c r="F17" s="210"/>
      <c r="G17" s="209"/>
      <c r="H17" s="210"/>
      <c r="I17" s="211">
        <v>0</v>
      </c>
      <c r="J17" s="212"/>
    </row>
    <row r="18" spans="1:10" ht="23.25" customHeight="1" x14ac:dyDescent="0.2">
      <c r="A18" s="114" t="s">
        <v>27</v>
      </c>
      <c r="B18" s="33" t="s">
        <v>27</v>
      </c>
      <c r="C18" s="49"/>
      <c r="D18" s="50"/>
      <c r="E18" s="209"/>
      <c r="F18" s="210"/>
      <c r="G18" s="209"/>
      <c r="H18" s="210"/>
      <c r="I18" s="211">
        <v>0</v>
      </c>
      <c r="J18" s="212"/>
    </row>
    <row r="19" spans="1:10" ht="23.25" customHeight="1" x14ac:dyDescent="0.2">
      <c r="A19" s="114" t="s">
        <v>56</v>
      </c>
      <c r="B19" s="33" t="s">
        <v>28</v>
      </c>
      <c r="C19" s="49"/>
      <c r="D19" s="50"/>
      <c r="E19" s="209"/>
      <c r="F19" s="210"/>
      <c r="G19" s="209"/>
      <c r="H19" s="210"/>
      <c r="I19" s="211">
        <v>0</v>
      </c>
      <c r="J19" s="212"/>
    </row>
    <row r="20" spans="1:10" ht="23.25" customHeight="1" x14ac:dyDescent="0.2">
      <c r="A20" s="114" t="s">
        <v>57</v>
      </c>
      <c r="B20" s="33" t="s">
        <v>29</v>
      </c>
      <c r="C20" s="49"/>
      <c r="D20" s="50"/>
      <c r="E20" s="209"/>
      <c r="F20" s="210"/>
      <c r="G20" s="209"/>
      <c r="H20" s="210"/>
      <c r="I20" s="211">
        <v>0</v>
      </c>
      <c r="J20" s="212"/>
    </row>
    <row r="21" spans="1:10" ht="23.25" customHeight="1" x14ac:dyDescent="0.2">
      <c r="A21" s="2"/>
      <c r="B21" s="39" t="s">
        <v>30</v>
      </c>
      <c r="C21" s="51"/>
      <c r="D21" s="52"/>
      <c r="E21" s="213"/>
      <c r="F21" s="245"/>
      <c r="G21" s="213"/>
      <c r="H21" s="245"/>
      <c r="I21" s="213">
        <f>SUM(I16:J20)</f>
        <v>0</v>
      </c>
      <c r="J21" s="214"/>
    </row>
    <row r="22" spans="1:10" ht="33" customHeight="1" x14ac:dyDescent="0.2">
      <c r="A22" s="2"/>
      <c r="B22" s="37" t="s">
        <v>34</v>
      </c>
      <c r="C22" s="49"/>
      <c r="D22" s="50"/>
      <c r="E22" s="53"/>
      <c r="F22" s="34"/>
      <c r="G22" s="28"/>
      <c r="H22" s="28"/>
      <c r="I22" s="28"/>
      <c r="J22" s="35"/>
    </row>
    <row r="23" spans="1:10" ht="23.25" customHeight="1" x14ac:dyDescent="0.2">
      <c r="A23" s="2"/>
      <c r="B23" s="33" t="s">
        <v>12</v>
      </c>
      <c r="C23" s="49"/>
      <c r="D23" s="50"/>
      <c r="E23" s="54">
        <v>15</v>
      </c>
      <c r="F23" s="34" t="s">
        <v>0</v>
      </c>
      <c r="G23" s="207">
        <v>0</v>
      </c>
      <c r="H23" s="208"/>
      <c r="I23" s="208"/>
      <c r="J23" s="35" t="str">
        <f t="shared" ref="J23:J28" si="0">Mena</f>
        <v>CZK</v>
      </c>
    </row>
    <row r="24" spans="1:10" ht="23.25" customHeight="1" x14ac:dyDescent="0.2">
      <c r="A24" s="2"/>
      <c r="B24" s="33" t="s">
        <v>13</v>
      </c>
      <c r="C24" s="49"/>
      <c r="D24" s="50"/>
      <c r="E24" s="54">
        <f>SazbaDPH1</f>
        <v>15</v>
      </c>
      <c r="F24" s="34" t="s">
        <v>0</v>
      </c>
      <c r="G24" s="205">
        <v>0</v>
      </c>
      <c r="H24" s="206"/>
      <c r="I24" s="206"/>
      <c r="J24" s="35" t="str">
        <f t="shared" si="0"/>
        <v>CZK</v>
      </c>
    </row>
    <row r="25" spans="1:10" ht="23.25" customHeight="1" x14ac:dyDescent="0.2">
      <c r="A25" s="2"/>
      <c r="B25" s="33" t="s">
        <v>14</v>
      </c>
      <c r="C25" s="49"/>
      <c r="D25" s="50"/>
      <c r="E25" s="54">
        <v>21</v>
      </c>
      <c r="F25" s="34" t="s">
        <v>0</v>
      </c>
      <c r="G25" s="207">
        <v>0</v>
      </c>
      <c r="H25" s="208"/>
      <c r="I25" s="208"/>
      <c r="J25" s="35" t="str">
        <f t="shared" si="0"/>
        <v>CZK</v>
      </c>
    </row>
    <row r="26" spans="1:10" ht="23.25" customHeight="1" x14ac:dyDescent="0.2">
      <c r="A26" s="2"/>
      <c r="B26" s="27" t="s">
        <v>15</v>
      </c>
      <c r="C26" s="55"/>
      <c r="D26" s="45"/>
      <c r="E26" s="56">
        <f>SazbaDPH2</f>
        <v>21</v>
      </c>
      <c r="F26" s="25" t="s">
        <v>0</v>
      </c>
      <c r="G26" s="232">
        <v>0</v>
      </c>
      <c r="H26" s="233"/>
      <c r="I26" s="233"/>
      <c r="J26" s="32" t="str">
        <f t="shared" si="0"/>
        <v>CZK</v>
      </c>
    </row>
    <row r="27" spans="1:10" ht="23.25" customHeight="1" thickBot="1" x14ac:dyDescent="0.25">
      <c r="A27" s="2"/>
      <c r="B27" s="26" t="s">
        <v>4</v>
      </c>
      <c r="C27" s="57"/>
      <c r="D27" s="58"/>
      <c r="E27" s="57"/>
      <c r="F27" s="16"/>
      <c r="G27" s="234">
        <v>0</v>
      </c>
      <c r="H27" s="234"/>
      <c r="I27" s="234"/>
      <c r="J27" s="36" t="str">
        <f t="shared" si="0"/>
        <v>CZK</v>
      </c>
    </row>
    <row r="28" spans="1:10" ht="27.75" hidden="1" customHeight="1" thickBot="1" x14ac:dyDescent="0.25">
      <c r="A28" s="2"/>
      <c r="B28" s="91" t="s">
        <v>24</v>
      </c>
      <c r="C28" s="92"/>
      <c r="D28" s="92"/>
      <c r="E28" s="93"/>
      <c r="F28" s="94"/>
      <c r="G28" s="216">
        <v>7491539</v>
      </c>
      <c r="H28" s="217"/>
      <c r="I28" s="217"/>
      <c r="J28" s="95" t="str">
        <f t="shared" si="0"/>
        <v>CZK</v>
      </c>
    </row>
    <row r="29" spans="1:10" ht="27.75" customHeight="1" thickBot="1" x14ac:dyDescent="0.25">
      <c r="A29" s="2"/>
      <c r="B29" s="160" t="s">
        <v>36</v>
      </c>
      <c r="C29" s="161"/>
      <c r="D29" s="161"/>
      <c r="E29" s="161"/>
      <c r="F29" s="162"/>
      <c r="G29" s="215">
        <v>0</v>
      </c>
      <c r="H29" s="215"/>
      <c r="I29" s="215"/>
      <c r="J29" s="163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59" t="s">
        <v>11</v>
      </c>
      <c r="D32" s="190"/>
      <c r="E32" s="190"/>
      <c r="F32" s="15" t="s">
        <v>10</v>
      </c>
      <c r="G32" s="191"/>
      <c r="H32" s="192"/>
      <c r="I32" s="191"/>
      <c r="J32" s="9"/>
    </row>
    <row r="33" spans="1:10" ht="47.25" customHeight="1" x14ac:dyDescent="0.2">
      <c r="A33" s="2"/>
      <c r="B33" s="2"/>
      <c r="J33" s="9"/>
    </row>
    <row r="34" spans="1:10" s="20" customFormat="1" ht="18.75" customHeight="1" x14ac:dyDescent="0.2">
      <c r="A34" s="19"/>
      <c r="B34" s="19"/>
      <c r="C34" s="60"/>
      <c r="D34" s="218"/>
      <c r="E34" s="219"/>
      <c r="F34" s="193"/>
      <c r="G34" s="220"/>
      <c r="H34" s="221"/>
      <c r="I34" s="221"/>
      <c r="J34" s="23"/>
    </row>
    <row r="35" spans="1:10" ht="12.75" customHeight="1" x14ac:dyDescent="0.2">
      <c r="A35" s="2"/>
      <c r="B35" s="2"/>
      <c r="D35" s="204" t="s">
        <v>2</v>
      </c>
      <c r="E35" s="204"/>
      <c r="G35" s="164"/>
      <c r="H35" s="165"/>
      <c r="I35" s="164"/>
      <c r="J35" s="9"/>
    </row>
    <row r="36" spans="1:10" ht="13.5" customHeight="1" thickBot="1" x14ac:dyDescent="0.25">
      <c r="A36" s="11"/>
      <c r="B36" s="11"/>
      <c r="C36" s="61"/>
      <c r="D36" s="61"/>
      <c r="E36" s="61"/>
      <c r="F36" s="12"/>
      <c r="G36" s="12"/>
      <c r="H36" s="12"/>
      <c r="I36" s="12"/>
      <c r="J36" s="13"/>
    </row>
    <row r="37" spans="1:10" ht="27" customHeight="1" x14ac:dyDescent="0.2">
      <c r="B37" s="73" t="s">
        <v>16</v>
      </c>
      <c r="C37" s="74"/>
      <c r="D37" s="74"/>
      <c r="E37" s="74"/>
      <c r="F37" s="75"/>
      <c r="G37" s="75"/>
      <c r="H37" s="75"/>
      <c r="I37" s="75"/>
      <c r="J37" s="76"/>
    </row>
    <row r="38" spans="1:10" ht="25.5" customHeight="1" x14ac:dyDescent="0.2">
      <c r="A38" s="72" t="s">
        <v>38</v>
      </c>
      <c r="B38" s="77" t="s">
        <v>17</v>
      </c>
      <c r="C38" s="78" t="s">
        <v>5</v>
      </c>
      <c r="D38" s="78"/>
      <c r="E38" s="78"/>
      <c r="F38" s="79" t="str">
        <f>B23</f>
        <v>Základ pro sníženou DPH</v>
      </c>
      <c r="G38" s="79" t="str">
        <f>B25</f>
        <v>Základ pro základní DPH</v>
      </c>
      <c r="H38" s="80" t="s">
        <v>18</v>
      </c>
      <c r="I38" s="80" t="s">
        <v>1</v>
      </c>
      <c r="J38" s="81"/>
    </row>
    <row r="39" spans="1:10" ht="25.5" hidden="1" customHeight="1" x14ac:dyDescent="0.2">
      <c r="A39" s="72">
        <v>1</v>
      </c>
      <c r="B39" s="82" t="s">
        <v>43</v>
      </c>
      <c r="C39" s="202"/>
      <c r="D39" s="202"/>
      <c r="E39" s="202"/>
      <c r="F39" s="83">
        <v>0</v>
      </c>
      <c r="G39" s="84">
        <v>7491539</v>
      </c>
      <c r="H39" s="85">
        <v>1573223.19</v>
      </c>
      <c r="I39" s="85">
        <v>9064762.1899999995</v>
      </c>
      <c r="J39" s="86"/>
    </row>
    <row r="40" spans="1:10" ht="25.5" customHeight="1" x14ac:dyDescent="0.2">
      <c r="A40" s="72">
        <v>2</v>
      </c>
      <c r="B40" s="87" t="s">
        <v>44</v>
      </c>
      <c r="C40" s="203" t="s">
        <v>45</v>
      </c>
      <c r="D40" s="203"/>
      <c r="E40" s="203"/>
      <c r="F40" s="167">
        <v>0</v>
      </c>
      <c r="G40" s="167">
        <v>0</v>
      </c>
      <c r="H40" s="167">
        <v>0</v>
      </c>
      <c r="I40" s="167">
        <v>0</v>
      </c>
      <c r="J40" s="88"/>
    </row>
    <row r="41" spans="1:10" ht="25.5" customHeight="1" x14ac:dyDescent="0.2">
      <c r="A41" s="72">
        <v>3</v>
      </c>
      <c r="B41" s="89" t="s">
        <v>44</v>
      </c>
      <c r="C41" s="202" t="s">
        <v>46</v>
      </c>
      <c r="D41" s="202"/>
      <c r="E41" s="202"/>
      <c r="F41" s="168">
        <v>0</v>
      </c>
      <c r="G41" s="168">
        <v>0</v>
      </c>
      <c r="H41" s="168">
        <v>0</v>
      </c>
      <c r="I41" s="168">
        <v>0</v>
      </c>
      <c r="J41" s="86"/>
    </row>
    <row r="42" spans="1:10" ht="25.5" customHeight="1" x14ac:dyDescent="0.2">
      <c r="A42" s="72">
        <v>3</v>
      </c>
      <c r="B42" s="89" t="s">
        <v>47</v>
      </c>
      <c r="C42" s="202" t="s">
        <v>204</v>
      </c>
      <c r="D42" s="202"/>
      <c r="E42" s="202"/>
      <c r="F42" s="168">
        <v>0</v>
      </c>
      <c r="G42" s="168">
        <v>0</v>
      </c>
      <c r="H42" s="168">
        <v>0</v>
      </c>
      <c r="I42" s="168">
        <v>0</v>
      </c>
      <c r="J42" s="86"/>
    </row>
    <row r="43" spans="1:10" ht="25.5" customHeight="1" x14ac:dyDescent="0.2">
      <c r="A43" s="72">
        <v>3</v>
      </c>
      <c r="B43" s="89" t="s">
        <v>48</v>
      </c>
      <c r="C43" s="202" t="s">
        <v>49</v>
      </c>
      <c r="D43" s="202"/>
      <c r="E43" s="202"/>
      <c r="F43" s="168">
        <v>0</v>
      </c>
      <c r="G43" s="168">
        <v>0</v>
      </c>
      <c r="H43" s="168">
        <v>0</v>
      </c>
      <c r="I43" s="168">
        <v>0</v>
      </c>
      <c r="J43" s="86"/>
    </row>
    <row r="44" spans="1:10" ht="25.5" customHeight="1" x14ac:dyDescent="0.2">
      <c r="A44" s="72"/>
      <c r="B44" s="197" t="s">
        <v>50</v>
      </c>
      <c r="C44" s="198"/>
      <c r="D44" s="198"/>
      <c r="E44" s="199"/>
      <c r="F44" s="159">
        <f>F40+F41+F42+F43</f>
        <v>0</v>
      </c>
      <c r="G44" s="159">
        <f t="shared" ref="G44:I44" si="1">G40+G41+G42+G43</f>
        <v>0</v>
      </c>
      <c r="H44" s="159">
        <f t="shared" si="1"/>
        <v>0</v>
      </c>
      <c r="I44" s="159">
        <f t="shared" si="1"/>
        <v>0</v>
      </c>
      <c r="J44" s="90"/>
    </row>
    <row r="48" spans="1:10" ht="15.75" x14ac:dyDescent="0.25">
      <c r="B48" s="96" t="s">
        <v>52</v>
      </c>
    </row>
    <row r="50" spans="1:10" ht="25.5" customHeight="1" x14ac:dyDescent="0.2">
      <c r="A50" s="98"/>
      <c r="B50" s="101" t="s">
        <v>17</v>
      </c>
      <c r="C50" s="101" t="s">
        <v>5</v>
      </c>
      <c r="D50" s="102"/>
      <c r="E50" s="102"/>
      <c r="F50" s="103" t="s">
        <v>53</v>
      </c>
      <c r="G50" s="103"/>
      <c r="H50" s="103"/>
      <c r="I50" s="103" t="s">
        <v>30</v>
      </c>
      <c r="J50" s="103"/>
    </row>
    <row r="51" spans="1:10" ht="36.75" customHeight="1" x14ac:dyDescent="0.2">
      <c r="A51" s="99"/>
      <c r="B51" s="104" t="s">
        <v>54</v>
      </c>
      <c r="C51" s="200" t="s">
        <v>55</v>
      </c>
      <c r="D51" s="201"/>
      <c r="E51" s="201"/>
      <c r="F51" s="112" t="s">
        <v>27</v>
      </c>
      <c r="G51" s="105"/>
      <c r="H51" s="105"/>
      <c r="I51" s="169"/>
      <c r="J51" s="110"/>
    </row>
    <row r="52" spans="1:10" ht="25.5" customHeight="1" x14ac:dyDescent="0.2">
      <c r="A52" s="100"/>
      <c r="B52" s="106" t="s">
        <v>1</v>
      </c>
      <c r="C52" s="107"/>
      <c r="D52" s="108"/>
      <c r="E52" s="108"/>
      <c r="F52" s="113"/>
      <c r="G52" s="109"/>
      <c r="H52" s="109"/>
      <c r="I52" s="109">
        <f>I51</f>
        <v>0</v>
      </c>
      <c r="J52" s="111"/>
    </row>
    <row r="53" spans="1:10" x14ac:dyDescent="0.2">
      <c r="F53" s="70"/>
      <c r="G53" s="70"/>
      <c r="H53" s="70"/>
      <c r="I53" s="70"/>
      <c r="J53" s="71"/>
    </row>
    <row r="54" spans="1:10" x14ac:dyDescent="0.2">
      <c r="F54" s="70"/>
      <c r="G54" s="70"/>
      <c r="H54" s="70"/>
      <c r="I54" s="70"/>
      <c r="J54" s="71"/>
    </row>
    <row r="55" spans="1:10" x14ac:dyDescent="0.2">
      <c r="F55" s="70"/>
      <c r="G55" s="70"/>
      <c r="H55" s="70"/>
      <c r="I55" s="70"/>
      <c r="J55" s="71"/>
    </row>
  </sheetData>
  <sheetProtection password="CD73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C5:G5"/>
    <mergeCell ref="C6:G6"/>
    <mergeCell ref="C7:I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44:E44"/>
    <mergeCell ref="C51:E51"/>
    <mergeCell ref="C39:E39"/>
    <mergeCell ref="C40:E40"/>
    <mergeCell ref="C41:E41"/>
    <mergeCell ref="C42:E42"/>
    <mergeCell ref="C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41" t="s">
        <v>7</v>
      </c>
      <c r="B2" s="40"/>
      <c r="C2" s="248"/>
      <c r="D2" s="248"/>
      <c r="E2" s="248"/>
      <c r="F2" s="248"/>
      <c r="G2" s="249"/>
    </row>
    <row r="3" spans="1:7" ht="24.95" customHeight="1" x14ac:dyDescent="0.2">
      <c r="A3" s="41" t="s">
        <v>8</v>
      </c>
      <c r="B3" s="40"/>
      <c r="C3" s="248"/>
      <c r="D3" s="248"/>
      <c r="E3" s="248"/>
      <c r="F3" s="248"/>
      <c r="G3" s="249"/>
    </row>
    <row r="4" spans="1:7" ht="24.95" customHeight="1" x14ac:dyDescent="0.2">
      <c r="A4" s="41" t="s">
        <v>9</v>
      </c>
      <c r="B4" s="40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6"/>
  <sheetViews>
    <sheetView workbookViewId="0">
      <pane ySplit="7" topLeftCell="A8" activePane="bottomLeft" state="frozen"/>
      <selection pane="bottomLeft" activeCell="F41" activeCellId="8" sqref="F9:F15 F17:F28 F17 F30 F32 F34 F36 F38 F41:F44"/>
    </sheetView>
  </sheetViews>
  <sheetFormatPr defaultRowHeight="12.75" outlineLevelRow="1" x14ac:dyDescent="0.2"/>
  <cols>
    <col min="1" max="1" width="3.42578125" customWidth="1"/>
    <col min="2" max="2" width="12.5703125" style="97" customWidth="1"/>
    <col min="3" max="3" width="38.28515625" style="97" customWidth="1"/>
    <col min="4" max="4" width="4.85546875" style="153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G1" t="s">
        <v>58</v>
      </c>
    </row>
    <row r="2" spans="1:60" ht="24.95" customHeight="1" x14ac:dyDescent="0.2">
      <c r="A2" s="115" t="s">
        <v>7</v>
      </c>
      <c r="B2" s="40" t="s">
        <v>42</v>
      </c>
      <c r="C2" s="253" t="s">
        <v>201</v>
      </c>
      <c r="D2" s="254"/>
      <c r="E2" s="254"/>
      <c r="F2" s="254"/>
      <c r="G2" s="255"/>
      <c r="AG2" t="s">
        <v>59</v>
      </c>
    </row>
    <row r="3" spans="1:60" ht="24.95" customHeight="1" x14ac:dyDescent="0.2">
      <c r="A3" s="115" t="s">
        <v>8</v>
      </c>
      <c r="B3" s="40" t="s">
        <v>44</v>
      </c>
      <c r="C3" s="253" t="s">
        <v>45</v>
      </c>
      <c r="D3" s="254"/>
      <c r="E3" s="254"/>
      <c r="F3" s="254"/>
      <c r="G3" s="255"/>
      <c r="AC3" s="97" t="s">
        <v>59</v>
      </c>
      <c r="AG3" t="s">
        <v>60</v>
      </c>
    </row>
    <row r="4" spans="1:60" ht="24.95" customHeight="1" x14ac:dyDescent="0.2">
      <c r="A4" s="116" t="s">
        <v>9</v>
      </c>
      <c r="B4" s="117" t="s">
        <v>44</v>
      </c>
      <c r="C4" s="256" t="s">
        <v>46</v>
      </c>
      <c r="D4" s="257"/>
      <c r="E4" s="257"/>
      <c r="F4" s="257"/>
      <c r="G4" s="258"/>
      <c r="AG4" t="s">
        <v>61</v>
      </c>
    </row>
    <row r="6" spans="1:60" ht="38.25" x14ac:dyDescent="0.2">
      <c r="A6" s="119" t="s">
        <v>62</v>
      </c>
      <c r="B6" s="121" t="s">
        <v>63</v>
      </c>
      <c r="C6" s="121" t="s">
        <v>64</v>
      </c>
      <c r="D6" s="154" t="s">
        <v>65</v>
      </c>
      <c r="E6" s="119" t="s">
        <v>66</v>
      </c>
      <c r="F6" s="118" t="s">
        <v>67</v>
      </c>
      <c r="G6" s="119" t="s">
        <v>30</v>
      </c>
      <c r="H6" s="122" t="s">
        <v>31</v>
      </c>
      <c r="I6" s="122" t="s">
        <v>68</v>
      </c>
      <c r="J6" s="122" t="s">
        <v>32</v>
      </c>
      <c r="K6" s="122" t="s">
        <v>69</v>
      </c>
      <c r="L6" s="122" t="s">
        <v>70</v>
      </c>
      <c r="M6" s="122" t="s">
        <v>71</v>
      </c>
      <c r="N6" s="122" t="s">
        <v>72</v>
      </c>
      <c r="O6" s="122" t="s">
        <v>73</v>
      </c>
      <c r="P6" s="122" t="s">
        <v>74</v>
      </c>
      <c r="Q6" s="122" t="s">
        <v>75</v>
      </c>
      <c r="R6" s="122" t="s">
        <v>76</v>
      </c>
      <c r="S6" s="122" t="s">
        <v>77</v>
      </c>
      <c r="T6" s="122" t="s">
        <v>78</v>
      </c>
      <c r="U6" s="122" t="s">
        <v>79</v>
      </c>
      <c r="V6" s="122" t="s">
        <v>80</v>
      </c>
      <c r="W6" s="122" t="s">
        <v>81</v>
      </c>
      <c r="X6" s="122" t="s">
        <v>82</v>
      </c>
    </row>
    <row r="7" spans="1:60" hidden="1" x14ac:dyDescent="0.2">
      <c r="A7" s="3"/>
      <c r="B7" s="4"/>
      <c r="C7" s="4"/>
      <c r="D7" s="155"/>
      <c r="E7" s="124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</row>
    <row r="8" spans="1:60" x14ac:dyDescent="0.2">
      <c r="A8" s="130" t="s">
        <v>83</v>
      </c>
      <c r="B8" s="131" t="s">
        <v>54</v>
      </c>
      <c r="C8" s="148" t="s">
        <v>55</v>
      </c>
      <c r="D8" s="156"/>
      <c r="E8" s="133"/>
      <c r="F8" s="134"/>
      <c r="G8" s="134">
        <f>SUMIF(AG9:AG44,"&lt;&gt;NOR",G9:G44)</f>
        <v>0</v>
      </c>
      <c r="H8" s="134"/>
      <c r="I8" s="134">
        <f>SUM(I9:I44)</f>
        <v>2936106.12</v>
      </c>
      <c r="J8" s="134"/>
      <c r="K8" s="134">
        <f>SUM(K9:K44)</f>
        <v>391181.87999999995</v>
      </c>
      <c r="L8" s="134"/>
      <c r="M8" s="135">
        <f>SUM(M9:M44)</f>
        <v>0</v>
      </c>
      <c r="N8" s="129"/>
      <c r="O8" s="129">
        <f>SUM(O9:O44)</f>
        <v>0</v>
      </c>
      <c r="P8" s="129"/>
      <c r="Q8" s="129">
        <f>SUM(Q9:Q44)</f>
        <v>0</v>
      </c>
      <c r="R8" s="129"/>
      <c r="S8" s="129"/>
      <c r="T8" s="129"/>
      <c r="U8" s="129"/>
      <c r="V8" s="129">
        <f>SUM(V9:V44)</f>
        <v>477.08000000000004</v>
      </c>
      <c r="W8" s="129"/>
      <c r="X8" s="129"/>
      <c r="AG8" t="s">
        <v>84</v>
      </c>
    </row>
    <row r="9" spans="1:60" outlineLevel="1" x14ac:dyDescent="0.2">
      <c r="A9" s="142">
        <v>1</v>
      </c>
      <c r="B9" s="143" t="s">
        <v>85</v>
      </c>
      <c r="C9" s="149" t="s">
        <v>86</v>
      </c>
      <c r="D9" s="157" t="s">
        <v>87</v>
      </c>
      <c r="E9" s="145">
        <v>53</v>
      </c>
      <c r="F9" s="194"/>
      <c r="G9" s="146">
        <f t="shared" ref="G9:G15" si="0">ROUND(E9*F9,2)</f>
        <v>0</v>
      </c>
      <c r="H9" s="146">
        <v>131.63</v>
      </c>
      <c r="I9" s="146">
        <f t="shared" ref="I9:I15" si="1">ROUND(E9*H9,2)</f>
        <v>6976.39</v>
      </c>
      <c r="J9" s="146">
        <v>245.37</v>
      </c>
      <c r="K9" s="146">
        <f t="shared" ref="K9:K15" si="2">ROUND(E9*J9,2)</f>
        <v>13004.61</v>
      </c>
      <c r="L9" s="146">
        <v>21</v>
      </c>
      <c r="M9" s="147">
        <f t="shared" ref="M9:M15" si="3">G9*(1+L9/100)</f>
        <v>0</v>
      </c>
      <c r="N9" s="128">
        <v>0</v>
      </c>
      <c r="O9" s="128">
        <f t="shared" ref="O9:O15" si="4">ROUND(E9*N9,2)</f>
        <v>0</v>
      </c>
      <c r="P9" s="128">
        <v>0</v>
      </c>
      <c r="Q9" s="128">
        <f t="shared" ref="Q9:Q15" si="5">ROUND(E9*P9,2)</f>
        <v>0</v>
      </c>
      <c r="R9" s="128"/>
      <c r="S9" s="128" t="s">
        <v>88</v>
      </c>
      <c r="T9" s="128" t="s">
        <v>89</v>
      </c>
      <c r="U9" s="128">
        <v>0.42499999999999999</v>
      </c>
      <c r="V9" s="128">
        <f t="shared" ref="V9:V15" si="6">ROUND(E9*U9,2)</f>
        <v>22.53</v>
      </c>
      <c r="W9" s="128"/>
      <c r="X9" s="128" t="s">
        <v>90</v>
      </c>
      <c r="Y9" s="123"/>
      <c r="Z9" s="123"/>
      <c r="AA9" s="123"/>
      <c r="AB9" s="123"/>
      <c r="AC9" s="123"/>
      <c r="AD9" s="123"/>
      <c r="AE9" s="123"/>
      <c r="AF9" s="123"/>
      <c r="AG9" s="123" t="s">
        <v>91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</row>
    <row r="10" spans="1:60" outlineLevel="1" x14ac:dyDescent="0.2">
      <c r="A10" s="142">
        <v>2</v>
      </c>
      <c r="B10" s="143" t="s">
        <v>92</v>
      </c>
      <c r="C10" s="149" t="s">
        <v>93</v>
      </c>
      <c r="D10" s="157" t="s">
        <v>87</v>
      </c>
      <c r="E10" s="145">
        <v>256</v>
      </c>
      <c r="F10" s="194"/>
      <c r="G10" s="146">
        <f t="shared" si="0"/>
        <v>0</v>
      </c>
      <c r="H10" s="146">
        <v>214.39</v>
      </c>
      <c r="I10" s="146">
        <f t="shared" si="1"/>
        <v>54883.839999999997</v>
      </c>
      <c r="J10" s="146">
        <v>309.61</v>
      </c>
      <c r="K10" s="146">
        <f t="shared" si="2"/>
        <v>79260.160000000003</v>
      </c>
      <c r="L10" s="146">
        <v>21</v>
      </c>
      <c r="M10" s="147">
        <f t="shared" si="3"/>
        <v>0</v>
      </c>
      <c r="N10" s="128">
        <v>0</v>
      </c>
      <c r="O10" s="128">
        <f t="shared" si="4"/>
        <v>0</v>
      </c>
      <c r="P10" s="128">
        <v>0</v>
      </c>
      <c r="Q10" s="128">
        <f t="shared" si="5"/>
        <v>0</v>
      </c>
      <c r="R10" s="128"/>
      <c r="S10" s="128" t="s">
        <v>88</v>
      </c>
      <c r="T10" s="128" t="s">
        <v>89</v>
      </c>
      <c r="U10" s="128">
        <v>0.55100000000000005</v>
      </c>
      <c r="V10" s="128">
        <f t="shared" si="6"/>
        <v>141.06</v>
      </c>
      <c r="W10" s="128"/>
      <c r="X10" s="128" t="s">
        <v>90</v>
      </c>
      <c r="Y10" s="123"/>
      <c r="Z10" s="123"/>
      <c r="AA10" s="123"/>
      <c r="AB10" s="123"/>
      <c r="AC10" s="123"/>
      <c r="AD10" s="123"/>
      <c r="AE10" s="123"/>
      <c r="AF10" s="123"/>
      <c r="AG10" s="123" t="s">
        <v>91</v>
      </c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</row>
    <row r="11" spans="1:60" outlineLevel="1" x14ac:dyDescent="0.2">
      <c r="A11" s="142">
        <v>3</v>
      </c>
      <c r="B11" s="143" t="s">
        <v>94</v>
      </c>
      <c r="C11" s="149" t="s">
        <v>95</v>
      </c>
      <c r="D11" s="157" t="s">
        <v>87</v>
      </c>
      <c r="E11" s="145">
        <v>51</v>
      </c>
      <c r="F11" s="194"/>
      <c r="G11" s="146">
        <f t="shared" si="0"/>
        <v>0</v>
      </c>
      <c r="H11" s="146">
        <v>237.3</v>
      </c>
      <c r="I11" s="146">
        <f t="shared" si="1"/>
        <v>12102.3</v>
      </c>
      <c r="J11" s="146">
        <v>361.7</v>
      </c>
      <c r="K11" s="146">
        <f t="shared" si="2"/>
        <v>18446.7</v>
      </c>
      <c r="L11" s="146">
        <v>21</v>
      </c>
      <c r="M11" s="147">
        <f t="shared" si="3"/>
        <v>0</v>
      </c>
      <c r="N11" s="128">
        <v>0</v>
      </c>
      <c r="O11" s="128">
        <f t="shared" si="4"/>
        <v>0</v>
      </c>
      <c r="P11" s="128">
        <v>0</v>
      </c>
      <c r="Q11" s="128">
        <f t="shared" si="5"/>
        <v>0</v>
      </c>
      <c r="R11" s="128"/>
      <c r="S11" s="128" t="s">
        <v>88</v>
      </c>
      <c r="T11" s="128" t="s">
        <v>89</v>
      </c>
      <c r="U11" s="128">
        <v>0.65300000000000002</v>
      </c>
      <c r="V11" s="128">
        <f t="shared" si="6"/>
        <v>33.299999999999997</v>
      </c>
      <c r="W11" s="128"/>
      <c r="X11" s="128" t="s">
        <v>90</v>
      </c>
      <c r="Y11" s="123"/>
      <c r="Z11" s="123"/>
      <c r="AA11" s="123"/>
      <c r="AB11" s="123"/>
      <c r="AC11" s="123"/>
      <c r="AD11" s="123"/>
      <c r="AE11" s="123"/>
      <c r="AF11" s="123"/>
      <c r="AG11" s="123" t="s">
        <v>91</v>
      </c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</row>
    <row r="12" spans="1:60" outlineLevel="1" x14ac:dyDescent="0.2">
      <c r="A12" s="142">
        <v>4</v>
      </c>
      <c r="B12" s="143" t="s">
        <v>96</v>
      </c>
      <c r="C12" s="149" t="s">
        <v>97</v>
      </c>
      <c r="D12" s="157" t="s">
        <v>98</v>
      </c>
      <c r="E12" s="145">
        <v>25</v>
      </c>
      <c r="F12" s="194"/>
      <c r="G12" s="146">
        <f t="shared" si="0"/>
        <v>0</v>
      </c>
      <c r="H12" s="146">
        <v>62.36</v>
      </c>
      <c r="I12" s="146">
        <f t="shared" si="1"/>
        <v>1559</v>
      </c>
      <c r="J12" s="146">
        <v>47.64</v>
      </c>
      <c r="K12" s="146">
        <f t="shared" si="2"/>
        <v>1191</v>
      </c>
      <c r="L12" s="146">
        <v>21</v>
      </c>
      <c r="M12" s="147">
        <f t="shared" si="3"/>
        <v>0</v>
      </c>
      <c r="N12" s="128">
        <v>0</v>
      </c>
      <c r="O12" s="128">
        <f t="shared" si="4"/>
        <v>0</v>
      </c>
      <c r="P12" s="128">
        <v>0</v>
      </c>
      <c r="Q12" s="128">
        <f t="shared" si="5"/>
        <v>0</v>
      </c>
      <c r="R12" s="128"/>
      <c r="S12" s="128" t="s">
        <v>88</v>
      </c>
      <c r="T12" s="128" t="s">
        <v>89</v>
      </c>
      <c r="U12" s="128">
        <v>6.6000000000000003E-2</v>
      </c>
      <c r="V12" s="128">
        <f t="shared" si="6"/>
        <v>1.65</v>
      </c>
      <c r="W12" s="128"/>
      <c r="X12" s="128" t="s">
        <v>90</v>
      </c>
      <c r="Y12" s="123"/>
      <c r="Z12" s="123"/>
      <c r="AA12" s="123"/>
      <c r="AB12" s="123"/>
      <c r="AC12" s="123"/>
      <c r="AD12" s="123"/>
      <c r="AE12" s="123"/>
      <c r="AF12" s="123"/>
      <c r="AG12" s="123" t="s">
        <v>91</v>
      </c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</row>
    <row r="13" spans="1:60" outlineLevel="1" x14ac:dyDescent="0.2">
      <c r="A13" s="142">
        <v>5</v>
      </c>
      <c r="B13" s="143" t="s">
        <v>99</v>
      </c>
      <c r="C13" s="149" t="s">
        <v>100</v>
      </c>
      <c r="D13" s="157" t="s">
        <v>98</v>
      </c>
      <c r="E13" s="145">
        <v>115</v>
      </c>
      <c r="F13" s="194"/>
      <c r="G13" s="146">
        <f t="shared" si="0"/>
        <v>0</v>
      </c>
      <c r="H13" s="146">
        <v>28.53</v>
      </c>
      <c r="I13" s="146">
        <f t="shared" si="1"/>
        <v>3280.95</v>
      </c>
      <c r="J13" s="146">
        <v>47.47</v>
      </c>
      <c r="K13" s="146">
        <f t="shared" si="2"/>
        <v>5459.05</v>
      </c>
      <c r="L13" s="146">
        <v>21</v>
      </c>
      <c r="M13" s="147">
        <f t="shared" si="3"/>
        <v>0</v>
      </c>
      <c r="N13" s="128">
        <v>0</v>
      </c>
      <c r="O13" s="128">
        <f t="shared" si="4"/>
        <v>0</v>
      </c>
      <c r="P13" s="128">
        <v>0</v>
      </c>
      <c r="Q13" s="128">
        <f t="shared" si="5"/>
        <v>0</v>
      </c>
      <c r="R13" s="128"/>
      <c r="S13" s="128" t="s">
        <v>88</v>
      </c>
      <c r="T13" s="128" t="s">
        <v>89</v>
      </c>
      <c r="U13" s="128">
        <v>6.6000000000000003E-2</v>
      </c>
      <c r="V13" s="128">
        <f t="shared" si="6"/>
        <v>7.59</v>
      </c>
      <c r="W13" s="128"/>
      <c r="X13" s="128" t="s">
        <v>90</v>
      </c>
      <c r="Y13" s="123"/>
      <c r="Z13" s="123"/>
      <c r="AA13" s="123"/>
      <c r="AB13" s="123"/>
      <c r="AC13" s="123"/>
      <c r="AD13" s="123"/>
      <c r="AE13" s="123"/>
      <c r="AF13" s="123"/>
      <c r="AG13" s="123" t="s">
        <v>91</v>
      </c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</row>
    <row r="14" spans="1:60" outlineLevel="1" x14ac:dyDescent="0.2">
      <c r="A14" s="142">
        <v>6</v>
      </c>
      <c r="B14" s="143" t="s">
        <v>101</v>
      </c>
      <c r="C14" s="149" t="s">
        <v>102</v>
      </c>
      <c r="D14" s="157" t="s">
        <v>98</v>
      </c>
      <c r="E14" s="145">
        <v>25</v>
      </c>
      <c r="F14" s="194"/>
      <c r="G14" s="146">
        <f t="shared" si="0"/>
        <v>0</v>
      </c>
      <c r="H14" s="146">
        <v>40.54</v>
      </c>
      <c r="I14" s="146">
        <f t="shared" si="1"/>
        <v>1013.5</v>
      </c>
      <c r="J14" s="146">
        <v>47.46</v>
      </c>
      <c r="K14" s="146">
        <f t="shared" si="2"/>
        <v>1186.5</v>
      </c>
      <c r="L14" s="146">
        <v>21</v>
      </c>
      <c r="M14" s="147">
        <f t="shared" si="3"/>
        <v>0</v>
      </c>
      <c r="N14" s="128">
        <v>0</v>
      </c>
      <c r="O14" s="128">
        <f t="shared" si="4"/>
        <v>0</v>
      </c>
      <c r="P14" s="128">
        <v>0</v>
      </c>
      <c r="Q14" s="128">
        <f t="shared" si="5"/>
        <v>0</v>
      </c>
      <c r="R14" s="128"/>
      <c r="S14" s="128" t="s">
        <v>88</v>
      </c>
      <c r="T14" s="128" t="s">
        <v>89</v>
      </c>
      <c r="U14" s="128">
        <v>6.6000000000000003E-2</v>
      </c>
      <c r="V14" s="128">
        <f t="shared" si="6"/>
        <v>1.65</v>
      </c>
      <c r="W14" s="128"/>
      <c r="X14" s="128" t="s">
        <v>90</v>
      </c>
      <c r="Y14" s="123"/>
      <c r="Z14" s="123"/>
      <c r="AA14" s="123"/>
      <c r="AB14" s="123"/>
      <c r="AC14" s="123"/>
      <c r="AD14" s="123"/>
      <c r="AE14" s="123"/>
      <c r="AF14" s="123"/>
      <c r="AG14" s="123" t="s">
        <v>91</v>
      </c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</row>
    <row r="15" spans="1:60" outlineLevel="1" x14ac:dyDescent="0.2">
      <c r="A15" s="136">
        <v>7</v>
      </c>
      <c r="B15" s="137" t="s">
        <v>103</v>
      </c>
      <c r="C15" s="150" t="s">
        <v>104</v>
      </c>
      <c r="D15" s="158" t="s">
        <v>105</v>
      </c>
      <c r="E15" s="139">
        <v>2.5</v>
      </c>
      <c r="F15" s="195"/>
      <c r="G15" s="140">
        <f t="shared" si="0"/>
        <v>0</v>
      </c>
      <c r="H15" s="140">
        <v>19400</v>
      </c>
      <c r="I15" s="140">
        <f t="shared" si="1"/>
        <v>48500</v>
      </c>
      <c r="J15" s="140">
        <v>0</v>
      </c>
      <c r="K15" s="140">
        <f t="shared" si="2"/>
        <v>0</v>
      </c>
      <c r="L15" s="140">
        <v>21</v>
      </c>
      <c r="M15" s="141">
        <f t="shared" si="3"/>
        <v>0</v>
      </c>
      <c r="N15" s="128">
        <v>0</v>
      </c>
      <c r="O15" s="128">
        <f t="shared" si="4"/>
        <v>0</v>
      </c>
      <c r="P15" s="128">
        <v>0</v>
      </c>
      <c r="Q15" s="128">
        <f t="shared" si="5"/>
        <v>0</v>
      </c>
      <c r="R15" s="128"/>
      <c r="S15" s="128" t="s">
        <v>88</v>
      </c>
      <c r="T15" s="128" t="s">
        <v>89</v>
      </c>
      <c r="U15" s="128">
        <v>0</v>
      </c>
      <c r="V15" s="128">
        <f t="shared" si="6"/>
        <v>0</v>
      </c>
      <c r="W15" s="128"/>
      <c r="X15" s="128" t="s">
        <v>106</v>
      </c>
      <c r="Y15" s="123"/>
      <c r="Z15" s="123"/>
      <c r="AA15" s="123"/>
      <c r="AB15" s="123"/>
      <c r="AC15" s="123"/>
      <c r="AD15" s="123"/>
      <c r="AE15" s="123"/>
      <c r="AF15" s="123"/>
      <c r="AG15" s="123" t="s">
        <v>107</v>
      </c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</row>
    <row r="16" spans="1:60" outlineLevel="1" x14ac:dyDescent="0.2">
      <c r="A16" s="126"/>
      <c r="B16" s="127"/>
      <c r="C16" s="250" t="s">
        <v>108</v>
      </c>
      <c r="D16" s="251"/>
      <c r="E16" s="251"/>
      <c r="F16" s="251"/>
      <c r="G16" s="251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3"/>
      <c r="Z16" s="123"/>
      <c r="AA16" s="123"/>
      <c r="AB16" s="123"/>
      <c r="AC16" s="123"/>
      <c r="AD16" s="123"/>
      <c r="AE16" s="123"/>
      <c r="AF16" s="123"/>
      <c r="AG16" s="123" t="s">
        <v>109</v>
      </c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</row>
    <row r="17" spans="1:60" outlineLevel="1" x14ac:dyDescent="0.2">
      <c r="A17" s="142">
        <v>8</v>
      </c>
      <c r="B17" s="143" t="s">
        <v>110</v>
      </c>
      <c r="C17" s="149" t="s">
        <v>111</v>
      </c>
      <c r="D17" s="157" t="s">
        <v>98</v>
      </c>
      <c r="E17" s="145">
        <v>18</v>
      </c>
      <c r="F17" s="194"/>
      <c r="G17" s="146">
        <f t="shared" ref="G17:G28" si="7">ROUND(E17*F17,2)</f>
        <v>0</v>
      </c>
      <c r="H17" s="146">
        <v>39.81</v>
      </c>
      <c r="I17" s="146">
        <f t="shared" ref="I17:I28" si="8">ROUND(E17*H17,2)</f>
        <v>716.58</v>
      </c>
      <c r="J17" s="146">
        <v>72.19</v>
      </c>
      <c r="K17" s="146">
        <f t="shared" ref="K17:K28" si="9">ROUND(E17*J17,2)</f>
        <v>1299.42</v>
      </c>
      <c r="L17" s="146">
        <v>21</v>
      </c>
      <c r="M17" s="147">
        <f t="shared" ref="M17:M28" si="10">G17*(1+L17/100)</f>
        <v>0</v>
      </c>
      <c r="N17" s="128">
        <v>0</v>
      </c>
      <c r="O17" s="128">
        <f t="shared" ref="O17:O28" si="11">ROUND(E17*N17,2)</f>
        <v>0</v>
      </c>
      <c r="P17" s="128">
        <v>0</v>
      </c>
      <c r="Q17" s="128">
        <f t="shared" ref="Q17:Q28" si="12">ROUND(E17*P17,2)</f>
        <v>0</v>
      </c>
      <c r="R17" s="128"/>
      <c r="S17" s="128" t="s">
        <v>88</v>
      </c>
      <c r="T17" s="128" t="s">
        <v>89</v>
      </c>
      <c r="U17" s="128">
        <v>0.1</v>
      </c>
      <c r="V17" s="128">
        <f t="shared" ref="V17:V28" si="13">ROUND(E17*U17,2)</f>
        <v>1.8</v>
      </c>
      <c r="W17" s="128"/>
      <c r="X17" s="128" t="s">
        <v>90</v>
      </c>
      <c r="Y17" s="123"/>
      <c r="Z17" s="123"/>
      <c r="AA17" s="123"/>
      <c r="AB17" s="123"/>
      <c r="AC17" s="123"/>
      <c r="AD17" s="123"/>
      <c r="AE17" s="123"/>
      <c r="AF17" s="123"/>
      <c r="AG17" s="123" t="s">
        <v>91</v>
      </c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</row>
    <row r="18" spans="1:60" outlineLevel="1" x14ac:dyDescent="0.2">
      <c r="A18" s="142">
        <v>9</v>
      </c>
      <c r="B18" s="143" t="s">
        <v>112</v>
      </c>
      <c r="C18" s="149" t="s">
        <v>113</v>
      </c>
      <c r="D18" s="157" t="s">
        <v>98</v>
      </c>
      <c r="E18" s="145">
        <v>85</v>
      </c>
      <c r="F18" s="194"/>
      <c r="G18" s="146">
        <f t="shared" si="7"/>
        <v>0</v>
      </c>
      <c r="H18" s="146">
        <v>32.229999999999997</v>
      </c>
      <c r="I18" s="146">
        <f t="shared" si="8"/>
        <v>2739.55</v>
      </c>
      <c r="J18" s="146">
        <v>71.77</v>
      </c>
      <c r="K18" s="146">
        <f t="shared" si="9"/>
        <v>6100.45</v>
      </c>
      <c r="L18" s="146">
        <v>21</v>
      </c>
      <c r="M18" s="147">
        <f t="shared" si="10"/>
        <v>0</v>
      </c>
      <c r="N18" s="128">
        <v>0</v>
      </c>
      <c r="O18" s="128">
        <f t="shared" si="11"/>
        <v>0</v>
      </c>
      <c r="P18" s="128">
        <v>0</v>
      </c>
      <c r="Q18" s="128">
        <f t="shared" si="12"/>
        <v>0</v>
      </c>
      <c r="R18" s="128"/>
      <c r="S18" s="128" t="s">
        <v>88</v>
      </c>
      <c r="T18" s="128" t="s">
        <v>89</v>
      </c>
      <c r="U18" s="128">
        <v>0.1</v>
      </c>
      <c r="V18" s="128">
        <f t="shared" si="13"/>
        <v>8.5</v>
      </c>
      <c r="W18" s="128"/>
      <c r="X18" s="128" t="s">
        <v>90</v>
      </c>
      <c r="Y18" s="123"/>
      <c r="Z18" s="123"/>
      <c r="AA18" s="123"/>
      <c r="AB18" s="123"/>
      <c r="AC18" s="123"/>
      <c r="AD18" s="123"/>
      <c r="AE18" s="123"/>
      <c r="AF18" s="123"/>
      <c r="AG18" s="123" t="s">
        <v>91</v>
      </c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</row>
    <row r="19" spans="1:60" outlineLevel="1" x14ac:dyDescent="0.2">
      <c r="A19" s="142">
        <v>10</v>
      </c>
      <c r="B19" s="143" t="s">
        <v>114</v>
      </c>
      <c r="C19" s="149" t="s">
        <v>115</v>
      </c>
      <c r="D19" s="157" t="s">
        <v>98</v>
      </c>
      <c r="E19" s="145">
        <v>18</v>
      </c>
      <c r="F19" s="194"/>
      <c r="G19" s="146">
        <f t="shared" si="7"/>
        <v>0</v>
      </c>
      <c r="H19" s="146">
        <v>32.97</v>
      </c>
      <c r="I19" s="146">
        <f t="shared" si="8"/>
        <v>593.46</v>
      </c>
      <c r="J19" s="146">
        <v>72.03</v>
      </c>
      <c r="K19" s="146">
        <f t="shared" si="9"/>
        <v>1296.54</v>
      </c>
      <c r="L19" s="146">
        <v>21</v>
      </c>
      <c r="M19" s="147">
        <f t="shared" si="10"/>
        <v>0</v>
      </c>
      <c r="N19" s="128">
        <v>0</v>
      </c>
      <c r="O19" s="128">
        <f t="shared" si="11"/>
        <v>0</v>
      </c>
      <c r="P19" s="128">
        <v>0</v>
      </c>
      <c r="Q19" s="128">
        <f t="shared" si="12"/>
        <v>0</v>
      </c>
      <c r="R19" s="128"/>
      <c r="S19" s="128" t="s">
        <v>88</v>
      </c>
      <c r="T19" s="128" t="s">
        <v>89</v>
      </c>
      <c r="U19" s="128">
        <v>0.1</v>
      </c>
      <c r="V19" s="128">
        <f t="shared" si="13"/>
        <v>1.8</v>
      </c>
      <c r="W19" s="128"/>
      <c r="X19" s="128" t="s">
        <v>90</v>
      </c>
      <c r="Y19" s="123"/>
      <c r="Z19" s="123"/>
      <c r="AA19" s="123"/>
      <c r="AB19" s="123"/>
      <c r="AC19" s="123"/>
      <c r="AD19" s="123"/>
      <c r="AE19" s="123"/>
      <c r="AF19" s="123"/>
      <c r="AG19" s="123" t="s">
        <v>91</v>
      </c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</row>
    <row r="20" spans="1:60" outlineLevel="1" x14ac:dyDescent="0.2">
      <c r="A20" s="142">
        <v>11</v>
      </c>
      <c r="B20" s="143" t="s">
        <v>116</v>
      </c>
      <c r="C20" s="149" t="s">
        <v>117</v>
      </c>
      <c r="D20" s="157" t="s">
        <v>87</v>
      </c>
      <c r="E20" s="145">
        <v>360</v>
      </c>
      <c r="F20" s="194"/>
      <c r="G20" s="146">
        <f t="shared" si="7"/>
        <v>0</v>
      </c>
      <c r="H20" s="146">
        <v>0</v>
      </c>
      <c r="I20" s="146">
        <f t="shared" si="8"/>
        <v>0</v>
      </c>
      <c r="J20" s="146">
        <v>14</v>
      </c>
      <c r="K20" s="146">
        <f t="shared" si="9"/>
        <v>5040</v>
      </c>
      <c r="L20" s="146">
        <v>21</v>
      </c>
      <c r="M20" s="147">
        <f t="shared" si="10"/>
        <v>0</v>
      </c>
      <c r="N20" s="128">
        <v>0</v>
      </c>
      <c r="O20" s="128">
        <f t="shared" si="11"/>
        <v>0</v>
      </c>
      <c r="P20" s="128">
        <v>0</v>
      </c>
      <c r="Q20" s="128">
        <f t="shared" si="12"/>
        <v>0</v>
      </c>
      <c r="R20" s="128"/>
      <c r="S20" s="128" t="s">
        <v>88</v>
      </c>
      <c r="T20" s="128" t="s">
        <v>89</v>
      </c>
      <c r="U20" s="128">
        <v>0.02</v>
      </c>
      <c r="V20" s="128">
        <f t="shared" si="13"/>
        <v>7.2</v>
      </c>
      <c r="W20" s="128"/>
      <c r="X20" s="128" t="s">
        <v>90</v>
      </c>
      <c r="Y20" s="123"/>
      <c r="Z20" s="123"/>
      <c r="AA20" s="123"/>
      <c r="AB20" s="123"/>
      <c r="AC20" s="123"/>
      <c r="AD20" s="123"/>
      <c r="AE20" s="123"/>
      <c r="AF20" s="123"/>
      <c r="AG20" s="123" t="s">
        <v>91</v>
      </c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</row>
    <row r="21" spans="1:60" outlineLevel="1" x14ac:dyDescent="0.2">
      <c r="A21" s="142">
        <v>12</v>
      </c>
      <c r="B21" s="143" t="s">
        <v>118</v>
      </c>
      <c r="C21" s="149" t="s">
        <v>119</v>
      </c>
      <c r="D21" s="157" t="s">
        <v>120</v>
      </c>
      <c r="E21" s="145">
        <v>360</v>
      </c>
      <c r="F21" s="194"/>
      <c r="G21" s="146">
        <f t="shared" si="7"/>
        <v>0</v>
      </c>
      <c r="H21" s="146">
        <v>10</v>
      </c>
      <c r="I21" s="146">
        <f t="shared" si="8"/>
        <v>3600</v>
      </c>
      <c r="J21" s="146">
        <v>0</v>
      </c>
      <c r="K21" s="146">
        <f t="shared" si="9"/>
        <v>0</v>
      </c>
      <c r="L21" s="146">
        <v>21</v>
      </c>
      <c r="M21" s="147">
        <f t="shared" si="10"/>
        <v>0</v>
      </c>
      <c r="N21" s="128">
        <v>0</v>
      </c>
      <c r="O21" s="128">
        <f t="shared" si="11"/>
        <v>0</v>
      </c>
      <c r="P21" s="128">
        <v>0</v>
      </c>
      <c r="Q21" s="128">
        <f t="shared" si="12"/>
        <v>0</v>
      </c>
      <c r="R21" s="128"/>
      <c r="S21" s="128" t="s">
        <v>88</v>
      </c>
      <c r="T21" s="128" t="s">
        <v>89</v>
      </c>
      <c r="U21" s="128">
        <v>0</v>
      </c>
      <c r="V21" s="128">
        <f t="shared" si="13"/>
        <v>0</v>
      </c>
      <c r="W21" s="128"/>
      <c r="X21" s="128" t="s">
        <v>90</v>
      </c>
      <c r="Y21" s="123"/>
      <c r="Z21" s="123"/>
      <c r="AA21" s="123"/>
      <c r="AB21" s="123"/>
      <c r="AC21" s="123"/>
      <c r="AD21" s="123"/>
      <c r="AE21" s="123"/>
      <c r="AF21" s="123"/>
      <c r="AG21" s="123" t="s">
        <v>91</v>
      </c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</row>
    <row r="22" spans="1:60" outlineLevel="1" x14ac:dyDescent="0.2">
      <c r="A22" s="142">
        <v>13</v>
      </c>
      <c r="B22" s="143" t="s">
        <v>121</v>
      </c>
      <c r="C22" s="149" t="s">
        <v>122</v>
      </c>
      <c r="D22" s="157" t="s">
        <v>87</v>
      </c>
      <c r="E22" s="145">
        <v>360</v>
      </c>
      <c r="F22" s="194"/>
      <c r="G22" s="146">
        <f t="shared" si="7"/>
        <v>0</v>
      </c>
      <c r="H22" s="146">
        <v>0</v>
      </c>
      <c r="I22" s="146">
        <f t="shared" si="8"/>
        <v>0</v>
      </c>
      <c r="J22" s="146">
        <v>36</v>
      </c>
      <c r="K22" s="146">
        <f t="shared" si="9"/>
        <v>12960</v>
      </c>
      <c r="L22" s="146">
        <v>21</v>
      </c>
      <c r="M22" s="147">
        <f t="shared" si="10"/>
        <v>0</v>
      </c>
      <c r="N22" s="128">
        <v>0</v>
      </c>
      <c r="O22" s="128">
        <f t="shared" si="11"/>
        <v>0</v>
      </c>
      <c r="P22" s="128">
        <v>0</v>
      </c>
      <c r="Q22" s="128">
        <f t="shared" si="12"/>
        <v>0</v>
      </c>
      <c r="R22" s="128"/>
      <c r="S22" s="128" t="s">
        <v>88</v>
      </c>
      <c r="T22" s="128" t="s">
        <v>89</v>
      </c>
      <c r="U22" s="128">
        <v>0.05</v>
      </c>
      <c r="V22" s="128">
        <f t="shared" si="13"/>
        <v>18</v>
      </c>
      <c r="W22" s="128"/>
      <c r="X22" s="128" t="s">
        <v>90</v>
      </c>
      <c r="Y22" s="123"/>
      <c r="Z22" s="123"/>
      <c r="AA22" s="123"/>
      <c r="AB22" s="123"/>
      <c r="AC22" s="123"/>
      <c r="AD22" s="123"/>
      <c r="AE22" s="123"/>
      <c r="AF22" s="123"/>
      <c r="AG22" s="123" t="s">
        <v>91</v>
      </c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</row>
    <row r="23" spans="1:60" outlineLevel="1" x14ac:dyDescent="0.2">
      <c r="A23" s="142">
        <v>14</v>
      </c>
      <c r="B23" s="143" t="s">
        <v>123</v>
      </c>
      <c r="C23" s="149" t="s">
        <v>124</v>
      </c>
      <c r="D23" s="157" t="s">
        <v>125</v>
      </c>
      <c r="E23" s="145">
        <v>18</v>
      </c>
      <c r="F23" s="194"/>
      <c r="G23" s="146">
        <f t="shared" si="7"/>
        <v>0</v>
      </c>
      <c r="H23" s="146">
        <v>0</v>
      </c>
      <c r="I23" s="146">
        <f t="shared" si="8"/>
        <v>0</v>
      </c>
      <c r="J23" s="146">
        <v>719</v>
      </c>
      <c r="K23" s="146">
        <f t="shared" si="9"/>
        <v>12942</v>
      </c>
      <c r="L23" s="146">
        <v>21</v>
      </c>
      <c r="M23" s="147">
        <f t="shared" si="10"/>
        <v>0</v>
      </c>
      <c r="N23" s="128">
        <v>0</v>
      </c>
      <c r="O23" s="128">
        <f t="shared" si="11"/>
        <v>0</v>
      </c>
      <c r="P23" s="128">
        <v>0</v>
      </c>
      <c r="Q23" s="128">
        <f t="shared" si="12"/>
        <v>0</v>
      </c>
      <c r="R23" s="128"/>
      <c r="S23" s="128" t="s">
        <v>88</v>
      </c>
      <c r="T23" s="128" t="s">
        <v>89</v>
      </c>
      <c r="U23" s="128">
        <v>1</v>
      </c>
      <c r="V23" s="128">
        <f t="shared" si="13"/>
        <v>18</v>
      </c>
      <c r="W23" s="128"/>
      <c r="X23" s="128" t="s">
        <v>90</v>
      </c>
      <c r="Y23" s="123"/>
      <c r="Z23" s="123"/>
      <c r="AA23" s="123"/>
      <c r="AB23" s="123"/>
      <c r="AC23" s="123"/>
      <c r="AD23" s="123"/>
      <c r="AE23" s="123"/>
      <c r="AF23" s="123"/>
      <c r="AG23" s="123" t="s">
        <v>91</v>
      </c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</row>
    <row r="24" spans="1:60" ht="22.5" outlineLevel="1" x14ac:dyDescent="0.2">
      <c r="A24" s="142">
        <v>15</v>
      </c>
      <c r="B24" s="143" t="s">
        <v>126</v>
      </c>
      <c r="C24" s="149" t="s">
        <v>127</v>
      </c>
      <c r="D24" s="157" t="s">
        <v>128</v>
      </c>
      <c r="E24" s="145">
        <v>2</v>
      </c>
      <c r="F24" s="194"/>
      <c r="G24" s="146">
        <f t="shared" si="7"/>
        <v>0</v>
      </c>
      <c r="H24" s="146">
        <v>33516.06</v>
      </c>
      <c r="I24" s="146">
        <f t="shared" si="8"/>
        <v>67032.12</v>
      </c>
      <c r="J24" s="146">
        <v>1483.94</v>
      </c>
      <c r="K24" s="146">
        <f t="shared" si="9"/>
        <v>2967.88</v>
      </c>
      <c r="L24" s="146">
        <v>21</v>
      </c>
      <c r="M24" s="147">
        <f t="shared" si="10"/>
        <v>0</v>
      </c>
      <c r="N24" s="128">
        <v>0</v>
      </c>
      <c r="O24" s="128">
        <f t="shared" si="11"/>
        <v>0</v>
      </c>
      <c r="P24" s="128">
        <v>0</v>
      </c>
      <c r="Q24" s="128">
        <f t="shared" si="12"/>
        <v>0</v>
      </c>
      <c r="R24" s="128"/>
      <c r="S24" s="128" t="s">
        <v>88</v>
      </c>
      <c r="T24" s="128" t="s">
        <v>89</v>
      </c>
      <c r="U24" s="128">
        <v>4.5</v>
      </c>
      <c r="V24" s="128">
        <f t="shared" si="13"/>
        <v>9</v>
      </c>
      <c r="W24" s="128"/>
      <c r="X24" s="128" t="s">
        <v>90</v>
      </c>
      <c r="Y24" s="123"/>
      <c r="Z24" s="123"/>
      <c r="AA24" s="123"/>
      <c r="AB24" s="123"/>
      <c r="AC24" s="123"/>
      <c r="AD24" s="123"/>
      <c r="AE24" s="123"/>
      <c r="AF24" s="123"/>
      <c r="AG24" s="123" t="s">
        <v>91</v>
      </c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</row>
    <row r="25" spans="1:60" ht="22.5" outlineLevel="1" x14ac:dyDescent="0.2">
      <c r="A25" s="142">
        <v>16</v>
      </c>
      <c r="B25" s="143" t="s">
        <v>129</v>
      </c>
      <c r="C25" s="149" t="s">
        <v>130</v>
      </c>
      <c r="D25" s="157" t="s">
        <v>128</v>
      </c>
      <c r="E25" s="145">
        <v>4</v>
      </c>
      <c r="F25" s="194"/>
      <c r="G25" s="146">
        <f t="shared" si="7"/>
        <v>0</v>
      </c>
      <c r="H25" s="146">
        <v>43888.73</v>
      </c>
      <c r="I25" s="146">
        <f t="shared" si="8"/>
        <v>175554.92</v>
      </c>
      <c r="J25" s="146">
        <v>2111.27</v>
      </c>
      <c r="K25" s="146">
        <f t="shared" si="9"/>
        <v>8445.08</v>
      </c>
      <c r="L25" s="146">
        <v>21</v>
      </c>
      <c r="M25" s="147">
        <f t="shared" si="10"/>
        <v>0</v>
      </c>
      <c r="N25" s="128">
        <v>0</v>
      </c>
      <c r="O25" s="128">
        <f t="shared" si="11"/>
        <v>0</v>
      </c>
      <c r="P25" s="128">
        <v>0</v>
      </c>
      <c r="Q25" s="128">
        <f t="shared" si="12"/>
        <v>0</v>
      </c>
      <c r="R25" s="128"/>
      <c r="S25" s="128" t="s">
        <v>88</v>
      </c>
      <c r="T25" s="128" t="s">
        <v>89</v>
      </c>
      <c r="U25" s="128">
        <v>4.5</v>
      </c>
      <c r="V25" s="128">
        <f t="shared" si="13"/>
        <v>18</v>
      </c>
      <c r="W25" s="128"/>
      <c r="X25" s="128" t="s">
        <v>90</v>
      </c>
      <c r="Y25" s="123"/>
      <c r="Z25" s="123"/>
      <c r="AA25" s="123"/>
      <c r="AB25" s="123"/>
      <c r="AC25" s="123"/>
      <c r="AD25" s="123"/>
      <c r="AE25" s="123"/>
      <c r="AF25" s="123"/>
      <c r="AG25" s="123" t="s">
        <v>91</v>
      </c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</row>
    <row r="26" spans="1:60" outlineLevel="1" x14ac:dyDescent="0.2">
      <c r="A26" s="142">
        <v>17</v>
      </c>
      <c r="B26" s="143" t="s">
        <v>131</v>
      </c>
      <c r="C26" s="149" t="s">
        <v>132</v>
      </c>
      <c r="D26" s="157" t="s">
        <v>133</v>
      </c>
      <c r="E26" s="145">
        <v>2</v>
      </c>
      <c r="F26" s="194"/>
      <c r="G26" s="146">
        <f t="shared" si="7"/>
        <v>0</v>
      </c>
      <c r="H26" s="146">
        <v>24978.73</v>
      </c>
      <c r="I26" s="146">
        <f t="shared" si="8"/>
        <v>49957.46</v>
      </c>
      <c r="J26" s="146">
        <v>703.27</v>
      </c>
      <c r="K26" s="146">
        <f t="shared" si="9"/>
        <v>1406.54</v>
      </c>
      <c r="L26" s="146">
        <v>21</v>
      </c>
      <c r="M26" s="147">
        <f t="shared" si="10"/>
        <v>0</v>
      </c>
      <c r="N26" s="128">
        <v>0</v>
      </c>
      <c r="O26" s="128">
        <f t="shared" si="11"/>
        <v>0</v>
      </c>
      <c r="P26" s="128">
        <v>0</v>
      </c>
      <c r="Q26" s="128">
        <f t="shared" si="12"/>
        <v>0</v>
      </c>
      <c r="R26" s="128"/>
      <c r="S26" s="128" t="s">
        <v>88</v>
      </c>
      <c r="T26" s="128" t="s">
        <v>89</v>
      </c>
      <c r="U26" s="128">
        <v>1</v>
      </c>
      <c r="V26" s="128">
        <f t="shared" si="13"/>
        <v>2</v>
      </c>
      <c r="W26" s="128"/>
      <c r="X26" s="128" t="s">
        <v>90</v>
      </c>
      <c r="Y26" s="123"/>
      <c r="Z26" s="123"/>
      <c r="AA26" s="123"/>
      <c r="AB26" s="123"/>
      <c r="AC26" s="123"/>
      <c r="AD26" s="123"/>
      <c r="AE26" s="123"/>
      <c r="AF26" s="123"/>
      <c r="AG26" s="123" t="s">
        <v>91</v>
      </c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</row>
    <row r="27" spans="1:60" outlineLevel="1" x14ac:dyDescent="0.2">
      <c r="A27" s="142">
        <v>18</v>
      </c>
      <c r="B27" s="143" t="s">
        <v>134</v>
      </c>
      <c r="C27" s="149" t="s">
        <v>135</v>
      </c>
      <c r="D27" s="157" t="s">
        <v>98</v>
      </c>
      <c r="E27" s="145">
        <v>10</v>
      </c>
      <c r="F27" s="194"/>
      <c r="G27" s="146">
        <f t="shared" si="7"/>
        <v>0</v>
      </c>
      <c r="H27" s="146">
        <v>0</v>
      </c>
      <c r="I27" s="146">
        <f t="shared" si="8"/>
        <v>0</v>
      </c>
      <c r="J27" s="146">
        <v>8000</v>
      </c>
      <c r="K27" s="146">
        <f t="shared" si="9"/>
        <v>80000</v>
      </c>
      <c r="L27" s="146">
        <v>21</v>
      </c>
      <c r="M27" s="147">
        <f t="shared" si="10"/>
        <v>0</v>
      </c>
      <c r="N27" s="128">
        <v>0</v>
      </c>
      <c r="O27" s="128">
        <f t="shared" si="11"/>
        <v>0</v>
      </c>
      <c r="P27" s="128">
        <v>0</v>
      </c>
      <c r="Q27" s="128">
        <f t="shared" si="12"/>
        <v>0</v>
      </c>
      <c r="R27" s="128"/>
      <c r="S27" s="128" t="s">
        <v>88</v>
      </c>
      <c r="T27" s="128" t="s">
        <v>89</v>
      </c>
      <c r="U27" s="128">
        <v>0</v>
      </c>
      <c r="V27" s="128">
        <f t="shared" si="13"/>
        <v>0</v>
      </c>
      <c r="W27" s="128"/>
      <c r="X27" s="128" t="s">
        <v>90</v>
      </c>
      <c r="Y27" s="123"/>
      <c r="Z27" s="123"/>
      <c r="AA27" s="123"/>
      <c r="AB27" s="123"/>
      <c r="AC27" s="123"/>
      <c r="AD27" s="123"/>
      <c r="AE27" s="123"/>
      <c r="AF27" s="123"/>
      <c r="AG27" s="123" t="s">
        <v>91</v>
      </c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</row>
    <row r="28" spans="1:60" outlineLevel="1" x14ac:dyDescent="0.2">
      <c r="A28" s="136">
        <v>19</v>
      </c>
      <c r="B28" s="137" t="s">
        <v>136</v>
      </c>
      <c r="C28" s="150" t="s">
        <v>137</v>
      </c>
      <c r="D28" s="158" t="s">
        <v>138</v>
      </c>
      <c r="E28" s="139">
        <v>30</v>
      </c>
      <c r="F28" s="195"/>
      <c r="G28" s="140">
        <f t="shared" si="7"/>
        <v>0</v>
      </c>
      <c r="H28" s="140">
        <v>0</v>
      </c>
      <c r="I28" s="140">
        <f t="shared" si="8"/>
        <v>0</v>
      </c>
      <c r="J28" s="140">
        <v>719</v>
      </c>
      <c r="K28" s="140">
        <f t="shared" si="9"/>
        <v>21570</v>
      </c>
      <c r="L28" s="140">
        <v>21</v>
      </c>
      <c r="M28" s="141">
        <f t="shared" si="10"/>
        <v>0</v>
      </c>
      <c r="N28" s="128">
        <v>0</v>
      </c>
      <c r="O28" s="128">
        <f t="shared" si="11"/>
        <v>0</v>
      </c>
      <c r="P28" s="128">
        <v>0</v>
      </c>
      <c r="Q28" s="128">
        <f t="shared" si="12"/>
        <v>0</v>
      </c>
      <c r="R28" s="128"/>
      <c r="S28" s="128" t="s">
        <v>88</v>
      </c>
      <c r="T28" s="128" t="s">
        <v>89</v>
      </c>
      <c r="U28" s="128">
        <v>1</v>
      </c>
      <c r="V28" s="128">
        <f t="shared" si="13"/>
        <v>30</v>
      </c>
      <c r="W28" s="128"/>
      <c r="X28" s="128" t="s">
        <v>90</v>
      </c>
      <c r="Y28" s="123"/>
      <c r="Z28" s="123"/>
      <c r="AA28" s="123"/>
      <c r="AB28" s="123"/>
      <c r="AC28" s="123"/>
      <c r="AD28" s="123"/>
      <c r="AE28" s="123"/>
      <c r="AF28" s="123"/>
      <c r="AG28" s="123" t="s">
        <v>91</v>
      </c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</row>
    <row r="29" spans="1:60" outlineLevel="1" x14ac:dyDescent="0.2">
      <c r="A29" s="126"/>
      <c r="B29" s="127"/>
      <c r="C29" s="250" t="s">
        <v>139</v>
      </c>
      <c r="D29" s="251"/>
      <c r="E29" s="251"/>
      <c r="F29" s="251"/>
      <c r="G29" s="251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3"/>
      <c r="Z29" s="123"/>
      <c r="AA29" s="123"/>
      <c r="AB29" s="123"/>
      <c r="AC29" s="123"/>
      <c r="AD29" s="123"/>
      <c r="AE29" s="123"/>
      <c r="AF29" s="123"/>
      <c r="AG29" s="123" t="s">
        <v>109</v>
      </c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</row>
    <row r="30" spans="1:60" outlineLevel="1" x14ac:dyDescent="0.2">
      <c r="A30" s="136">
        <v>20</v>
      </c>
      <c r="B30" s="137" t="s">
        <v>140</v>
      </c>
      <c r="C30" s="150" t="s">
        <v>141</v>
      </c>
      <c r="D30" s="158" t="s">
        <v>98</v>
      </c>
      <c r="E30" s="139">
        <v>7</v>
      </c>
      <c r="F30" s="195"/>
      <c r="G30" s="140">
        <f>ROUND(E30*F30,2)</f>
        <v>0</v>
      </c>
      <c r="H30" s="140">
        <v>49484.7</v>
      </c>
      <c r="I30" s="140">
        <f>ROUND(E30*H30,2)</f>
        <v>346392.9</v>
      </c>
      <c r="J30" s="140">
        <v>1615.3</v>
      </c>
      <c r="K30" s="140">
        <f>ROUND(E30*J30,2)</f>
        <v>11307.1</v>
      </c>
      <c r="L30" s="140">
        <v>21</v>
      </c>
      <c r="M30" s="141">
        <f>G30*(1+L30/100)</f>
        <v>0</v>
      </c>
      <c r="N30" s="128">
        <v>0</v>
      </c>
      <c r="O30" s="128">
        <f>ROUND(E30*N30,2)</f>
        <v>0</v>
      </c>
      <c r="P30" s="128">
        <v>0</v>
      </c>
      <c r="Q30" s="128">
        <f>ROUND(E30*P30,2)</f>
        <v>0</v>
      </c>
      <c r="R30" s="128"/>
      <c r="S30" s="128" t="s">
        <v>88</v>
      </c>
      <c r="T30" s="128" t="s">
        <v>89</v>
      </c>
      <c r="U30" s="128">
        <v>3</v>
      </c>
      <c r="V30" s="128">
        <f>ROUND(E30*U30,2)</f>
        <v>21</v>
      </c>
      <c r="W30" s="128"/>
      <c r="X30" s="128" t="s">
        <v>90</v>
      </c>
      <c r="Y30" s="123"/>
      <c r="Z30" s="123"/>
      <c r="AA30" s="123"/>
      <c r="AB30" s="123"/>
      <c r="AC30" s="123"/>
      <c r="AD30" s="123"/>
      <c r="AE30" s="123"/>
      <c r="AF30" s="123"/>
      <c r="AG30" s="123" t="s">
        <v>91</v>
      </c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</row>
    <row r="31" spans="1:60" outlineLevel="1" x14ac:dyDescent="0.2">
      <c r="A31" s="126"/>
      <c r="B31" s="127"/>
      <c r="C31" s="250" t="s">
        <v>142</v>
      </c>
      <c r="D31" s="251"/>
      <c r="E31" s="251"/>
      <c r="F31" s="251"/>
      <c r="G31" s="251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3"/>
      <c r="Z31" s="123"/>
      <c r="AA31" s="123"/>
      <c r="AB31" s="123"/>
      <c r="AC31" s="123"/>
      <c r="AD31" s="123"/>
      <c r="AE31" s="123"/>
      <c r="AF31" s="123"/>
      <c r="AG31" s="123" t="s">
        <v>109</v>
      </c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</row>
    <row r="32" spans="1:60" outlineLevel="1" x14ac:dyDescent="0.2">
      <c r="A32" s="136">
        <v>21</v>
      </c>
      <c r="B32" s="137" t="s">
        <v>143</v>
      </c>
      <c r="C32" s="150" t="s">
        <v>144</v>
      </c>
      <c r="D32" s="158" t="s">
        <v>98</v>
      </c>
      <c r="E32" s="139">
        <v>8</v>
      </c>
      <c r="F32" s="195"/>
      <c r="G32" s="140">
        <f>ROUND(E32*F32,2)</f>
        <v>0</v>
      </c>
      <c r="H32" s="140">
        <v>152012.28</v>
      </c>
      <c r="I32" s="140">
        <f>ROUND(E32*H32,2)</f>
        <v>1216098.24</v>
      </c>
      <c r="J32" s="140">
        <v>3247.72</v>
      </c>
      <c r="K32" s="140">
        <f>ROUND(E32*J32,2)</f>
        <v>25981.759999999998</v>
      </c>
      <c r="L32" s="140">
        <v>21</v>
      </c>
      <c r="M32" s="141">
        <f>G32*(1+L32/100)</f>
        <v>0</v>
      </c>
      <c r="N32" s="128">
        <v>0</v>
      </c>
      <c r="O32" s="128">
        <f>ROUND(E32*N32,2)</f>
        <v>0</v>
      </c>
      <c r="P32" s="128">
        <v>0</v>
      </c>
      <c r="Q32" s="128">
        <f>ROUND(E32*P32,2)</f>
        <v>0</v>
      </c>
      <c r="R32" s="128"/>
      <c r="S32" s="128" t="s">
        <v>88</v>
      </c>
      <c r="T32" s="128" t="s">
        <v>89</v>
      </c>
      <c r="U32" s="128">
        <v>6</v>
      </c>
      <c r="V32" s="128">
        <f>ROUND(E32*U32,2)</f>
        <v>48</v>
      </c>
      <c r="W32" s="128"/>
      <c r="X32" s="128" t="s">
        <v>90</v>
      </c>
      <c r="Y32" s="123"/>
      <c r="Z32" s="123"/>
      <c r="AA32" s="123"/>
      <c r="AB32" s="123"/>
      <c r="AC32" s="123"/>
      <c r="AD32" s="123"/>
      <c r="AE32" s="123"/>
      <c r="AF32" s="123"/>
      <c r="AG32" s="123" t="s">
        <v>91</v>
      </c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</row>
    <row r="33" spans="1:60" outlineLevel="1" x14ac:dyDescent="0.2">
      <c r="A33" s="126"/>
      <c r="B33" s="127"/>
      <c r="C33" s="250" t="s">
        <v>145</v>
      </c>
      <c r="D33" s="251"/>
      <c r="E33" s="251"/>
      <c r="F33" s="251"/>
      <c r="G33" s="251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3"/>
      <c r="Z33" s="123"/>
      <c r="AA33" s="123"/>
      <c r="AB33" s="123"/>
      <c r="AC33" s="123"/>
      <c r="AD33" s="123"/>
      <c r="AE33" s="123"/>
      <c r="AF33" s="123"/>
      <c r="AG33" s="123" t="s">
        <v>109</v>
      </c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</row>
    <row r="34" spans="1:60" outlineLevel="1" x14ac:dyDescent="0.2">
      <c r="A34" s="136">
        <v>22</v>
      </c>
      <c r="B34" s="137" t="s">
        <v>146</v>
      </c>
      <c r="C34" s="150" t="s">
        <v>147</v>
      </c>
      <c r="D34" s="158" t="s">
        <v>98</v>
      </c>
      <c r="E34" s="139">
        <v>1</v>
      </c>
      <c r="F34" s="195"/>
      <c r="G34" s="140">
        <f>ROUND(E34*F34,2)</f>
        <v>0</v>
      </c>
      <c r="H34" s="140">
        <v>117381.71</v>
      </c>
      <c r="I34" s="140">
        <f>ROUND(E34*H34,2)</f>
        <v>117381.71</v>
      </c>
      <c r="J34" s="140">
        <v>1618.29</v>
      </c>
      <c r="K34" s="140">
        <f>ROUND(E34*J34,2)</f>
        <v>1618.29</v>
      </c>
      <c r="L34" s="140">
        <v>21</v>
      </c>
      <c r="M34" s="141">
        <f>G34*(1+L34/100)</f>
        <v>0</v>
      </c>
      <c r="N34" s="128">
        <v>0</v>
      </c>
      <c r="O34" s="128">
        <f>ROUND(E34*N34,2)</f>
        <v>0</v>
      </c>
      <c r="P34" s="128">
        <v>0</v>
      </c>
      <c r="Q34" s="128">
        <f>ROUND(E34*P34,2)</f>
        <v>0</v>
      </c>
      <c r="R34" s="128"/>
      <c r="S34" s="128" t="s">
        <v>88</v>
      </c>
      <c r="T34" s="128" t="s">
        <v>89</v>
      </c>
      <c r="U34" s="128">
        <v>3</v>
      </c>
      <c r="V34" s="128">
        <f>ROUND(E34*U34,2)</f>
        <v>3</v>
      </c>
      <c r="W34" s="128"/>
      <c r="X34" s="128" t="s">
        <v>90</v>
      </c>
      <c r="Y34" s="123"/>
      <c r="Z34" s="123"/>
      <c r="AA34" s="123"/>
      <c r="AB34" s="123"/>
      <c r="AC34" s="123"/>
      <c r="AD34" s="123"/>
      <c r="AE34" s="123"/>
      <c r="AF34" s="123"/>
      <c r="AG34" s="123" t="s">
        <v>91</v>
      </c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</row>
    <row r="35" spans="1:60" outlineLevel="1" x14ac:dyDescent="0.2">
      <c r="A35" s="126"/>
      <c r="B35" s="127"/>
      <c r="C35" s="250" t="s">
        <v>148</v>
      </c>
      <c r="D35" s="251"/>
      <c r="E35" s="251"/>
      <c r="F35" s="251"/>
      <c r="G35" s="251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3"/>
      <c r="Z35" s="123"/>
      <c r="AA35" s="123"/>
      <c r="AB35" s="123"/>
      <c r="AC35" s="123"/>
      <c r="AD35" s="123"/>
      <c r="AE35" s="123"/>
      <c r="AF35" s="123"/>
      <c r="AG35" s="123" t="s">
        <v>109</v>
      </c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23"/>
      <c r="BD35" s="123"/>
      <c r="BE35" s="123"/>
      <c r="BF35" s="123"/>
      <c r="BG35" s="123"/>
      <c r="BH35" s="123"/>
    </row>
    <row r="36" spans="1:60" outlineLevel="1" x14ac:dyDescent="0.2">
      <c r="A36" s="136">
        <v>23</v>
      </c>
      <c r="B36" s="137" t="s">
        <v>149</v>
      </c>
      <c r="C36" s="150" t="s">
        <v>150</v>
      </c>
      <c r="D36" s="158" t="s">
        <v>98</v>
      </c>
      <c r="E36" s="139">
        <v>4</v>
      </c>
      <c r="F36" s="195"/>
      <c r="G36" s="140">
        <f>ROUND(E36*F36,2)</f>
        <v>0</v>
      </c>
      <c r="H36" s="140">
        <v>58800</v>
      </c>
      <c r="I36" s="140">
        <f>ROUND(E36*H36,2)</f>
        <v>235200</v>
      </c>
      <c r="J36" s="140">
        <v>0</v>
      </c>
      <c r="K36" s="140">
        <f>ROUND(E36*J36,2)</f>
        <v>0</v>
      </c>
      <c r="L36" s="140">
        <v>21</v>
      </c>
      <c r="M36" s="141">
        <f>G36*(1+L36/100)</f>
        <v>0</v>
      </c>
      <c r="N36" s="128">
        <v>0</v>
      </c>
      <c r="O36" s="128">
        <f>ROUND(E36*N36,2)</f>
        <v>0</v>
      </c>
      <c r="P36" s="128">
        <v>0</v>
      </c>
      <c r="Q36" s="128">
        <f>ROUND(E36*P36,2)</f>
        <v>0</v>
      </c>
      <c r="R36" s="128"/>
      <c r="S36" s="128" t="s">
        <v>88</v>
      </c>
      <c r="T36" s="128" t="s">
        <v>89</v>
      </c>
      <c r="U36" s="128">
        <v>0</v>
      </c>
      <c r="V36" s="128">
        <f>ROUND(E36*U36,2)</f>
        <v>0</v>
      </c>
      <c r="W36" s="128"/>
      <c r="X36" s="128" t="s">
        <v>90</v>
      </c>
      <c r="Y36" s="123"/>
      <c r="Z36" s="123"/>
      <c r="AA36" s="123"/>
      <c r="AB36" s="123"/>
      <c r="AC36" s="123"/>
      <c r="AD36" s="123"/>
      <c r="AE36" s="123"/>
      <c r="AF36" s="123"/>
      <c r="AG36" s="123" t="s">
        <v>91</v>
      </c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  <c r="BC36" s="123"/>
      <c r="BD36" s="123"/>
      <c r="BE36" s="123"/>
      <c r="BF36" s="123"/>
      <c r="BG36" s="123"/>
      <c r="BH36" s="123"/>
    </row>
    <row r="37" spans="1:60" outlineLevel="1" x14ac:dyDescent="0.2">
      <c r="A37" s="126"/>
      <c r="B37" s="127"/>
      <c r="C37" s="250" t="s">
        <v>148</v>
      </c>
      <c r="D37" s="251"/>
      <c r="E37" s="251"/>
      <c r="F37" s="251"/>
      <c r="G37" s="251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3"/>
      <c r="Z37" s="123"/>
      <c r="AA37" s="123"/>
      <c r="AB37" s="123"/>
      <c r="AC37" s="123"/>
      <c r="AD37" s="123"/>
      <c r="AE37" s="123"/>
      <c r="AF37" s="123"/>
      <c r="AG37" s="123" t="s">
        <v>109</v>
      </c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3"/>
      <c r="BH37" s="123"/>
    </row>
    <row r="38" spans="1:60" outlineLevel="1" x14ac:dyDescent="0.2">
      <c r="A38" s="136">
        <v>24</v>
      </c>
      <c r="B38" s="137" t="s">
        <v>151</v>
      </c>
      <c r="C38" s="150" t="s">
        <v>152</v>
      </c>
      <c r="D38" s="158" t="s">
        <v>98</v>
      </c>
      <c r="E38" s="139">
        <v>16</v>
      </c>
      <c r="F38" s="195"/>
      <c r="G38" s="140">
        <f>ROUND(E38*F38,2)</f>
        <v>0</v>
      </c>
      <c r="H38" s="140">
        <v>37032.699999999997</v>
      </c>
      <c r="I38" s="140">
        <f>ROUND(E38*H38,2)</f>
        <v>592523.19999999995</v>
      </c>
      <c r="J38" s="140">
        <v>1607.3</v>
      </c>
      <c r="K38" s="140">
        <f>ROUND(E38*J38,2)</f>
        <v>25716.799999999999</v>
      </c>
      <c r="L38" s="140">
        <v>21</v>
      </c>
      <c r="M38" s="141">
        <f>G38*(1+L38/100)</f>
        <v>0</v>
      </c>
      <c r="N38" s="128">
        <v>0</v>
      </c>
      <c r="O38" s="128">
        <f>ROUND(E38*N38,2)</f>
        <v>0</v>
      </c>
      <c r="P38" s="128">
        <v>0</v>
      </c>
      <c r="Q38" s="128">
        <f>ROUND(E38*P38,2)</f>
        <v>0</v>
      </c>
      <c r="R38" s="128"/>
      <c r="S38" s="128" t="s">
        <v>88</v>
      </c>
      <c r="T38" s="128" t="s">
        <v>89</v>
      </c>
      <c r="U38" s="128">
        <v>3</v>
      </c>
      <c r="V38" s="128">
        <f>ROUND(E38*U38,2)</f>
        <v>48</v>
      </c>
      <c r="W38" s="128"/>
      <c r="X38" s="128" t="s">
        <v>90</v>
      </c>
      <c r="Y38" s="123"/>
      <c r="Z38" s="123"/>
      <c r="AA38" s="123"/>
      <c r="AB38" s="123"/>
      <c r="AC38" s="123"/>
      <c r="AD38" s="123"/>
      <c r="AE38" s="123"/>
      <c r="AF38" s="123"/>
      <c r="AG38" s="123" t="s">
        <v>91</v>
      </c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23"/>
      <c r="BD38" s="123"/>
      <c r="BE38" s="123"/>
      <c r="BF38" s="123"/>
      <c r="BG38" s="123"/>
      <c r="BH38" s="123"/>
    </row>
    <row r="39" spans="1:60" outlineLevel="1" x14ac:dyDescent="0.2">
      <c r="A39" s="126"/>
      <c r="B39" s="127"/>
      <c r="C39" s="250" t="s">
        <v>153</v>
      </c>
      <c r="D39" s="251"/>
      <c r="E39" s="251"/>
      <c r="F39" s="251"/>
      <c r="G39" s="251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3"/>
      <c r="Z39" s="123"/>
      <c r="AA39" s="123"/>
      <c r="AB39" s="123"/>
      <c r="AC39" s="123"/>
      <c r="AD39" s="123"/>
      <c r="AE39" s="123"/>
      <c r="AF39" s="123"/>
      <c r="AG39" s="123" t="s">
        <v>109</v>
      </c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</row>
    <row r="40" spans="1:60" outlineLevel="1" x14ac:dyDescent="0.2">
      <c r="A40" s="126"/>
      <c r="B40" s="127"/>
      <c r="C40" s="250" t="s">
        <v>153</v>
      </c>
      <c r="D40" s="251"/>
      <c r="E40" s="251"/>
      <c r="F40" s="251"/>
      <c r="G40" s="251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3"/>
      <c r="Z40" s="123"/>
      <c r="AA40" s="123"/>
      <c r="AB40" s="123"/>
      <c r="AC40" s="123"/>
      <c r="AD40" s="123"/>
      <c r="AE40" s="123"/>
      <c r="AF40" s="123"/>
      <c r="AG40" s="123" t="s">
        <v>109</v>
      </c>
      <c r="AH40" s="123"/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23"/>
      <c r="BD40" s="123"/>
      <c r="BE40" s="123"/>
      <c r="BF40" s="123"/>
      <c r="BG40" s="123"/>
      <c r="BH40" s="123"/>
    </row>
    <row r="41" spans="1:60" outlineLevel="1" x14ac:dyDescent="0.2">
      <c r="A41" s="142">
        <v>25</v>
      </c>
      <c r="B41" s="143" t="s">
        <v>156</v>
      </c>
      <c r="C41" s="149" t="s">
        <v>157</v>
      </c>
      <c r="D41" s="157" t="s">
        <v>125</v>
      </c>
      <c r="E41" s="145">
        <v>1</v>
      </c>
      <c r="F41" s="194"/>
      <c r="G41" s="146">
        <f>ROUND(E41*F41,2)</f>
        <v>0</v>
      </c>
      <c r="H41" s="146">
        <v>0</v>
      </c>
      <c r="I41" s="146">
        <f>ROUND(E41*H41,2)</f>
        <v>0</v>
      </c>
      <c r="J41" s="146">
        <v>10820</v>
      </c>
      <c r="K41" s="146">
        <f>ROUND(E41*J41,2)</f>
        <v>10820</v>
      </c>
      <c r="L41" s="146">
        <v>21</v>
      </c>
      <c r="M41" s="147">
        <f>G41*(1+L41/100)</f>
        <v>0</v>
      </c>
      <c r="N41" s="128">
        <v>0</v>
      </c>
      <c r="O41" s="128">
        <f>ROUND(E41*N41,2)</f>
        <v>0</v>
      </c>
      <c r="P41" s="128">
        <v>0</v>
      </c>
      <c r="Q41" s="128">
        <f>ROUND(E41*P41,2)</f>
        <v>0</v>
      </c>
      <c r="R41" s="128"/>
      <c r="S41" s="128" t="s">
        <v>88</v>
      </c>
      <c r="T41" s="128" t="s">
        <v>89</v>
      </c>
      <c r="U41" s="128">
        <v>10</v>
      </c>
      <c r="V41" s="128">
        <f>ROUND(E41*U41,2)</f>
        <v>10</v>
      </c>
      <c r="W41" s="128"/>
      <c r="X41" s="128" t="s">
        <v>90</v>
      </c>
      <c r="Y41" s="123"/>
      <c r="Z41" s="123"/>
      <c r="AA41" s="123"/>
      <c r="AB41" s="123"/>
      <c r="AC41" s="123"/>
      <c r="AD41" s="123"/>
      <c r="AE41" s="123"/>
      <c r="AF41" s="123"/>
      <c r="AG41" s="123" t="s">
        <v>91</v>
      </c>
      <c r="AH41" s="123"/>
      <c r="AI41" s="123"/>
      <c r="AJ41" s="123"/>
      <c r="AK41" s="123"/>
      <c r="AL41" s="123"/>
      <c r="AM41" s="123"/>
      <c r="AN41" s="123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3"/>
      <c r="BC41" s="123"/>
      <c r="BD41" s="123"/>
      <c r="BE41" s="123"/>
      <c r="BF41" s="123"/>
      <c r="BG41" s="123"/>
      <c r="BH41" s="123"/>
    </row>
    <row r="42" spans="1:60" outlineLevel="1" x14ac:dyDescent="0.2">
      <c r="A42" s="142">
        <v>26</v>
      </c>
      <c r="B42" s="143" t="s">
        <v>158</v>
      </c>
      <c r="C42" s="149" t="s">
        <v>159</v>
      </c>
      <c r="D42" s="157" t="s">
        <v>125</v>
      </c>
      <c r="E42" s="145">
        <v>1</v>
      </c>
      <c r="F42" s="194"/>
      <c r="G42" s="146">
        <f>ROUND(E42*F42,2)</f>
        <v>0</v>
      </c>
      <c r="H42" s="146">
        <v>0</v>
      </c>
      <c r="I42" s="146">
        <f>ROUND(E42*H42,2)</f>
        <v>0</v>
      </c>
      <c r="J42" s="146">
        <v>7637</v>
      </c>
      <c r="K42" s="146">
        <f>ROUND(E42*J42,2)</f>
        <v>7637</v>
      </c>
      <c r="L42" s="146">
        <v>21</v>
      </c>
      <c r="M42" s="147">
        <f>G42*(1+L42/100)</f>
        <v>0</v>
      </c>
      <c r="N42" s="128">
        <v>0</v>
      </c>
      <c r="O42" s="128">
        <f>ROUND(E42*N42,2)</f>
        <v>0</v>
      </c>
      <c r="P42" s="128">
        <v>0</v>
      </c>
      <c r="Q42" s="128">
        <f>ROUND(E42*P42,2)</f>
        <v>0</v>
      </c>
      <c r="R42" s="128"/>
      <c r="S42" s="128" t="s">
        <v>88</v>
      </c>
      <c r="T42" s="128" t="s">
        <v>89</v>
      </c>
      <c r="U42" s="128">
        <v>10</v>
      </c>
      <c r="V42" s="128">
        <f>ROUND(E42*U42,2)</f>
        <v>10</v>
      </c>
      <c r="W42" s="128"/>
      <c r="X42" s="128" t="s">
        <v>90</v>
      </c>
      <c r="Y42" s="123"/>
      <c r="Z42" s="123"/>
      <c r="AA42" s="123"/>
      <c r="AB42" s="123"/>
      <c r="AC42" s="123"/>
      <c r="AD42" s="123"/>
      <c r="AE42" s="123"/>
      <c r="AF42" s="123"/>
      <c r="AG42" s="123" t="s">
        <v>91</v>
      </c>
      <c r="AH42" s="123"/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3"/>
      <c r="BC42" s="123"/>
      <c r="BD42" s="123"/>
      <c r="BE42" s="123"/>
      <c r="BF42" s="123"/>
      <c r="BG42" s="123"/>
      <c r="BH42" s="123"/>
    </row>
    <row r="43" spans="1:60" outlineLevel="1" x14ac:dyDescent="0.2">
      <c r="A43" s="142">
        <v>27</v>
      </c>
      <c r="B43" s="143" t="s">
        <v>160</v>
      </c>
      <c r="C43" s="149" t="s">
        <v>161</v>
      </c>
      <c r="D43" s="157" t="s">
        <v>125</v>
      </c>
      <c r="E43" s="145">
        <v>1</v>
      </c>
      <c r="F43" s="194"/>
      <c r="G43" s="146">
        <f>ROUND(E43*F43,2)</f>
        <v>0</v>
      </c>
      <c r="H43" s="146">
        <v>0</v>
      </c>
      <c r="I43" s="146">
        <f>ROUND(E43*H43,2)</f>
        <v>0</v>
      </c>
      <c r="J43" s="146">
        <v>20525</v>
      </c>
      <c r="K43" s="146">
        <f>ROUND(E43*J43,2)</f>
        <v>20525</v>
      </c>
      <c r="L43" s="146">
        <v>21</v>
      </c>
      <c r="M43" s="147">
        <f>G43*(1+L43/100)</f>
        <v>0</v>
      </c>
      <c r="N43" s="128">
        <v>0</v>
      </c>
      <c r="O43" s="128">
        <f>ROUND(E43*N43,2)</f>
        <v>0</v>
      </c>
      <c r="P43" s="128">
        <v>0</v>
      </c>
      <c r="Q43" s="128">
        <f>ROUND(E43*P43,2)</f>
        <v>0</v>
      </c>
      <c r="R43" s="128"/>
      <c r="S43" s="128" t="s">
        <v>88</v>
      </c>
      <c r="T43" s="128" t="s">
        <v>89</v>
      </c>
      <c r="U43" s="128">
        <v>15</v>
      </c>
      <c r="V43" s="128">
        <f>ROUND(E43*U43,2)</f>
        <v>15</v>
      </c>
      <c r="W43" s="128"/>
      <c r="X43" s="128" t="s">
        <v>90</v>
      </c>
      <c r="Y43" s="123"/>
      <c r="Z43" s="123"/>
      <c r="AA43" s="123"/>
      <c r="AB43" s="123"/>
      <c r="AC43" s="123"/>
      <c r="AD43" s="123"/>
      <c r="AE43" s="123"/>
      <c r="AF43" s="123"/>
      <c r="AG43" s="123" t="s">
        <v>91</v>
      </c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  <c r="BC43" s="123"/>
      <c r="BD43" s="123"/>
      <c r="BE43" s="123"/>
      <c r="BF43" s="123"/>
      <c r="BG43" s="123"/>
      <c r="BH43" s="123"/>
    </row>
    <row r="44" spans="1:60" outlineLevel="1" x14ac:dyDescent="0.2">
      <c r="A44" s="136">
        <v>28</v>
      </c>
      <c r="B44" s="137" t="s">
        <v>162</v>
      </c>
      <c r="C44" s="150" t="s">
        <v>163</v>
      </c>
      <c r="D44" s="158" t="s">
        <v>125</v>
      </c>
      <c r="E44" s="139">
        <v>1</v>
      </c>
      <c r="F44" s="195"/>
      <c r="G44" s="140">
        <f>ROUND(E44*F44,2)</f>
        <v>0</v>
      </c>
      <c r="H44" s="140">
        <v>0</v>
      </c>
      <c r="I44" s="140">
        <f>ROUND(E44*H44,2)</f>
        <v>0</v>
      </c>
      <c r="J44" s="140">
        <v>15000</v>
      </c>
      <c r="K44" s="140">
        <f>ROUND(E44*J44,2)</f>
        <v>15000</v>
      </c>
      <c r="L44" s="140">
        <v>21</v>
      </c>
      <c r="M44" s="141">
        <f>G44*(1+L44/100)</f>
        <v>0</v>
      </c>
      <c r="N44" s="128">
        <v>0</v>
      </c>
      <c r="O44" s="128">
        <f>ROUND(E44*N44,2)</f>
        <v>0</v>
      </c>
      <c r="P44" s="128">
        <v>0</v>
      </c>
      <c r="Q44" s="128">
        <f>ROUND(E44*P44,2)</f>
        <v>0</v>
      </c>
      <c r="R44" s="128"/>
      <c r="S44" s="128" t="s">
        <v>88</v>
      </c>
      <c r="T44" s="128" t="s">
        <v>89</v>
      </c>
      <c r="U44" s="128">
        <v>0</v>
      </c>
      <c r="V44" s="128">
        <f>ROUND(E44*U44,2)</f>
        <v>0</v>
      </c>
      <c r="W44" s="128"/>
      <c r="X44" s="128" t="s">
        <v>164</v>
      </c>
      <c r="Y44" s="123"/>
      <c r="Z44" s="123"/>
      <c r="AA44" s="123"/>
      <c r="AB44" s="123"/>
      <c r="AC44" s="123"/>
      <c r="AD44" s="123"/>
      <c r="AE44" s="123"/>
      <c r="AF44" s="123"/>
      <c r="AG44" s="123" t="s">
        <v>165</v>
      </c>
      <c r="AH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3"/>
      <c r="BC44" s="123"/>
      <c r="BD44" s="123"/>
      <c r="BE44" s="123"/>
      <c r="BF44" s="123"/>
      <c r="BG44" s="123"/>
      <c r="BH44" s="123"/>
    </row>
    <row r="45" spans="1:60" x14ac:dyDescent="0.2">
      <c r="A45" s="3"/>
      <c r="B45" s="4"/>
      <c r="C45" s="151"/>
      <c r="D45" s="155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AE45">
        <v>15</v>
      </c>
      <c r="AF45">
        <v>21</v>
      </c>
      <c r="AG45" t="s">
        <v>70</v>
      </c>
    </row>
    <row r="46" spans="1:60" x14ac:dyDescent="0.2">
      <c r="C46" s="152"/>
      <c r="AG46" t="s">
        <v>166</v>
      </c>
    </row>
  </sheetData>
  <sheetProtection password="CD73" sheet="1" objects="1" scenarios="1"/>
  <mergeCells count="12">
    <mergeCell ref="C29:G29"/>
    <mergeCell ref="A1:G1"/>
    <mergeCell ref="C2:G2"/>
    <mergeCell ref="C3:G3"/>
    <mergeCell ref="C4:G4"/>
    <mergeCell ref="C16:G16"/>
    <mergeCell ref="C40:G40"/>
    <mergeCell ref="C31:G31"/>
    <mergeCell ref="C33:G33"/>
    <mergeCell ref="C35:G35"/>
    <mergeCell ref="C37:G37"/>
    <mergeCell ref="C39:G3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38" activeCellId="9" sqref="F9:F17 F19:F30 F19 F32 F34 F36 F37 F38 F39 F38"/>
    </sheetView>
  </sheetViews>
  <sheetFormatPr defaultRowHeight="12.75" outlineLevelRow="1" x14ac:dyDescent="0.2"/>
  <cols>
    <col min="1" max="1" width="3.42578125" customWidth="1"/>
    <col min="2" max="2" width="12.5703125" style="97" customWidth="1"/>
    <col min="3" max="3" width="38.28515625" style="9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G1" t="s">
        <v>58</v>
      </c>
    </row>
    <row r="2" spans="1:60" ht="24.95" customHeight="1" x14ac:dyDescent="0.2">
      <c r="A2" s="115" t="s">
        <v>7</v>
      </c>
      <c r="B2" s="40" t="s">
        <v>42</v>
      </c>
      <c r="C2" s="253" t="s">
        <v>201</v>
      </c>
      <c r="D2" s="254"/>
      <c r="E2" s="254"/>
      <c r="F2" s="254"/>
      <c r="G2" s="255"/>
      <c r="AG2" t="s">
        <v>59</v>
      </c>
    </row>
    <row r="3" spans="1:60" ht="24.95" customHeight="1" x14ac:dyDescent="0.2">
      <c r="A3" s="115" t="s">
        <v>8</v>
      </c>
      <c r="B3" s="40" t="s">
        <v>44</v>
      </c>
      <c r="C3" s="253" t="s">
        <v>202</v>
      </c>
      <c r="D3" s="254"/>
      <c r="E3" s="254"/>
      <c r="F3" s="254"/>
      <c r="G3" s="255"/>
      <c r="AC3" s="97" t="s">
        <v>59</v>
      </c>
      <c r="AG3" t="s">
        <v>60</v>
      </c>
    </row>
    <row r="4" spans="1:60" ht="24.95" customHeight="1" x14ac:dyDescent="0.2">
      <c r="A4" s="116" t="s">
        <v>9</v>
      </c>
      <c r="B4" s="117" t="s">
        <v>47</v>
      </c>
      <c r="C4" s="256" t="s">
        <v>203</v>
      </c>
      <c r="D4" s="257"/>
      <c r="E4" s="257"/>
      <c r="F4" s="257"/>
      <c r="G4" s="258"/>
      <c r="AG4" t="s">
        <v>61</v>
      </c>
    </row>
    <row r="5" spans="1:60" x14ac:dyDescent="0.2">
      <c r="D5" s="10"/>
    </row>
    <row r="6" spans="1:60" ht="38.25" x14ac:dyDescent="0.2">
      <c r="A6" s="119" t="s">
        <v>62</v>
      </c>
      <c r="B6" s="121" t="s">
        <v>63</v>
      </c>
      <c r="C6" s="121" t="s">
        <v>64</v>
      </c>
      <c r="D6" s="120" t="s">
        <v>65</v>
      </c>
      <c r="E6" s="119" t="s">
        <v>66</v>
      </c>
      <c r="F6" s="118" t="s">
        <v>67</v>
      </c>
      <c r="G6" s="119" t="s">
        <v>30</v>
      </c>
      <c r="H6" s="122" t="s">
        <v>31</v>
      </c>
      <c r="I6" s="122" t="s">
        <v>68</v>
      </c>
      <c r="J6" s="122" t="s">
        <v>32</v>
      </c>
      <c r="K6" s="122" t="s">
        <v>69</v>
      </c>
      <c r="L6" s="122" t="s">
        <v>70</v>
      </c>
      <c r="M6" s="122" t="s">
        <v>71</v>
      </c>
      <c r="N6" s="122" t="s">
        <v>72</v>
      </c>
      <c r="O6" s="122" t="s">
        <v>73</v>
      </c>
      <c r="P6" s="122" t="s">
        <v>74</v>
      </c>
      <c r="Q6" s="122" t="s">
        <v>75</v>
      </c>
      <c r="R6" s="122" t="s">
        <v>76</v>
      </c>
      <c r="S6" s="122" t="s">
        <v>77</v>
      </c>
      <c r="T6" s="122" t="s">
        <v>78</v>
      </c>
      <c r="U6" s="122" t="s">
        <v>79</v>
      </c>
      <c r="V6" s="122" t="s">
        <v>80</v>
      </c>
      <c r="W6" s="122" t="s">
        <v>81</v>
      </c>
      <c r="X6" s="122" t="s">
        <v>82</v>
      </c>
    </row>
    <row r="7" spans="1:60" hidden="1" x14ac:dyDescent="0.2">
      <c r="A7" s="3"/>
      <c r="B7" s="4"/>
      <c r="C7" s="4"/>
      <c r="D7" s="6"/>
      <c r="E7" s="124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</row>
    <row r="8" spans="1:60" x14ac:dyDescent="0.2">
      <c r="A8" s="130" t="s">
        <v>83</v>
      </c>
      <c r="B8" s="131" t="s">
        <v>54</v>
      </c>
      <c r="C8" s="148" t="s">
        <v>55</v>
      </c>
      <c r="D8" s="132"/>
      <c r="E8" s="133"/>
      <c r="F8" s="134"/>
      <c r="G8" s="134">
        <f>SUMIF(AG9:AG39,"&lt;&gt;NOR",G9:G39)</f>
        <v>0</v>
      </c>
      <c r="H8" s="134"/>
      <c r="I8" s="134">
        <f>SUM(I9:I39)</f>
        <v>1805980.12</v>
      </c>
      <c r="J8" s="134"/>
      <c r="K8" s="134">
        <f>SUM(K9:K39)</f>
        <v>483746.88</v>
      </c>
      <c r="L8" s="134"/>
      <c r="M8" s="135">
        <f>SUM(M9:M39)</f>
        <v>0</v>
      </c>
      <c r="N8" s="129"/>
      <c r="O8" s="129">
        <f>SUM(O9:O39)</f>
        <v>0</v>
      </c>
      <c r="P8" s="129"/>
      <c r="Q8" s="129">
        <f>SUM(Q9:Q39)</f>
        <v>0</v>
      </c>
      <c r="R8" s="129"/>
      <c r="S8" s="129"/>
      <c r="T8" s="129"/>
      <c r="U8" s="129"/>
      <c r="V8" s="129">
        <f>SUM(V9:V39)</f>
        <v>486.80000000000007</v>
      </c>
      <c r="W8" s="129"/>
      <c r="X8" s="129"/>
      <c r="AG8" t="s">
        <v>84</v>
      </c>
    </row>
    <row r="9" spans="1:60" outlineLevel="1" x14ac:dyDescent="0.2">
      <c r="A9" s="142">
        <v>1</v>
      </c>
      <c r="B9" s="143" t="s">
        <v>85</v>
      </c>
      <c r="C9" s="149" t="s">
        <v>86</v>
      </c>
      <c r="D9" s="144" t="s">
        <v>87</v>
      </c>
      <c r="E9" s="145">
        <v>64</v>
      </c>
      <c r="F9" s="194"/>
      <c r="G9" s="146">
        <f t="shared" ref="G9:G17" si="0">ROUND(E9*F9,2)</f>
        <v>0</v>
      </c>
      <c r="H9" s="146">
        <v>131.63</v>
      </c>
      <c r="I9" s="146">
        <f t="shared" ref="I9:I17" si="1">ROUND(E9*H9,2)</f>
        <v>8424.32</v>
      </c>
      <c r="J9" s="146">
        <v>245.37</v>
      </c>
      <c r="K9" s="146">
        <f t="shared" ref="K9:K17" si="2">ROUND(E9*J9,2)</f>
        <v>15703.68</v>
      </c>
      <c r="L9" s="146">
        <v>21</v>
      </c>
      <c r="M9" s="147">
        <f t="shared" ref="M9:M17" si="3">G9*(1+L9/100)</f>
        <v>0</v>
      </c>
      <c r="N9" s="128">
        <v>0</v>
      </c>
      <c r="O9" s="128">
        <f t="shared" ref="O9:O17" si="4">ROUND(E9*N9,2)</f>
        <v>0</v>
      </c>
      <c r="P9" s="128">
        <v>0</v>
      </c>
      <c r="Q9" s="128">
        <f t="shared" ref="Q9:Q17" si="5">ROUND(E9*P9,2)</f>
        <v>0</v>
      </c>
      <c r="R9" s="128"/>
      <c r="S9" s="128" t="s">
        <v>88</v>
      </c>
      <c r="T9" s="128" t="s">
        <v>89</v>
      </c>
      <c r="U9" s="128">
        <v>0.42499999999999999</v>
      </c>
      <c r="V9" s="128">
        <f t="shared" ref="V9:V17" si="6">ROUND(E9*U9,2)</f>
        <v>27.2</v>
      </c>
      <c r="W9" s="128"/>
      <c r="X9" s="128" t="s">
        <v>90</v>
      </c>
      <c r="Y9" s="123"/>
      <c r="Z9" s="123"/>
      <c r="AA9" s="123"/>
      <c r="AB9" s="123"/>
      <c r="AC9" s="123"/>
      <c r="AD9" s="123"/>
      <c r="AE9" s="123"/>
      <c r="AF9" s="123"/>
      <c r="AG9" s="123" t="s">
        <v>91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</row>
    <row r="10" spans="1:60" outlineLevel="1" x14ac:dyDescent="0.2">
      <c r="A10" s="142">
        <v>2</v>
      </c>
      <c r="B10" s="143" t="s">
        <v>92</v>
      </c>
      <c r="C10" s="149" t="s">
        <v>93</v>
      </c>
      <c r="D10" s="144" t="s">
        <v>87</v>
      </c>
      <c r="E10" s="145">
        <v>307</v>
      </c>
      <c r="F10" s="194"/>
      <c r="G10" s="146">
        <f t="shared" si="0"/>
        <v>0</v>
      </c>
      <c r="H10" s="146">
        <v>214.39</v>
      </c>
      <c r="I10" s="146">
        <f t="shared" si="1"/>
        <v>65817.73</v>
      </c>
      <c r="J10" s="146">
        <v>309.61</v>
      </c>
      <c r="K10" s="146">
        <f t="shared" si="2"/>
        <v>95050.27</v>
      </c>
      <c r="L10" s="146">
        <v>21</v>
      </c>
      <c r="M10" s="147">
        <f t="shared" si="3"/>
        <v>0</v>
      </c>
      <c r="N10" s="128">
        <v>0</v>
      </c>
      <c r="O10" s="128">
        <f t="shared" si="4"/>
        <v>0</v>
      </c>
      <c r="P10" s="128">
        <v>0</v>
      </c>
      <c r="Q10" s="128">
        <f t="shared" si="5"/>
        <v>0</v>
      </c>
      <c r="R10" s="128"/>
      <c r="S10" s="128" t="s">
        <v>88</v>
      </c>
      <c r="T10" s="128" t="s">
        <v>89</v>
      </c>
      <c r="U10" s="128">
        <v>0.55100000000000005</v>
      </c>
      <c r="V10" s="128">
        <f t="shared" si="6"/>
        <v>169.16</v>
      </c>
      <c r="W10" s="128"/>
      <c r="X10" s="128" t="s">
        <v>90</v>
      </c>
      <c r="Y10" s="123"/>
      <c r="Z10" s="123"/>
      <c r="AA10" s="123"/>
      <c r="AB10" s="123"/>
      <c r="AC10" s="123"/>
      <c r="AD10" s="123"/>
      <c r="AE10" s="123"/>
      <c r="AF10" s="123"/>
      <c r="AG10" s="123" t="s">
        <v>91</v>
      </c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</row>
    <row r="11" spans="1:60" outlineLevel="1" x14ac:dyDescent="0.2">
      <c r="A11" s="142">
        <v>3</v>
      </c>
      <c r="B11" s="143" t="s">
        <v>94</v>
      </c>
      <c r="C11" s="149" t="s">
        <v>95</v>
      </c>
      <c r="D11" s="144" t="s">
        <v>87</v>
      </c>
      <c r="E11" s="145">
        <v>85</v>
      </c>
      <c r="F11" s="194"/>
      <c r="G11" s="146">
        <f t="shared" si="0"/>
        <v>0</v>
      </c>
      <c r="H11" s="146">
        <v>237.3</v>
      </c>
      <c r="I11" s="146">
        <f t="shared" si="1"/>
        <v>20170.5</v>
      </c>
      <c r="J11" s="146">
        <v>361.7</v>
      </c>
      <c r="K11" s="146">
        <f t="shared" si="2"/>
        <v>30744.5</v>
      </c>
      <c r="L11" s="146">
        <v>21</v>
      </c>
      <c r="M11" s="147">
        <f t="shared" si="3"/>
        <v>0</v>
      </c>
      <c r="N11" s="128">
        <v>0</v>
      </c>
      <c r="O11" s="128">
        <f t="shared" si="4"/>
        <v>0</v>
      </c>
      <c r="P11" s="128">
        <v>0</v>
      </c>
      <c r="Q11" s="128">
        <f t="shared" si="5"/>
        <v>0</v>
      </c>
      <c r="R11" s="128"/>
      <c r="S11" s="128" t="s">
        <v>88</v>
      </c>
      <c r="T11" s="128" t="s">
        <v>89</v>
      </c>
      <c r="U11" s="128">
        <v>0.65300000000000002</v>
      </c>
      <c r="V11" s="128">
        <f t="shared" si="6"/>
        <v>55.51</v>
      </c>
      <c r="W11" s="128"/>
      <c r="X11" s="128" t="s">
        <v>90</v>
      </c>
      <c r="Y11" s="123"/>
      <c r="Z11" s="123"/>
      <c r="AA11" s="123"/>
      <c r="AB11" s="123"/>
      <c r="AC11" s="123"/>
      <c r="AD11" s="123"/>
      <c r="AE11" s="123"/>
      <c r="AF11" s="123"/>
      <c r="AG11" s="123" t="s">
        <v>91</v>
      </c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</row>
    <row r="12" spans="1:60" outlineLevel="1" x14ac:dyDescent="0.2">
      <c r="A12" s="142">
        <v>4</v>
      </c>
      <c r="B12" s="143" t="s">
        <v>167</v>
      </c>
      <c r="C12" s="149" t="s">
        <v>168</v>
      </c>
      <c r="D12" s="144" t="s">
        <v>87</v>
      </c>
      <c r="E12" s="145">
        <v>40</v>
      </c>
      <c r="F12" s="194"/>
      <c r="G12" s="146">
        <f t="shared" si="0"/>
        <v>0</v>
      </c>
      <c r="H12" s="146">
        <v>306.95999999999998</v>
      </c>
      <c r="I12" s="146">
        <f t="shared" si="1"/>
        <v>12278.4</v>
      </c>
      <c r="J12" s="146">
        <v>317.04000000000002</v>
      </c>
      <c r="K12" s="146">
        <f t="shared" si="2"/>
        <v>12681.6</v>
      </c>
      <c r="L12" s="146">
        <v>21</v>
      </c>
      <c r="M12" s="147">
        <f t="shared" si="3"/>
        <v>0</v>
      </c>
      <c r="N12" s="128">
        <v>0</v>
      </c>
      <c r="O12" s="128">
        <f t="shared" si="4"/>
        <v>0</v>
      </c>
      <c r="P12" s="128">
        <v>0</v>
      </c>
      <c r="Q12" s="128">
        <f t="shared" si="5"/>
        <v>0</v>
      </c>
      <c r="R12" s="128"/>
      <c r="S12" s="128" t="s">
        <v>88</v>
      </c>
      <c r="T12" s="128" t="s">
        <v>89</v>
      </c>
      <c r="U12" s="128">
        <v>0.56100000000000005</v>
      </c>
      <c r="V12" s="128">
        <f t="shared" si="6"/>
        <v>22.44</v>
      </c>
      <c r="W12" s="128"/>
      <c r="X12" s="128" t="s">
        <v>90</v>
      </c>
      <c r="Y12" s="123"/>
      <c r="Z12" s="123"/>
      <c r="AA12" s="123"/>
      <c r="AB12" s="123"/>
      <c r="AC12" s="123"/>
      <c r="AD12" s="123"/>
      <c r="AE12" s="123"/>
      <c r="AF12" s="123"/>
      <c r="AG12" s="123" t="s">
        <v>91</v>
      </c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</row>
    <row r="13" spans="1:60" outlineLevel="1" x14ac:dyDescent="0.2">
      <c r="A13" s="142">
        <v>5</v>
      </c>
      <c r="B13" s="143" t="s">
        <v>96</v>
      </c>
      <c r="C13" s="149" t="s">
        <v>97</v>
      </c>
      <c r="D13" s="144" t="s">
        <v>98</v>
      </c>
      <c r="E13" s="145">
        <v>30</v>
      </c>
      <c r="F13" s="194"/>
      <c r="G13" s="146">
        <f t="shared" si="0"/>
        <v>0</v>
      </c>
      <c r="H13" s="146">
        <v>62.36</v>
      </c>
      <c r="I13" s="146">
        <f t="shared" si="1"/>
        <v>1870.8</v>
      </c>
      <c r="J13" s="146">
        <v>47.64</v>
      </c>
      <c r="K13" s="146">
        <f t="shared" si="2"/>
        <v>1429.2</v>
      </c>
      <c r="L13" s="146">
        <v>21</v>
      </c>
      <c r="M13" s="147">
        <f t="shared" si="3"/>
        <v>0</v>
      </c>
      <c r="N13" s="128">
        <v>0</v>
      </c>
      <c r="O13" s="128">
        <f t="shared" si="4"/>
        <v>0</v>
      </c>
      <c r="P13" s="128">
        <v>0</v>
      </c>
      <c r="Q13" s="128">
        <f t="shared" si="5"/>
        <v>0</v>
      </c>
      <c r="R13" s="128"/>
      <c r="S13" s="128" t="s">
        <v>88</v>
      </c>
      <c r="T13" s="128" t="s">
        <v>89</v>
      </c>
      <c r="U13" s="128">
        <v>6.6000000000000003E-2</v>
      </c>
      <c r="V13" s="128">
        <f t="shared" si="6"/>
        <v>1.98</v>
      </c>
      <c r="W13" s="128"/>
      <c r="X13" s="128" t="s">
        <v>90</v>
      </c>
      <c r="Y13" s="123"/>
      <c r="Z13" s="123"/>
      <c r="AA13" s="123"/>
      <c r="AB13" s="123"/>
      <c r="AC13" s="123"/>
      <c r="AD13" s="123"/>
      <c r="AE13" s="123"/>
      <c r="AF13" s="123"/>
      <c r="AG13" s="123" t="s">
        <v>91</v>
      </c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</row>
    <row r="14" spans="1:60" outlineLevel="1" x14ac:dyDescent="0.2">
      <c r="A14" s="142">
        <v>6</v>
      </c>
      <c r="B14" s="143" t="s">
        <v>99</v>
      </c>
      <c r="C14" s="149" t="s">
        <v>100</v>
      </c>
      <c r="D14" s="144" t="s">
        <v>98</v>
      </c>
      <c r="E14" s="145">
        <v>138</v>
      </c>
      <c r="F14" s="194"/>
      <c r="G14" s="146">
        <f t="shared" si="0"/>
        <v>0</v>
      </c>
      <c r="H14" s="146">
        <v>28.53</v>
      </c>
      <c r="I14" s="146">
        <f t="shared" si="1"/>
        <v>3937.14</v>
      </c>
      <c r="J14" s="146">
        <v>47.47</v>
      </c>
      <c r="K14" s="146">
        <f t="shared" si="2"/>
        <v>6550.86</v>
      </c>
      <c r="L14" s="146">
        <v>21</v>
      </c>
      <c r="M14" s="147">
        <f t="shared" si="3"/>
        <v>0</v>
      </c>
      <c r="N14" s="128">
        <v>0</v>
      </c>
      <c r="O14" s="128">
        <f t="shared" si="4"/>
        <v>0</v>
      </c>
      <c r="P14" s="128">
        <v>0</v>
      </c>
      <c r="Q14" s="128">
        <f t="shared" si="5"/>
        <v>0</v>
      </c>
      <c r="R14" s="128"/>
      <c r="S14" s="128" t="s">
        <v>88</v>
      </c>
      <c r="T14" s="128" t="s">
        <v>89</v>
      </c>
      <c r="U14" s="128">
        <v>6.6000000000000003E-2</v>
      </c>
      <c r="V14" s="128">
        <f t="shared" si="6"/>
        <v>9.11</v>
      </c>
      <c r="W14" s="128"/>
      <c r="X14" s="128" t="s">
        <v>90</v>
      </c>
      <c r="Y14" s="123"/>
      <c r="Z14" s="123"/>
      <c r="AA14" s="123"/>
      <c r="AB14" s="123"/>
      <c r="AC14" s="123"/>
      <c r="AD14" s="123"/>
      <c r="AE14" s="123"/>
      <c r="AF14" s="123"/>
      <c r="AG14" s="123" t="s">
        <v>91</v>
      </c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</row>
    <row r="15" spans="1:60" outlineLevel="1" x14ac:dyDescent="0.2">
      <c r="A15" s="142">
        <v>7</v>
      </c>
      <c r="B15" s="143" t="s">
        <v>101</v>
      </c>
      <c r="C15" s="149" t="s">
        <v>102</v>
      </c>
      <c r="D15" s="144" t="s">
        <v>98</v>
      </c>
      <c r="E15" s="145">
        <v>30</v>
      </c>
      <c r="F15" s="194"/>
      <c r="G15" s="146">
        <f t="shared" si="0"/>
        <v>0</v>
      </c>
      <c r="H15" s="146">
        <v>40.54</v>
      </c>
      <c r="I15" s="146">
        <f t="shared" si="1"/>
        <v>1216.2</v>
      </c>
      <c r="J15" s="146">
        <v>47.46</v>
      </c>
      <c r="K15" s="146">
        <f t="shared" si="2"/>
        <v>1423.8</v>
      </c>
      <c r="L15" s="146">
        <v>21</v>
      </c>
      <c r="M15" s="147">
        <f t="shared" si="3"/>
        <v>0</v>
      </c>
      <c r="N15" s="128">
        <v>0</v>
      </c>
      <c r="O15" s="128">
        <f t="shared" si="4"/>
        <v>0</v>
      </c>
      <c r="P15" s="128">
        <v>0</v>
      </c>
      <c r="Q15" s="128">
        <f t="shared" si="5"/>
        <v>0</v>
      </c>
      <c r="R15" s="128"/>
      <c r="S15" s="128" t="s">
        <v>88</v>
      </c>
      <c r="T15" s="128" t="s">
        <v>89</v>
      </c>
      <c r="U15" s="128">
        <v>6.6000000000000003E-2</v>
      </c>
      <c r="V15" s="128">
        <f t="shared" si="6"/>
        <v>1.98</v>
      </c>
      <c r="W15" s="128"/>
      <c r="X15" s="128" t="s">
        <v>90</v>
      </c>
      <c r="Y15" s="123"/>
      <c r="Z15" s="123"/>
      <c r="AA15" s="123"/>
      <c r="AB15" s="123"/>
      <c r="AC15" s="123"/>
      <c r="AD15" s="123"/>
      <c r="AE15" s="123"/>
      <c r="AF15" s="123"/>
      <c r="AG15" s="123" t="s">
        <v>91</v>
      </c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</row>
    <row r="16" spans="1:60" outlineLevel="1" x14ac:dyDescent="0.2">
      <c r="A16" s="142">
        <v>8</v>
      </c>
      <c r="B16" s="143" t="s">
        <v>169</v>
      </c>
      <c r="C16" s="149" t="s">
        <v>170</v>
      </c>
      <c r="D16" s="144" t="s">
        <v>98</v>
      </c>
      <c r="E16" s="145">
        <v>20</v>
      </c>
      <c r="F16" s="194"/>
      <c r="G16" s="146">
        <f t="shared" si="0"/>
        <v>0</v>
      </c>
      <c r="H16" s="146">
        <v>347.48</v>
      </c>
      <c r="I16" s="146">
        <f t="shared" si="1"/>
        <v>6949.6</v>
      </c>
      <c r="J16" s="146">
        <v>57.52</v>
      </c>
      <c r="K16" s="146">
        <f t="shared" si="2"/>
        <v>1150.4000000000001</v>
      </c>
      <c r="L16" s="146">
        <v>21</v>
      </c>
      <c r="M16" s="147">
        <f t="shared" si="3"/>
        <v>0</v>
      </c>
      <c r="N16" s="128">
        <v>0</v>
      </c>
      <c r="O16" s="128">
        <f t="shared" si="4"/>
        <v>0</v>
      </c>
      <c r="P16" s="128">
        <v>0</v>
      </c>
      <c r="Q16" s="128">
        <f t="shared" si="5"/>
        <v>0</v>
      </c>
      <c r="R16" s="128"/>
      <c r="S16" s="128" t="s">
        <v>88</v>
      </c>
      <c r="T16" s="128" t="s">
        <v>89</v>
      </c>
      <c r="U16" s="128">
        <v>0.08</v>
      </c>
      <c r="V16" s="128">
        <f t="shared" si="6"/>
        <v>1.6</v>
      </c>
      <c r="W16" s="128"/>
      <c r="X16" s="128" t="s">
        <v>90</v>
      </c>
      <c r="Y16" s="123"/>
      <c r="Z16" s="123"/>
      <c r="AA16" s="123"/>
      <c r="AB16" s="123"/>
      <c r="AC16" s="123"/>
      <c r="AD16" s="123"/>
      <c r="AE16" s="123"/>
      <c r="AF16" s="123"/>
      <c r="AG16" s="123" t="s">
        <v>91</v>
      </c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</row>
    <row r="17" spans="1:60" outlineLevel="1" x14ac:dyDescent="0.2">
      <c r="A17" s="136">
        <v>9</v>
      </c>
      <c r="B17" s="137" t="s">
        <v>103</v>
      </c>
      <c r="C17" s="150" t="s">
        <v>104</v>
      </c>
      <c r="D17" s="138" t="s">
        <v>105</v>
      </c>
      <c r="E17" s="139">
        <v>4.0999999999999996</v>
      </c>
      <c r="F17" s="195"/>
      <c r="G17" s="140">
        <f t="shared" si="0"/>
        <v>0</v>
      </c>
      <c r="H17" s="140">
        <v>19400</v>
      </c>
      <c r="I17" s="140">
        <f t="shared" si="1"/>
        <v>79540</v>
      </c>
      <c r="J17" s="140">
        <v>0</v>
      </c>
      <c r="K17" s="140">
        <f t="shared" si="2"/>
        <v>0</v>
      </c>
      <c r="L17" s="140">
        <v>21</v>
      </c>
      <c r="M17" s="141">
        <f t="shared" si="3"/>
        <v>0</v>
      </c>
      <c r="N17" s="128">
        <v>0</v>
      </c>
      <c r="O17" s="128">
        <f t="shared" si="4"/>
        <v>0</v>
      </c>
      <c r="P17" s="128">
        <v>0</v>
      </c>
      <c r="Q17" s="128">
        <f t="shared" si="5"/>
        <v>0</v>
      </c>
      <c r="R17" s="128"/>
      <c r="S17" s="128" t="s">
        <v>88</v>
      </c>
      <c r="T17" s="128" t="s">
        <v>89</v>
      </c>
      <c r="U17" s="128">
        <v>0</v>
      </c>
      <c r="V17" s="128">
        <f t="shared" si="6"/>
        <v>0</v>
      </c>
      <c r="W17" s="128"/>
      <c r="X17" s="128" t="s">
        <v>106</v>
      </c>
      <c r="Y17" s="123"/>
      <c r="Z17" s="123"/>
      <c r="AA17" s="123"/>
      <c r="AB17" s="123"/>
      <c r="AC17" s="123"/>
      <c r="AD17" s="123"/>
      <c r="AE17" s="123"/>
      <c r="AF17" s="123"/>
      <c r="AG17" s="123" t="s">
        <v>107</v>
      </c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</row>
    <row r="18" spans="1:60" outlineLevel="1" x14ac:dyDescent="0.2">
      <c r="A18" s="126"/>
      <c r="B18" s="127"/>
      <c r="C18" s="250" t="s">
        <v>108</v>
      </c>
      <c r="D18" s="251"/>
      <c r="E18" s="251"/>
      <c r="F18" s="251"/>
      <c r="G18" s="251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3"/>
      <c r="Z18" s="123"/>
      <c r="AA18" s="123"/>
      <c r="AB18" s="123"/>
      <c r="AC18" s="123"/>
      <c r="AD18" s="123"/>
      <c r="AE18" s="123"/>
      <c r="AF18" s="123"/>
      <c r="AG18" s="123" t="s">
        <v>109</v>
      </c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</row>
    <row r="19" spans="1:60" outlineLevel="1" x14ac:dyDescent="0.2">
      <c r="A19" s="142">
        <v>10</v>
      </c>
      <c r="B19" s="143" t="s">
        <v>110</v>
      </c>
      <c r="C19" s="149" t="s">
        <v>111</v>
      </c>
      <c r="D19" s="144" t="s">
        <v>98</v>
      </c>
      <c r="E19" s="145">
        <v>30</v>
      </c>
      <c r="F19" s="194"/>
      <c r="G19" s="146">
        <f t="shared" ref="G19:G30" si="7">ROUND(E19*F19,2)</f>
        <v>0</v>
      </c>
      <c r="H19" s="146">
        <v>39.81</v>
      </c>
      <c r="I19" s="146">
        <f t="shared" ref="I19:I30" si="8">ROUND(E19*H19,2)</f>
        <v>1194.3</v>
      </c>
      <c r="J19" s="146">
        <v>72.19</v>
      </c>
      <c r="K19" s="146">
        <f t="shared" ref="K19:K30" si="9">ROUND(E19*J19,2)</f>
        <v>2165.6999999999998</v>
      </c>
      <c r="L19" s="146">
        <v>21</v>
      </c>
      <c r="M19" s="147">
        <f t="shared" ref="M19:M30" si="10">G19*(1+L19/100)</f>
        <v>0</v>
      </c>
      <c r="N19" s="128">
        <v>0</v>
      </c>
      <c r="O19" s="128">
        <f t="shared" ref="O19:O30" si="11">ROUND(E19*N19,2)</f>
        <v>0</v>
      </c>
      <c r="P19" s="128">
        <v>0</v>
      </c>
      <c r="Q19" s="128">
        <f t="shared" ref="Q19:Q30" si="12">ROUND(E19*P19,2)</f>
        <v>0</v>
      </c>
      <c r="R19" s="128"/>
      <c r="S19" s="128" t="s">
        <v>88</v>
      </c>
      <c r="T19" s="128" t="s">
        <v>89</v>
      </c>
      <c r="U19" s="128">
        <v>0.1</v>
      </c>
      <c r="V19" s="128">
        <f t="shared" ref="V19:V30" si="13">ROUND(E19*U19,2)</f>
        <v>3</v>
      </c>
      <c r="W19" s="128"/>
      <c r="X19" s="128" t="s">
        <v>90</v>
      </c>
      <c r="Y19" s="123"/>
      <c r="Z19" s="123"/>
      <c r="AA19" s="123"/>
      <c r="AB19" s="123"/>
      <c r="AC19" s="123"/>
      <c r="AD19" s="123"/>
      <c r="AE19" s="123"/>
      <c r="AF19" s="123"/>
      <c r="AG19" s="123" t="s">
        <v>91</v>
      </c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</row>
    <row r="20" spans="1:60" outlineLevel="1" x14ac:dyDescent="0.2">
      <c r="A20" s="142">
        <v>11</v>
      </c>
      <c r="B20" s="143" t="s">
        <v>112</v>
      </c>
      <c r="C20" s="149" t="s">
        <v>113</v>
      </c>
      <c r="D20" s="144" t="s">
        <v>98</v>
      </c>
      <c r="E20" s="145">
        <v>142</v>
      </c>
      <c r="F20" s="194"/>
      <c r="G20" s="146">
        <f t="shared" si="7"/>
        <v>0</v>
      </c>
      <c r="H20" s="146">
        <v>32.229999999999997</v>
      </c>
      <c r="I20" s="146">
        <f t="shared" si="8"/>
        <v>4576.66</v>
      </c>
      <c r="J20" s="146">
        <v>71.77</v>
      </c>
      <c r="K20" s="146">
        <f t="shared" si="9"/>
        <v>10191.34</v>
      </c>
      <c r="L20" s="146">
        <v>21</v>
      </c>
      <c r="M20" s="147">
        <f t="shared" si="10"/>
        <v>0</v>
      </c>
      <c r="N20" s="128">
        <v>0</v>
      </c>
      <c r="O20" s="128">
        <f t="shared" si="11"/>
        <v>0</v>
      </c>
      <c r="P20" s="128">
        <v>0</v>
      </c>
      <c r="Q20" s="128">
        <f t="shared" si="12"/>
        <v>0</v>
      </c>
      <c r="R20" s="128"/>
      <c r="S20" s="128" t="s">
        <v>88</v>
      </c>
      <c r="T20" s="128" t="s">
        <v>89</v>
      </c>
      <c r="U20" s="128">
        <v>0.1</v>
      </c>
      <c r="V20" s="128">
        <f t="shared" si="13"/>
        <v>14.2</v>
      </c>
      <c r="W20" s="128"/>
      <c r="X20" s="128" t="s">
        <v>90</v>
      </c>
      <c r="Y20" s="123"/>
      <c r="Z20" s="123"/>
      <c r="AA20" s="123"/>
      <c r="AB20" s="123"/>
      <c r="AC20" s="123"/>
      <c r="AD20" s="123"/>
      <c r="AE20" s="123"/>
      <c r="AF20" s="123"/>
      <c r="AG20" s="123" t="s">
        <v>91</v>
      </c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</row>
    <row r="21" spans="1:60" outlineLevel="1" x14ac:dyDescent="0.2">
      <c r="A21" s="142">
        <v>12</v>
      </c>
      <c r="B21" s="143" t="s">
        <v>114</v>
      </c>
      <c r="C21" s="149" t="s">
        <v>115</v>
      </c>
      <c r="D21" s="144" t="s">
        <v>98</v>
      </c>
      <c r="E21" s="145">
        <v>40</v>
      </c>
      <c r="F21" s="194"/>
      <c r="G21" s="146">
        <f t="shared" si="7"/>
        <v>0</v>
      </c>
      <c r="H21" s="146">
        <v>32.97</v>
      </c>
      <c r="I21" s="146">
        <f t="shared" si="8"/>
        <v>1318.8</v>
      </c>
      <c r="J21" s="146">
        <v>72.03</v>
      </c>
      <c r="K21" s="146">
        <f t="shared" si="9"/>
        <v>2881.2</v>
      </c>
      <c r="L21" s="146">
        <v>21</v>
      </c>
      <c r="M21" s="147">
        <f t="shared" si="10"/>
        <v>0</v>
      </c>
      <c r="N21" s="128">
        <v>0</v>
      </c>
      <c r="O21" s="128">
        <f t="shared" si="11"/>
        <v>0</v>
      </c>
      <c r="P21" s="128">
        <v>0</v>
      </c>
      <c r="Q21" s="128">
        <f t="shared" si="12"/>
        <v>0</v>
      </c>
      <c r="R21" s="128"/>
      <c r="S21" s="128" t="s">
        <v>88</v>
      </c>
      <c r="T21" s="128" t="s">
        <v>89</v>
      </c>
      <c r="U21" s="128">
        <v>0.1</v>
      </c>
      <c r="V21" s="128">
        <f t="shared" si="13"/>
        <v>4</v>
      </c>
      <c r="W21" s="128"/>
      <c r="X21" s="128" t="s">
        <v>90</v>
      </c>
      <c r="Y21" s="123"/>
      <c r="Z21" s="123"/>
      <c r="AA21" s="123"/>
      <c r="AB21" s="123"/>
      <c r="AC21" s="123"/>
      <c r="AD21" s="123"/>
      <c r="AE21" s="123"/>
      <c r="AF21" s="123"/>
      <c r="AG21" s="123" t="s">
        <v>91</v>
      </c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</row>
    <row r="22" spans="1:60" outlineLevel="1" x14ac:dyDescent="0.2">
      <c r="A22" s="142">
        <v>13</v>
      </c>
      <c r="B22" s="143" t="s">
        <v>171</v>
      </c>
      <c r="C22" s="149" t="s">
        <v>172</v>
      </c>
      <c r="D22" s="144" t="s">
        <v>98</v>
      </c>
      <c r="E22" s="145">
        <v>19</v>
      </c>
      <c r="F22" s="194"/>
      <c r="G22" s="146">
        <f t="shared" si="7"/>
        <v>0</v>
      </c>
      <c r="H22" s="146">
        <v>34.770000000000003</v>
      </c>
      <c r="I22" s="146">
        <f t="shared" si="8"/>
        <v>660.63</v>
      </c>
      <c r="J22" s="146">
        <v>72.23</v>
      </c>
      <c r="K22" s="146">
        <f t="shared" si="9"/>
        <v>1372.37</v>
      </c>
      <c r="L22" s="146">
        <v>21</v>
      </c>
      <c r="M22" s="147">
        <f t="shared" si="10"/>
        <v>0</v>
      </c>
      <c r="N22" s="128">
        <v>0</v>
      </c>
      <c r="O22" s="128">
        <f t="shared" si="11"/>
        <v>0</v>
      </c>
      <c r="P22" s="128">
        <v>0</v>
      </c>
      <c r="Q22" s="128">
        <f t="shared" si="12"/>
        <v>0</v>
      </c>
      <c r="R22" s="128"/>
      <c r="S22" s="128" t="s">
        <v>88</v>
      </c>
      <c r="T22" s="128" t="s">
        <v>89</v>
      </c>
      <c r="U22" s="128">
        <v>0.1</v>
      </c>
      <c r="V22" s="128">
        <f t="shared" si="13"/>
        <v>1.9</v>
      </c>
      <c r="W22" s="128"/>
      <c r="X22" s="128" t="s">
        <v>90</v>
      </c>
      <c r="Y22" s="123"/>
      <c r="Z22" s="123"/>
      <c r="AA22" s="123"/>
      <c r="AB22" s="123"/>
      <c r="AC22" s="123"/>
      <c r="AD22" s="123"/>
      <c r="AE22" s="123"/>
      <c r="AF22" s="123"/>
      <c r="AG22" s="123" t="s">
        <v>91</v>
      </c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</row>
    <row r="23" spans="1:60" outlineLevel="1" x14ac:dyDescent="0.2">
      <c r="A23" s="142">
        <v>14</v>
      </c>
      <c r="B23" s="143" t="s">
        <v>116</v>
      </c>
      <c r="C23" s="149" t="s">
        <v>117</v>
      </c>
      <c r="D23" s="144" t="s">
        <v>87</v>
      </c>
      <c r="E23" s="145">
        <v>496</v>
      </c>
      <c r="F23" s="194"/>
      <c r="G23" s="146">
        <f t="shared" si="7"/>
        <v>0</v>
      </c>
      <c r="H23" s="146">
        <v>0</v>
      </c>
      <c r="I23" s="146">
        <f t="shared" si="8"/>
        <v>0</v>
      </c>
      <c r="J23" s="146">
        <v>14</v>
      </c>
      <c r="K23" s="146">
        <f t="shared" si="9"/>
        <v>6944</v>
      </c>
      <c r="L23" s="146">
        <v>21</v>
      </c>
      <c r="M23" s="147">
        <f t="shared" si="10"/>
        <v>0</v>
      </c>
      <c r="N23" s="128">
        <v>0</v>
      </c>
      <c r="O23" s="128">
        <f t="shared" si="11"/>
        <v>0</v>
      </c>
      <c r="P23" s="128">
        <v>0</v>
      </c>
      <c r="Q23" s="128">
        <f t="shared" si="12"/>
        <v>0</v>
      </c>
      <c r="R23" s="128"/>
      <c r="S23" s="128" t="s">
        <v>88</v>
      </c>
      <c r="T23" s="128" t="s">
        <v>89</v>
      </c>
      <c r="U23" s="128">
        <v>0.02</v>
      </c>
      <c r="V23" s="128">
        <f t="shared" si="13"/>
        <v>9.92</v>
      </c>
      <c r="W23" s="128"/>
      <c r="X23" s="128" t="s">
        <v>90</v>
      </c>
      <c r="Y23" s="123"/>
      <c r="Z23" s="123"/>
      <c r="AA23" s="123"/>
      <c r="AB23" s="123"/>
      <c r="AC23" s="123"/>
      <c r="AD23" s="123"/>
      <c r="AE23" s="123"/>
      <c r="AF23" s="123"/>
      <c r="AG23" s="123" t="s">
        <v>91</v>
      </c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</row>
    <row r="24" spans="1:60" outlineLevel="1" x14ac:dyDescent="0.2">
      <c r="A24" s="142">
        <v>15</v>
      </c>
      <c r="B24" s="143" t="s">
        <v>118</v>
      </c>
      <c r="C24" s="149" t="s">
        <v>119</v>
      </c>
      <c r="D24" s="144" t="s">
        <v>120</v>
      </c>
      <c r="E24" s="145">
        <v>496</v>
      </c>
      <c r="F24" s="194"/>
      <c r="G24" s="146">
        <f t="shared" si="7"/>
        <v>0</v>
      </c>
      <c r="H24" s="146">
        <v>10</v>
      </c>
      <c r="I24" s="146">
        <f t="shared" si="8"/>
        <v>4960</v>
      </c>
      <c r="J24" s="146">
        <v>0</v>
      </c>
      <c r="K24" s="146">
        <f t="shared" si="9"/>
        <v>0</v>
      </c>
      <c r="L24" s="146">
        <v>21</v>
      </c>
      <c r="M24" s="147">
        <f t="shared" si="10"/>
        <v>0</v>
      </c>
      <c r="N24" s="128">
        <v>0</v>
      </c>
      <c r="O24" s="128">
        <f t="shared" si="11"/>
        <v>0</v>
      </c>
      <c r="P24" s="128">
        <v>0</v>
      </c>
      <c r="Q24" s="128">
        <f t="shared" si="12"/>
        <v>0</v>
      </c>
      <c r="R24" s="128"/>
      <c r="S24" s="128" t="s">
        <v>88</v>
      </c>
      <c r="T24" s="128" t="s">
        <v>89</v>
      </c>
      <c r="U24" s="128">
        <v>0</v>
      </c>
      <c r="V24" s="128">
        <f t="shared" si="13"/>
        <v>0</v>
      </c>
      <c r="W24" s="128"/>
      <c r="X24" s="128" t="s">
        <v>90</v>
      </c>
      <c r="Y24" s="123"/>
      <c r="Z24" s="123"/>
      <c r="AA24" s="123"/>
      <c r="AB24" s="123"/>
      <c r="AC24" s="123"/>
      <c r="AD24" s="123"/>
      <c r="AE24" s="123"/>
      <c r="AF24" s="123"/>
      <c r="AG24" s="123" t="s">
        <v>91</v>
      </c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</row>
    <row r="25" spans="1:60" outlineLevel="1" x14ac:dyDescent="0.2">
      <c r="A25" s="142">
        <v>16</v>
      </c>
      <c r="B25" s="143" t="s">
        <v>121</v>
      </c>
      <c r="C25" s="149" t="s">
        <v>122</v>
      </c>
      <c r="D25" s="144" t="s">
        <v>87</v>
      </c>
      <c r="E25" s="145">
        <v>496</v>
      </c>
      <c r="F25" s="194"/>
      <c r="G25" s="146">
        <f t="shared" si="7"/>
        <v>0</v>
      </c>
      <c r="H25" s="146">
        <v>0</v>
      </c>
      <c r="I25" s="146">
        <f t="shared" si="8"/>
        <v>0</v>
      </c>
      <c r="J25" s="146">
        <v>36</v>
      </c>
      <c r="K25" s="146">
        <f t="shared" si="9"/>
        <v>17856</v>
      </c>
      <c r="L25" s="146">
        <v>21</v>
      </c>
      <c r="M25" s="147">
        <f t="shared" si="10"/>
        <v>0</v>
      </c>
      <c r="N25" s="128">
        <v>0</v>
      </c>
      <c r="O25" s="128">
        <f t="shared" si="11"/>
        <v>0</v>
      </c>
      <c r="P25" s="128">
        <v>0</v>
      </c>
      <c r="Q25" s="128">
        <f t="shared" si="12"/>
        <v>0</v>
      </c>
      <c r="R25" s="128"/>
      <c r="S25" s="128" t="s">
        <v>88</v>
      </c>
      <c r="T25" s="128" t="s">
        <v>89</v>
      </c>
      <c r="U25" s="128">
        <v>0.05</v>
      </c>
      <c r="V25" s="128">
        <f t="shared" si="13"/>
        <v>24.8</v>
      </c>
      <c r="W25" s="128"/>
      <c r="X25" s="128" t="s">
        <v>90</v>
      </c>
      <c r="Y25" s="123"/>
      <c r="Z25" s="123"/>
      <c r="AA25" s="123"/>
      <c r="AB25" s="123"/>
      <c r="AC25" s="123"/>
      <c r="AD25" s="123"/>
      <c r="AE25" s="123"/>
      <c r="AF25" s="123"/>
      <c r="AG25" s="123" t="s">
        <v>91</v>
      </c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</row>
    <row r="26" spans="1:60" outlineLevel="1" x14ac:dyDescent="0.2">
      <c r="A26" s="142">
        <v>17</v>
      </c>
      <c r="B26" s="143" t="s">
        <v>123</v>
      </c>
      <c r="C26" s="149" t="s">
        <v>124</v>
      </c>
      <c r="D26" s="144" t="s">
        <v>125</v>
      </c>
      <c r="E26" s="145">
        <v>18</v>
      </c>
      <c r="F26" s="194"/>
      <c r="G26" s="146">
        <f t="shared" si="7"/>
        <v>0</v>
      </c>
      <c r="H26" s="146">
        <v>0</v>
      </c>
      <c r="I26" s="146">
        <f t="shared" si="8"/>
        <v>0</v>
      </c>
      <c r="J26" s="146">
        <v>719</v>
      </c>
      <c r="K26" s="146">
        <f t="shared" si="9"/>
        <v>12942</v>
      </c>
      <c r="L26" s="146">
        <v>21</v>
      </c>
      <c r="M26" s="147">
        <f t="shared" si="10"/>
        <v>0</v>
      </c>
      <c r="N26" s="128">
        <v>0</v>
      </c>
      <c r="O26" s="128">
        <f t="shared" si="11"/>
        <v>0</v>
      </c>
      <c r="P26" s="128">
        <v>0</v>
      </c>
      <c r="Q26" s="128">
        <f t="shared" si="12"/>
        <v>0</v>
      </c>
      <c r="R26" s="128"/>
      <c r="S26" s="128" t="s">
        <v>88</v>
      </c>
      <c r="T26" s="128" t="s">
        <v>89</v>
      </c>
      <c r="U26" s="128">
        <v>1</v>
      </c>
      <c r="V26" s="128">
        <f t="shared" si="13"/>
        <v>18</v>
      </c>
      <c r="W26" s="128"/>
      <c r="X26" s="128" t="s">
        <v>90</v>
      </c>
      <c r="Y26" s="123"/>
      <c r="Z26" s="123"/>
      <c r="AA26" s="123"/>
      <c r="AB26" s="123"/>
      <c r="AC26" s="123"/>
      <c r="AD26" s="123"/>
      <c r="AE26" s="123"/>
      <c r="AF26" s="123"/>
      <c r="AG26" s="123" t="s">
        <v>91</v>
      </c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</row>
    <row r="27" spans="1:60" outlineLevel="1" x14ac:dyDescent="0.2">
      <c r="A27" s="142">
        <v>18</v>
      </c>
      <c r="B27" s="143" t="s">
        <v>129</v>
      </c>
      <c r="C27" s="149" t="s">
        <v>173</v>
      </c>
      <c r="D27" s="144" t="s">
        <v>128</v>
      </c>
      <c r="E27" s="145">
        <v>4</v>
      </c>
      <c r="F27" s="194"/>
      <c r="G27" s="146">
        <f t="shared" si="7"/>
        <v>0</v>
      </c>
      <c r="H27" s="146">
        <v>43888.73</v>
      </c>
      <c r="I27" s="146">
        <f t="shared" si="8"/>
        <v>175554.92</v>
      </c>
      <c r="J27" s="146">
        <v>2111.27</v>
      </c>
      <c r="K27" s="146">
        <f t="shared" si="9"/>
        <v>8445.08</v>
      </c>
      <c r="L27" s="146">
        <v>21</v>
      </c>
      <c r="M27" s="147">
        <f t="shared" si="10"/>
        <v>0</v>
      </c>
      <c r="N27" s="128">
        <v>0</v>
      </c>
      <c r="O27" s="128">
        <f t="shared" si="11"/>
        <v>0</v>
      </c>
      <c r="P27" s="128">
        <v>0</v>
      </c>
      <c r="Q27" s="128">
        <f t="shared" si="12"/>
        <v>0</v>
      </c>
      <c r="R27" s="128"/>
      <c r="S27" s="128" t="s">
        <v>88</v>
      </c>
      <c r="T27" s="128" t="s">
        <v>89</v>
      </c>
      <c r="U27" s="128">
        <v>4.5</v>
      </c>
      <c r="V27" s="128">
        <f t="shared" si="13"/>
        <v>18</v>
      </c>
      <c r="W27" s="128"/>
      <c r="X27" s="128" t="s">
        <v>90</v>
      </c>
      <c r="Y27" s="123"/>
      <c r="Z27" s="123"/>
      <c r="AA27" s="123"/>
      <c r="AB27" s="123"/>
      <c r="AC27" s="123"/>
      <c r="AD27" s="123"/>
      <c r="AE27" s="123"/>
      <c r="AF27" s="123"/>
      <c r="AG27" s="123" t="s">
        <v>91</v>
      </c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</row>
    <row r="28" spans="1:60" outlineLevel="1" x14ac:dyDescent="0.2">
      <c r="A28" s="142">
        <v>19</v>
      </c>
      <c r="B28" s="143" t="s">
        <v>131</v>
      </c>
      <c r="C28" s="149" t="s">
        <v>132</v>
      </c>
      <c r="D28" s="144" t="s">
        <v>133</v>
      </c>
      <c r="E28" s="145">
        <v>4</v>
      </c>
      <c r="F28" s="194"/>
      <c r="G28" s="146">
        <f t="shared" si="7"/>
        <v>0</v>
      </c>
      <c r="H28" s="146">
        <v>24978.73</v>
      </c>
      <c r="I28" s="146">
        <f t="shared" si="8"/>
        <v>99914.92</v>
      </c>
      <c r="J28" s="146">
        <v>703.27</v>
      </c>
      <c r="K28" s="146">
        <f t="shared" si="9"/>
        <v>2813.08</v>
      </c>
      <c r="L28" s="146">
        <v>21</v>
      </c>
      <c r="M28" s="147">
        <f t="shared" si="10"/>
        <v>0</v>
      </c>
      <c r="N28" s="128">
        <v>0</v>
      </c>
      <c r="O28" s="128">
        <f t="shared" si="11"/>
        <v>0</v>
      </c>
      <c r="P28" s="128">
        <v>0</v>
      </c>
      <c r="Q28" s="128">
        <f t="shared" si="12"/>
        <v>0</v>
      </c>
      <c r="R28" s="128"/>
      <c r="S28" s="128" t="s">
        <v>88</v>
      </c>
      <c r="T28" s="128" t="s">
        <v>89</v>
      </c>
      <c r="U28" s="128">
        <v>1</v>
      </c>
      <c r="V28" s="128">
        <f t="shared" si="13"/>
        <v>4</v>
      </c>
      <c r="W28" s="128"/>
      <c r="X28" s="128" t="s">
        <v>90</v>
      </c>
      <c r="Y28" s="123"/>
      <c r="Z28" s="123"/>
      <c r="AA28" s="123"/>
      <c r="AB28" s="123"/>
      <c r="AC28" s="123"/>
      <c r="AD28" s="123"/>
      <c r="AE28" s="123"/>
      <c r="AF28" s="123"/>
      <c r="AG28" s="123" t="s">
        <v>91</v>
      </c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</row>
    <row r="29" spans="1:60" outlineLevel="1" x14ac:dyDescent="0.2">
      <c r="A29" s="142">
        <v>20</v>
      </c>
      <c r="B29" s="143" t="s">
        <v>134</v>
      </c>
      <c r="C29" s="149" t="s">
        <v>135</v>
      </c>
      <c r="D29" s="144" t="s">
        <v>98</v>
      </c>
      <c r="E29" s="145">
        <v>20</v>
      </c>
      <c r="F29" s="194"/>
      <c r="G29" s="146">
        <f t="shared" si="7"/>
        <v>0</v>
      </c>
      <c r="H29" s="146">
        <v>0</v>
      </c>
      <c r="I29" s="146">
        <f t="shared" si="8"/>
        <v>0</v>
      </c>
      <c r="J29" s="146">
        <v>8000</v>
      </c>
      <c r="K29" s="146">
        <f t="shared" si="9"/>
        <v>160000</v>
      </c>
      <c r="L29" s="146">
        <v>21</v>
      </c>
      <c r="M29" s="147">
        <f t="shared" si="10"/>
        <v>0</v>
      </c>
      <c r="N29" s="128">
        <v>0</v>
      </c>
      <c r="O29" s="128">
        <f t="shared" si="11"/>
        <v>0</v>
      </c>
      <c r="P29" s="128">
        <v>0</v>
      </c>
      <c r="Q29" s="128">
        <f t="shared" si="12"/>
        <v>0</v>
      </c>
      <c r="R29" s="128"/>
      <c r="S29" s="128" t="s">
        <v>88</v>
      </c>
      <c r="T29" s="128" t="s">
        <v>89</v>
      </c>
      <c r="U29" s="128">
        <v>0</v>
      </c>
      <c r="V29" s="128">
        <f t="shared" si="13"/>
        <v>0</v>
      </c>
      <c r="W29" s="128"/>
      <c r="X29" s="128" t="s">
        <v>90</v>
      </c>
      <c r="Y29" s="123"/>
      <c r="Z29" s="123"/>
      <c r="AA29" s="123"/>
      <c r="AB29" s="123"/>
      <c r="AC29" s="123"/>
      <c r="AD29" s="123"/>
      <c r="AE29" s="123"/>
      <c r="AF29" s="123"/>
      <c r="AG29" s="123" t="s">
        <v>91</v>
      </c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</row>
    <row r="30" spans="1:60" outlineLevel="1" x14ac:dyDescent="0.2">
      <c r="A30" s="136">
        <v>21</v>
      </c>
      <c r="B30" s="137" t="s">
        <v>136</v>
      </c>
      <c r="C30" s="150" t="s">
        <v>137</v>
      </c>
      <c r="D30" s="138" t="s">
        <v>138</v>
      </c>
      <c r="E30" s="139">
        <v>40</v>
      </c>
      <c r="F30" s="195"/>
      <c r="G30" s="140">
        <f t="shared" si="7"/>
        <v>0</v>
      </c>
      <c r="H30" s="140">
        <v>0</v>
      </c>
      <c r="I30" s="140">
        <f t="shared" si="8"/>
        <v>0</v>
      </c>
      <c r="J30" s="140">
        <v>719</v>
      </c>
      <c r="K30" s="140">
        <f t="shared" si="9"/>
        <v>28760</v>
      </c>
      <c r="L30" s="140">
        <v>21</v>
      </c>
      <c r="M30" s="141">
        <f t="shared" si="10"/>
        <v>0</v>
      </c>
      <c r="N30" s="128">
        <v>0</v>
      </c>
      <c r="O30" s="128">
        <f t="shared" si="11"/>
        <v>0</v>
      </c>
      <c r="P30" s="128">
        <v>0</v>
      </c>
      <c r="Q30" s="128">
        <f t="shared" si="12"/>
        <v>0</v>
      </c>
      <c r="R30" s="128"/>
      <c r="S30" s="128" t="s">
        <v>88</v>
      </c>
      <c r="T30" s="128" t="s">
        <v>89</v>
      </c>
      <c r="U30" s="128">
        <v>1</v>
      </c>
      <c r="V30" s="128">
        <f t="shared" si="13"/>
        <v>40</v>
      </c>
      <c r="W30" s="128"/>
      <c r="X30" s="128" t="s">
        <v>90</v>
      </c>
      <c r="Y30" s="123"/>
      <c r="Z30" s="123"/>
      <c r="AA30" s="123"/>
      <c r="AB30" s="123"/>
      <c r="AC30" s="123"/>
      <c r="AD30" s="123"/>
      <c r="AE30" s="123"/>
      <c r="AF30" s="123"/>
      <c r="AG30" s="123" t="s">
        <v>91</v>
      </c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</row>
    <row r="31" spans="1:60" outlineLevel="1" x14ac:dyDescent="0.2">
      <c r="A31" s="126"/>
      <c r="B31" s="127"/>
      <c r="C31" s="250" t="s">
        <v>139</v>
      </c>
      <c r="D31" s="251"/>
      <c r="E31" s="251"/>
      <c r="F31" s="251"/>
      <c r="G31" s="251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3"/>
      <c r="Z31" s="123"/>
      <c r="AA31" s="123"/>
      <c r="AB31" s="123"/>
      <c r="AC31" s="123"/>
      <c r="AD31" s="123"/>
      <c r="AE31" s="123"/>
      <c r="AF31" s="123"/>
      <c r="AG31" s="123" t="s">
        <v>109</v>
      </c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</row>
    <row r="32" spans="1:60" outlineLevel="1" x14ac:dyDescent="0.2">
      <c r="A32" s="136">
        <v>22</v>
      </c>
      <c r="B32" s="137" t="s">
        <v>140</v>
      </c>
      <c r="C32" s="150" t="s">
        <v>174</v>
      </c>
      <c r="D32" s="138" t="s">
        <v>98</v>
      </c>
      <c r="E32" s="139">
        <v>2</v>
      </c>
      <c r="F32" s="195"/>
      <c r="G32" s="140">
        <f>ROUND(E32*F32,2)</f>
        <v>0</v>
      </c>
      <c r="H32" s="140">
        <v>329398.8</v>
      </c>
      <c r="I32" s="140">
        <f>ROUND(E32*H32,2)</f>
        <v>658797.6</v>
      </c>
      <c r="J32" s="140">
        <v>6501.2</v>
      </c>
      <c r="K32" s="140">
        <f>ROUND(E32*J32,2)</f>
        <v>13002.4</v>
      </c>
      <c r="L32" s="140">
        <v>21</v>
      </c>
      <c r="M32" s="141">
        <f>G32*(1+L32/100)</f>
        <v>0</v>
      </c>
      <c r="N32" s="128">
        <v>0</v>
      </c>
      <c r="O32" s="128">
        <f>ROUND(E32*N32,2)</f>
        <v>0</v>
      </c>
      <c r="P32" s="128">
        <v>0</v>
      </c>
      <c r="Q32" s="128">
        <f>ROUND(E32*P32,2)</f>
        <v>0</v>
      </c>
      <c r="R32" s="128"/>
      <c r="S32" s="128" t="s">
        <v>88</v>
      </c>
      <c r="T32" s="128" t="s">
        <v>89</v>
      </c>
      <c r="U32" s="128">
        <v>12</v>
      </c>
      <c r="V32" s="128">
        <f>ROUND(E32*U32,2)</f>
        <v>24</v>
      </c>
      <c r="W32" s="128"/>
      <c r="X32" s="128" t="s">
        <v>90</v>
      </c>
      <c r="Y32" s="123"/>
      <c r="Z32" s="123"/>
      <c r="AA32" s="123"/>
      <c r="AB32" s="123"/>
      <c r="AC32" s="123"/>
      <c r="AD32" s="123"/>
      <c r="AE32" s="123"/>
      <c r="AF32" s="123"/>
      <c r="AG32" s="123" t="s">
        <v>91</v>
      </c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</row>
    <row r="33" spans="1:60" outlineLevel="1" x14ac:dyDescent="0.2">
      <c r="A33" s="126"/>
      <c r="B33" s="127"/>
      <c r="C33" s="250" t="s">
        <v>175</v>
      </c>
      <c r="D33" s="251"/>
      <c r="E33" s="251"/>
      <c r="F33" s="251"/>
      <c r="G33" s="251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3"/>
      <c r="Z33" s="123"/>
      <c r="AA33" s="123"/>
      <c r="AB33" s="123"/>
      <c r="AC33" s="123"/>
      <c r="AD33" s="123"/>
      <c r="AE33" s="123"/>
      <c r="AF33" s="123"/>
      <c r="AG33" s="123" t="s">
        <v>109</v>
      </c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</row>
    <row r="34" spans="1:60" outlineLevel="1" x14ac:dyDescent="0.2">
      <c r="A34" s="136">
        <v>23</v>
      </c>
      <c r="B34" s="137" t="s">
        <v>143</v>
      </c>
      <c r="C34" s="150" t="s">
        <v>176</v>
      </c>
      <c r="D34" s="138" t="s">
        <v>98</v>
      </c>
      <c r="E34" s="139">
        <v>2</v>
      </c>
      <c r="F34" s="195"/>
      <c r="G34" s="140">
        <f>ROUND(E34*F34,2)</f>
        <v>0</v>
      </c>
      <c r="H34" s="140">
        <v>329398.8</v>
      </c>
      <c r="I34" s="140">
        <f>ROUND(E34*H34,2)</f>
        <v>658797.6</v>
      </c>
      <c r="J34" s="140">
        <v>6501.2</v>
      </c>
      <c r="K34" s="140">
        <f>ROUND(E34*J34,2)</f>
        <v>13002.4</v>
      </c>
      <c r="L34" s="140">
        <v>21</v>
      </c>
      <c r="M34" s="141">
        <f>G34*(1+L34/100)</f>
        <v>0</v>
      </c>
      <c r="N34" s="128">
        <v>0</v>
      </c>
      <c r="O34" s="128">
        <f>ROUND(E34*N34,2)</f>
        <v>0</v>
      </c>
      <c r="P34" s="128">
        <v>0</v>
      </c>
      <c r="Q34" s="128">
        <f>ROUND(E34*P34,2)</f>
        <v>0</v>
      </c>
      <c r="R34" s="128"/>
      <c r="S34" s="128" t="s">
        <v>88</v>
      </c>
      <c r="T34" s="128" t="s">
        <v>89</v>
      </c>
      <c r="U34" s="128">
        <v>12</v>
      </c>
      <c r="V34" s="128">
        <f>ROUND(E34*U34,2)</f>
        <v>24</v>
      </c>
      <c r="W34" s="128"/>
      <c r="X34" s="128" t="s">
        <v>90</v>
      </c>
      <c r="Y34" s="123"/>
      <c r="Z34" s="123"/>
      <c r="AA34" s="123"/>
      <c r="AB34" s="123"/>
      <c r="AC34" s="123"/>
      <c r="AD34" s="123"/>
      <c r="AE34" s="123"/>
      <c r="AF34" s="123"/>
      <c r="AG34" s="123" t="s">
        <v>91</v>
      </c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</row>
    <row r="35" spans="1:60" outlineLevel="1" x14ac:dyDescent="0.2">
      <c r="A35" s="126"/>
      <c r="B35" s="127"/>
      <c r="C35" s="250" t="s">
        <v>175</v>
      </c>
      <c r="D35" s="251"/>
      <c r="E35" s="251"/>
      <c r="F35" s="251"/>
      <c r="G35" s="251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3"/>
      <c r="Z35" s="123"/>
      <c r="AA35" s="123"/>
      <c r="AB35" s="123"/>
      <c r="AC35" s="123"/>
      <c r="AD35" s="123"/>
      <c r="AE35" s="123"/>
      <c r="AF35" s="123"/>
      <c r="AG35" s="123" t="s">
        <v>109</v>
      </c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23"/>
      <c r="BD35" s="123"/>
      <c r="BE35" s="123"/>
      <c r="BF35" s="123"/>
      <c r="BG35" s="123"/>
      <c r="BH35" s="123"/>
    </row>
    <row r="36" spans="1:60" outlineLevel="1" x14ac:dyDescent="0.2">
      <c r="A36" s="142">
        <v>24</v>
      </c>
      <c r="B36" s="143" t="s">
        <v>156</v>
      </c>
      <c r="C36" s="149" t="s">
        <v>157</v>
      </c>
      <c r="D36" s="144" t="s">
        <v>125</v>
      </c>
      <c r="E36" s="145">
        <v>1</v>
      </c>
      <c r="F36" s="194"/>
      <c r="G36" s="146">
        <f>ROUND(E36*F36,2)</f>
        <v>0</v>
      </c>
      <c r="H36" s="146">
        <v>0</v>
      </c>
      <c r="I36" s="146">
        <f>ROUND(E36*H36,2)</f>
        <v>0</v>
      </c>
      <c r="J36" s="146">
        <v>6000</v>
      </c>
      <c r="K36" s="146">
        <f>ROUND(E36*J36,2)</f>
        <v>6000</v>
      </c>
      <c r="L36" s="146">
        <v>21</v>
      </c>
      <c r="M36" s="147">
        <f>G36*(1+L36/100)</f>
        <v>0</v>
      </c>
      <c r="N36" s="128">
        <v>0</v>
      </c>
      <c r="O36" s="128">
        <f>ROUND(E36*N36,2)</f>
        <v>0</v>
      </c>
      <c r="P36" s="128">
        <v>0</v>
      </c>
      <c r="Q36" s="128">
        <f>ROUND(E36*P36,2)</f>
        <v>0</v>
      </c>
      <c r="R36" s="128"/>
      <c r="S36" s="128" t="s">
        <v>88</v>
      </c>
      <c r="T36" s="128" t="s">
        <v>89</v>
      </c>
      <c r="U36" s="128">
        <v>1</v>
      </c>
      <c r="V36" s="128">
        <f>ROUND(E36*U36,2)</f>
        <v>1</v>
      </c>
      <c r="W36" s="128"/>
      <c r="X36" s="128" t="s">
        <v>90</v>
      </c>
      <c r="Y36" s="123"/>
      <c r="Z36" s="123"/>
      <c r="AA36" s="123"/>
      <c r="AB36" s="123"/>
      <c r="AC36" s="123"/>
      <c r="AD36" s="123"/>
      <c r="AE36" s="123"/>
      <c r="AF36" s="123"/>
      <c r="AG36" s="123" t="s">
        <v>91</v>
      </c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  <c r="BC36" s="123"/>
      <c r="BD36" s="123"/>
      <c r="BE36" s="123"/>
      <c r="BF36" s="123"/>
      <c r="BG36" s="123"/>
      <c r="BH36" s="123"/>
    </row>
    <row r="37" spans="1:60" outlineLevel="1" x14ac:dyDescent="0.2">
      <c r="A37" s="142">
        <v>25</v>
      </c>
      <c r="B37" s="143" t="s">
        <v>158</v>
      </c>
      <c r="C37" s="149" t="s">
        <v>159</v>
      </c>
      <c r="D37" s="144" t="s">
        <v>125</v>
      </c>
      <c r="E37" s="145">
        <v>1</v>
      </c>
      <c r="F37" s="194"/>
      <c r="G37" s="146">
        <f>ROUND(E37*F37,2)</f>
        <v>0</v>
      </c>
      <c r="H37" s="146">
        <v>0</v>
      </c>
      <c r="I37" s="146">
        <f>ROUND(E37*H37,2)</f>
        <v>0</v>
      </c>
      <c r="J37" s="146">
        <v>7637</v>
      </c>
      <c r="K37" s="146">
        <f>ROUND(E37*J37,2)</f>
        <v>7637</v>
      </c>
      <c r="L37" s="146">
        <v>21</v>
      </c>
      <c r="M37" s="147">
        <f>G37*(1+L37/100)</f>
        <v>0</v>
      </c>
      <c r="N37" s="128">
        <v>0</v>
      </c>
      <c r="O37" s="128">
        <f>ROUND(E37*N37,2)</f>
        <v>0</v>
      </c>
      <c r="P37" s="128">
        <v>0</v>
      </c>
      <c r="Q37" s="128">
        <f>ROUND(E37*P37,2)</f>
        <v>0</v>
      </c>
      <c r="R37" s="128"/>
      <c r="S37" s="128" t="s">
        <v>88</v>
      </c>
      <c r="T37" s="128" t="s">
        <v>89</v>
      </c>
      <c r="U37" s="128">
        <v>10</v>
      </c>
      <c r="V37" s="128">
        <f>ROUND(E37*U37,2)</f>
        <v>10</v>
      </c>
      <c r="W37" s="128"/>
      <c r="X37" s="128" t="s">
        <v>90</v>
      </c>
      <c r="Y37" s="123"/>
      <c r="Z37" s="123"/>
      <c r="AA37" s="123"/>
      <c r="AB37" s="123"/>
      <c r="AC37" s="123"/>
      <c r="AD37" s="123"/>
      <c r="AE37" s="123"/>
      <c r="AF37" s="123"/>
      <c r="AG37" s="123" t="s">
        <v>91</v>
      </c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3"/>
      <c r="BH37" s="123"/>
    </row>
    <row r="38" spans="1:60" outlineLevel="1" x14ac:dyDescent="0.2">
      <c r="A38" s="142">
        <v>26</v>
      </c>
      <c r="B38" s="143" t="s">
        <v>160</v>
      </c>
      <c r="C38" s="149" t="s">
        <v>161</v>
      </c>
      <c r="D38" s="144" t="s">
        <v>125</v>
      </c>
      <c r="E38" s="145">
        <v>1</v>
      </c>
      <c r="F38" s="194"/>
      <c r="G38" s="146">
        <f>ROUND(E38*F38,2)</f>
        <v>0</v>
      </c>
      <c r="H38" s="146">
        <v>0</v>
      </c>
      <c r="I38" s="146">
        <f>ROUND(E38*H38,2)</f>
        <v>0</v>
      </c>
      <c r="J38" s="146">
        <v>10000</v>
      </c>
      <c r="K38" s="146">
        <f>ROUND(E38*J38,2)</f>
        <v>10000</v>
      </c>
      <c r="L38" s="146">
        <v>21</v>
      </c>
      <c r="M38" s="147">
        <f>G38*(1+L38/100)</f>
        <v>0</v>
      </c>
      <c r="N38" s="128">
        <v>0</v>
      </c>
      <c r="O38" s="128">
        <f>ROUND(E38*N38,2)</f>
        <v>0</v>
      </c>
      <c r="P38" s="128">
        <v>0</v>
      </c>
      <c r="Q38" s="128">
        <f>ROUND(E38*P38,2)</f>
        <v>0</v>
      </c>
      <c r="R38" s="128"/>
      <c r="S38" s="128" t="s">
        <v>88</v>
      </c>
      <c r="T38" s="128" t="s">
        <v>89</v>
      </c>
      <c r="U38" s="128">
        <v>1</v>
      </c>
      <c r="V38" s="128">
        <f>ROUND(E38*U38,2)</f>
        <v>1</v>
      </c>
      <c r="W38" s="128"/>
      <c r="X38" s="128" t="s">
        <v>90</v>
      </c>
      <c r="Y38" s="123"/>
      <c r="Z38" s="123"/>
      <c r="AA38" s="123"/>
      <c r="AB38" s="123"/>
      <c r="AC38" s="123"/>
      <c r="AD38" s="123"/>
      <c r="AE38" s="123"/>
      <c r="AF38" s="123"/>
      <c r="AG38" s="123" t="s">
        <v>91</v>
      </c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23"/>
      <c r="BD38" s="123"/>
      <c r="BE38" s="123"/>
      <c r="BF38" s="123"/>
      <c r="BG38" s="123"/>
      <c r="BH38" s="123"/>
    </row>
    <row r="39" spans="1:60" outlineLevel="1" x14ac:dyDescent="0.2">
      <c r="A39" s="136">
        <v>27</v>
      </c>
      <c r="B39" s="137" t="s">
        <v>162</v>
      </c>
      <c r="C39" s="150" t="s">
        <v>163</v>
      </c>
      <c r="D39" s="138" t="s">
        <v>125</v>
      </c>
      <c r="E39" s="139">
        <v>1</v>
      </c>
      <c r="F39" s="195"/>
      <c r="G39" s="140">
        <f>ROUND(E39*F39,2)</f>
        <v>0</v>
      </c>
      <c r="H39" s="140">
        <v>0</v>
      </c>
      <c r="I39" s="140">
        <f>ROUND(E39*H39,2)</f>
        <v>0</v>
      </c>
      <c r="J39" s="140">
        <v>15000</v>
      </c>
      <c r="K39" s="140">
        <f>ROUND(E39*J39,2)</f>
        <v>15000</v>
      </c>
      <c r="L39" s="140">
        <v>21</v>
      </c>
      <c r="M39" s="141">
        <f>G39*(1+L39/100)</f>
        <v>0</v>
      </c>
      <c r="N39" s="128">
        <v>0</v>
      </c>
      <c r="O39" s="128">
        <f>ROUND(E39*N39,2)</f>
        <v>0</v>
      </c>
      <c r="P39" s="128">
        <v>0</v>
      </c>
      <c r="Q39" s="128">
        <f>ROUND(E39*P39,2)</f>
        <v>0</v>
      </c>
      <c r="R39" s="128"/>
      <c r="S39" s="128" t="s">
        <v>88</v>
      </c>
      <c r="T39" s="128" t="s">
        <v>89</v>
      </c>
      <c r="U39" s="128">
        <v>0</v>
      </c>
      <c r="V39" s="128">
        <f>ROUND(E39*U39,2)</f>
        <v>0</v>
      </c>
      <c r="W39" s="128"/>
      <c r="X39" s="128" t="s">
        <v>164</v>
      </c>
      <c r="Y39" s="123"/>
      <c r="Z39" s="123"/>
      <c r="AA39" s="123"/>
      <c r="AB39" s="123"/>
      <c r="AC39" s="123"/>
      <c r="AD39" s="123"/>
      <c r="AE39" s="123"/>
      <c r="AF39" s="123"/>
      <c r="AG39" s="123" t="s">
        <v>165</v>
      </c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</row>
    <row r="40" spans="1:60" x14ac:dyDescent="0.2">
      <c r="A40" s="3"/>
      <c r="B40" s="4"/>
      <c r="C40" s="151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v>15</v>
      </c>
      <c r="AF40">
        <v>21</v>
      </c>
      <c r="AG40" t="s">
        <v>70</v>
      </c>
    </row>
    <row r="41" spans="1:60" x14ac:dyDescent="0.2">
      <c r="C41" s="152"/>
      <c r="D41" s="10"/>
      <c r="AG41" t="s">
        <v>166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D73" sheet="1" objects="1" scenarios="1"/>
  <mergeCells count="8">
    <mergeCell ref="C33:G33"/>
    <mergeCell ref="C35:G35"/>
    <mergeCell ref="A1:G1"/>
    <mergeCell ref="C2:G2"/>
    <mergeCell ref="C3:G3"/>
    <mergeCell ref="C4:G4"/>
    <mergeCell ref="C18:G18"/>
    <mergeCell ref="C31:G3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D13" sqref="AD12:AD13"/>
    </sheetView>
  </sheetViews>
  <sheetFormatPr defaultRowHeight="12.75" outlineLevelRow="1" x14ac:dyDescent="0.2"/>
  <cols>
    <col min="1" max="1" width="3.42578125" customWidth="1"/>
    <col min="2" max="2" width="12.5703125" style="97" customWidth="1"/>
    <col min="3" max="3" width="38.28515625" style="9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G1" t="s">
        <v>58</v>
      </c>
    </row>
    <row r="2" spans="1:60" ht="24.95" customHeight="1" x14ac:dyDescent="0.2">
      <c r="A2" s="115" t="s">
        <v>7</v>
      </c>
      <c r="B2" s="40" t="s">
        <v>42</v>
      </c>
      <c r="C2" s="253" t="s">
        <v>201</v>
      </c>
      <c r="D2" s="254"/>
      <c r="E2" s="254"/>
      <c r="F2" s="254"/>
      <c r="G2" s="255"/>
      <c r="AG2" t="s">
        <v>59</v>
      </c>
    </row>
    <row r="3" spans="1:60" ht="24.95" customHeight="1" x14ac:dyDescent="0.2">
      <c r="A3" s="115" t="s">
        <v>8</v>
      </c>
      <c r="B3" s="40" t="s">
        <v>44</v>
      </c>
      <c r="C3" s="253" t="s">
        <v>45</v>
      </c>
      <c r="D3" s="254"/>
      <c r="E3" s="254"/>
      <c r="F3" s="254"/>
      <c r="G3" s="255"/>
      <c r="AC3" s="97" t="s">
        <v>59</v>
      </c>
      <c r="AG3" t="s">
        <v>60</v>
      </c>
    </row>
    <row r="4" spans="1:60" ht="24.95" customHeight="1" x14ac:dyDescent="0.2">
      <c r="A4" s="116" t="s">
        <v>9</v>
      </c>
      <c r="B4" s="117" t="s">
        <v>48</v>
      </c>
      <c r="C4" s="256" t="s">
        <v>49</v>
      </c>
      <c r="D4" s="257"/>
      <c r="E4" s="257"/>
      <c r="F4" s="257"/>
      <c r="G4" s="258"/>
      <c r="AG4" t="s">
        <v>61</v>
      </c>
    </row>
    <row r="5" spans="1:60" x14ac:dyDescent="0.2">
      <c r="D5" s="10"/>
    </row>
    <row r="6" spans="1:60" ht="38.25" x14ac:dyDescent="0.2">
      <c r="A6" s="119" t="s">
        <v>62</v>
      </c>
      <c r="B6" s="121" t="s">
        <v>63</v>
      </c>
      <c r="C6" s="121" t="s">
        <v>64</v>
      </c>
      <c r="D6" s="120" t="s">
        <v>65</v>
      </c>
      <c r="E6" s="119" t="s">
        <v>66</v>
      </c>
      <c r="F6" s="118" t="s">
        <v>67</v>
      </c>
      <c r="G6" s="119" t="s">
        <v>30</v>
      </c>
      <c r="H6" s="122" t="s">
        <v>31</v>
      </c>
      <c r="I6" s="122" t="s">
        <v>68</v>
      </c>
      <c r="J6" s="122" t="s">
        <v>32</v>
      </c>
      <c r="K6" s="122" t="s">
        <v>69</v>
      </c>
      <c r="L6" s="122" t="s">
        <v>70</v>
      </c>
      <c r="M6" s="122" t="s">
        <v>71</v>
      </c>
      <c r="N6" s="122" t="s">
        <v>72</v>
      </c>
      <c r="O6" s="122" t="s">
        <v>73</v>
      </c>
      <c r="P6" s="122" t="s">
        <v>74</v>
      </c>
      <c r="Q6" s="122" t="s">
        <v>75</v>
      </c>
      <c r="R6" s="122" t="s">
        <v>76</v>
      </c>
      <c r="S6" s="122" t="s">
        <v>77</v>
      </c>
      <c r="T6" s="122" t="s">
        <v>78</v>
      </c>
      <c r="U6" s="122" t="s">
        <v>79</v>
      </c>
      <c r="V6" s="122" t="s">
        <v>80</v>
      </c>
      <c r="W6" s="122" t="s">
        <v>81</v>
      </c>
      <c r="X6" s="122" t="s">
        <v>82</v>
      </c>
    </row>
    <row r="7" spans="1:60" hidden="1" x14ac:dyDescent="0.2">
      <c r="A7" s="3"/>
      <c r="B7" s="4"/>
      <c r="C7" s="4"/>
      <c r="D7" s="6"/>
      <c r="E7" s="124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</row>
    <row r="8" spans="1:60" x14ac:dyDescent="0.2">
      <c r="A8" s="130" t="s">
        <v>83</v>
      </c>
      <c r="B8" s="131" t="s">
        <v>54</v>
      </c>
      <c r="C8" s="148" t="s">
        <v>55</v>
      </c>
      <c r="D8" s="132"/>
      <c r="E8" s="133"/>
      <c r="F8" s="134"/>
      <c r="G8" s="134">
        <f>SUMIF(AG9:AG34,"&lt;&gt;NOR",G9:G34)</f>
        <v>0</v>
      </c>
      <c r="H8" s="134"/>
      <c r="I8" s="134">
        <f>SUM(I9:I34)</f>
        <v>1650286.54</v>
      </c>
      <c r="J8" s="134"/>
      <c r="K8" s="134">
        <f>SUM(K9:K34)</f>
        <v>229037.46000000002</v>
      </c>
      <c r="L8" s="134"/>
      <c r="M8" s="135">
        <f>SUM(M9:M34)</f>
        <v>0</v>
      </c>
      <c r="N8" s="129"/>
      <c r="O8" s="129">
        <f>SUM(O9:O34)</f>
        <v>0</v>
      </c>
      <c r="P8" s="129"/>
      <c r="Q8" s="129">
        <f>SUM(Q9:Q34)</f>
        <v>0</v>
      </c>
      <c r="R8" s="129"/>
      <c r="S8" s="129"/>
      <c r="T8" s="129"/>
      <c r="U8" s="129"/>
      <c r="V8" s="129">
        <f>SUM(V9:V34)</f>
        <v>276</v>
      </c>
      <c r="W8" s="129"/>
      <c r="X8" s="129"/>
      <c r="AG8" t="s">
        <v>84</v>
      </c>
    </row>
    <row r="9" spans="1:60" ht="22.5" outlineLevel="1" x14ac:dyDescent="0.2">
      <c r="A9" s="136">
        <v>1</v>
      </c>
      <c r="B9" s="137" t="s">
        <v>140</v>
      </c>
      <c r="C9" s="150" t="s">
        <v>177</v>
      </c>
      <c r="D9" s="138" t="s">
        <v>98</v>
      </c>
      <c r="E9" s="139">
        <v>12</v>
      </c>
      <c r="F9" s="195"/>
      <c r="G9" s="140">
        <f>ROUND(E9*F9,2)</f>
        <v>0</v>
      </c>
      <c r="H9" s="140">
        <v>22361.83</v>
      </c>
      <c r="I9" s="140">
        <f>ROUND(E9*H9,2)</f>
        <v>268341.96000000002</v>
      </c>
      <c r="J9" s="140">
        <v>1588.17</v>
      </c>
      <c r="K9" s="140">
        <f>ROUND(E9*J9,2)</f>
        <v>19058.04</v>
      </c>
      <c r="L9" s="140">
        <v>21</v>
      </c>
      <c r="M9" s="141">
        <f>G9*(1+L9/100)</f>
        <v>0</v>
      </c>
      <c r="N9" s="128">
        <v>0</v>
      </c>
      <c r="O9" s="128">
        <f>ROUND(E9*N9,2)</f>
        <v>0</v>
      </c>
      <c r="P9" s="128">
        <v>0</v>
      </c>
      <c r="Q9" s="128">
        <f>ROUND(E9*P9,2)</f>
        <v>0</v>
      </c>
      <c r="R9" s="128"/>
      <c r="S9" s="128" t="s">
        <v>88</v>
      </c>
      <c r="T9" s="128" t="s">
        <v>89</v>
      </c>
      <c r="U9" s="128">
        <v>3</v>
      </c>
      <c r="V9" s="128">
        <f>ROUND(E9*U9,2)</f>
        <v>36</v>
      </c>
      <c r="W9" s="128"/>
      <c r="X9" s="128" t="s">
        <v>90</v>
      </c>
      <c r="Y9" s="123"/>
      <c r="Z9" s="123"/>
      <c r="AA9" s="123"/>
      <c r="AB9" s="123"/>
      <c r="AC9" s="123"/>
      <c r="AD9" s="123"/>
      <c r="AE9" s="123"/>
      <c r="AF9" s="123"/>
      <c r="AG9" s="123" t="s">
        <v>91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</row>
    <row r="10" spans="1:60" outlineLevel="1" x14ac:dyDescent="0.2">
      <c r="A10" s="126"/>
      <c r="B10" s="127"/>
      <c r="C10" s="250" t="s">
        <v>178</v>
      </c>
      <c r="D10" s="251"/>
      <c r="E10" s="251"/>
      <c r="F10" s="251"/>
      <c r="G10" s="251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3"/>
      <c r="Z10" s="123"/>
      <c r="AA10" s="123"/>
      <c r="AB10" s="123"/>
      <c r="AC10" s="123"/>
      <c r="AD10" s="123"/>
      <c r="AE10" s="123"/>
      <c r="AF10" s="123"/>
      <c r="AG10" s="123" t="s">
        <v>109</v>
      </c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</row>
    <row r="11" spans="1:60" ht="22.5" outlineLevel="1" x14ac:dyDescent="0.2">
      <c r="A11" s="136">
        <v>2</v>
      </c>
      <c r="B11" s="137" t="s">
        <v>143</v>
      </c>
      <c r="C11" s="150" t="s">
        <v>179</v>
      </c>
      <c r="D11" s="138" t="s">
        <v>98</v>
      </c>
      <c r="E11" s="139">
        <v>2</v>
      </c>
      <c r="F11" s="195"/>
      <c r="G11" s="140">
        <f>ROUND(E11*F11,2)</f>
        <v>0</v>
      </c>
      <c r="H11" s="140">
        <v>68489.59</v>
      </c>
      <c r="I11" s="140">
        <f>ROUND(E11*H11,2)</f>
        <v>136979.18</v>
      </c>
      <c r="J11" s="140">
        <v>3210.41</v>
      </c>
      <c r="K11" s="140">
        <f>ROUND(E11*J11,2)</f>
        <v>6420.82</v>
      </c>
      <c r="L11" s="140">
        <v>21</v>
      </c>
      <c r="M11" s="141">
        <f>G11*(1+L11/100)</f>
        <v>0</v>
      </c>
      <c r="N11" s="128">
        <v>0</v>
      </c>
      <c r="O11" s="128">
        <f>ROUND(E11*N11,2)</f>
        <v>0</v>
      </c>
      <c r="P11" s="128">
        <v>0</v>
      </c>
      <c r="Q11" s="128">
        <f>ROUND(E11*P11,2)</f>
        <v>0</v>
      </c>
      <c r="R11" s="128"/>
      <c r="S11" s="128" t="s">
        <v>88</v>
      </c>
      <c r="T11" s="128" t="s">
        <v>89</v>
      </c>
      <c r="U11" s="128">
        <v>6</v>
      </c>
      <c r="V11" s="128">
        <f>ROUND(E11*U11,2)</f>
        <v>12</v>
      </c>
      <c r="W11" s="128"/>
      <c r="X11" s="128" t="s">
        <v>90</v>
      </c>
      <c r="Y11" s="123"/>
      <c r="Z11" s="123"/>
      <c r="AA11" s="123"/>
      <c r="AB11" s="123"/>
      <c r="AC11" s="123"/>
      <c r="AD11" s="123"/>
      <c r="AE11" s="123"/>
      <c r="AF11" s="123"/>
      <c r="AG11" s="123" t="s">
        <v>91</v>
      </c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</row>
    <row r="12" spans="1:60" outlineLevel="1" x14ac:dyDescent="0.2">
      <c r="A12" s="126"/>
      <c r="B12" s="127"/>
      <c r="C12" s="250" t="s">
        <v>180</v>
      </c>
      <c r="D12" s="251"/>
      <c r="E12" s="251"/>
      <c r="F12" s="251"/>
      <c r="G12" s="251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3"/>
      <c r="Z12" s="123"/>
      <c r="AA12" s="123"/>
      <c r="AB12" s="123"/>
      <c r="AC12" s="123"/>
      <c r="AD12" s="123"/>
      <c r="AE12" s="123"/>
      <c r="AF12" s="123"/>
      <c r="AG12" s="123" t="s">
        <v>109</v>
      </c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</row>
    <row r="13" spans="1:60" ht="22.5" outlineLevel="1" x14ac:dyDescent="0.2">
      <c r="A13" s="136">
        <v>3</v>
      </c>
      <c r="B13" s="137" t="s">
        <v>146</v>
      </c>
      <c r="C13" s="150" t="s">
        <v>181</v>
      </c>
      <c r="D13" s="138" t="s">
        <v>98</v>
      </c>
      <c r="E13" s="139">
        <v>12</v>
      </c>
      <c r="F13" s="195"/>
      <c r="G13" s="140">
        <f>ROUND(E13*F13,2)</f>
        <v>0</v>
      </c>
      <c r="H13" s="140">
        <v>20971.18</v>
      </c>
      <c r="I13" s="140">
        <f>ROUND(E13*H13,2)</f>
        <v>251654.16</v>
      </c>
      <c r="J13" s="140">
        <v>2978.82</v>
      </c>
      <c r="K13" s="140">
        <f>ROUND(E13*J13,2)</f>
        <v>35745.839999999997</v>
      </c>
      <c r="L13" s="140">
        <v>21</v>
      </c>
      <c r="M13" s="141">
        <f>G13*(1+L13/100)</f>
        <v>0</v>
      </c>
      <c r="N13" s="128">
        <v>0</v>
      </c>
      <c r="O13" s="128">
        <f>ROUND(E13*N13,2)</f>
        <v>0</v>
      </c>
      <c r="P13" s="128">
        <v>0</v>
      </c>
      <c r="Q13" s="128">
        <f>ROUND(E13*P13,2)</f>
        <v>0</v>
      </c>
      <c r="R13" s="128"/>
      <c r="S13" s="128" t="s">
        <v>88</v>
      </c>
      <c r="T13" s="128" t="s">
        <v>89</v>
      </c>
      <c r="U13" s="128">
        <v>6</v>
      </c>
      <c r="V13" s="128">
        <f>ROUND(E13*U13,2)</f>
        <v>72</v>
      </c>
      <c r="W13" s="128"/>
      <c r="X13" s="128" t="s">
        <v>90</v>
      </c>
      <c r="Y13" s="123"/>
      <c r="Z13" s="123"/>
      <c r="AA13" s="123"/>
      <c r="AB13" s="123"/>
      <c r="AC13" s="123"/>
      <c r="AD13" s="123"/>
      <c r="AE13" s="123"/>
      <c r="AF13" s="123"/>
      <c r="AG13" s="123" t="s">
        <v>91</v>
      </c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</row>
    <row r="14" spans="1:60" outlineLevel="1" x14ac:dyDescent="0.2">
      <c r="A14" s="126"/>
      <c r="B14" s="127"/>
      <c r="C14" s="250" t="s">
        <v>182</v>
      </c>
      <c r="D14" s="251"/>
      <c r="E14" s="251"/>
      <c r="F14" s="251"/>
      <c r="G14" s="251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3"/>
      <c r="Z14" s="123"/>
      <c r="AA14" s="123"/>
      <c r="AB14" s="123"/>
      <c r="AC14" s="123"/>
      <c r="AD14" s="123"/>
      <c r="AE14" s="123"/>
      <c r="AF14" s="123"/>
      <c r="AG14" s="123" t="s">
        <v>109</v>
      </c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</row>
    <row r="15" spans="1:60" ht="22.5" outlineLevel="1" x14ac:dyDescent="0.2">
      <c r="A15" s="136">
        <v>4</v>
      </c>
      <c r="B15" s="137" t="s">
        <v>149</v>
      </c>
      <c r="C15" s="150" t="s">
        <v>183</v>
      </c>
      <c r="D15" s="138" t="s">
        <v>98</v>
      </c>
      <c r="E15" s="139">
        <v>1</v>
      </c>
      <c r="F15" s="195"/>
      <c r="G15" s="140">
        <f>ROUND(E15*F15,2)</f>
        <v>0</v>
      </c>
      <c r="H15" s="140">
        <v>22361.83</v>
      </c>
      <c r="I15" s="140">
        <f>ROUND(E15*H15,2)</f>
        <v>22361.83</v>
      </c>
      <c r="J15" s="140">
        <v>1588.17</v>
      </c>
      <c r="K15" s="140">
        <f>ROUND(E15*J15,2)</f>
        <v>1588.17</v>
      </c>
      <c r="L15" s="140">
        <v>21</v>
      </c>
      <c r="M15" s="141">
        <f>G15*(1+L15/100)</f>
        <v>0</v>
      </c>
      <c r="N15" s="128">
        <v>0</v>
      </c>
      <c r="O15" s="128">
        <f>ROUND(E15*N15,2)</f>
        <v>0</v>
      </c>
      <c r="P15" s="128">
        <v>0</v>
      </c>
      <c r="Q15" s="128">
        <f>ROUND(E15*P15,2)</f>
        <v>0</v>
      </c>
      <c r="R15" s="128"/>
      <c r="S15" s="128" t="s">
        <v>88</v>
      </c>
      <c r="T15" s="128" t="s">
        <v>89</v>
      </c>
      <c r="U15" s="128">
        <v>3</v>
      </c>
      <c r="V15" s="128">
        <f>ROUND(E15*U15,2)</f>
        <v>3</v>
      </c>
      <c r="W15" s="128"/>
      <c r="X15" s="128" t="s">
        <v>90</v>
      </c>
      <c r="Y15" s="123"/>
      <c r="Z15" s="123"/>
      <c r="AA15" s="123"/>
      <c r="AB15" s="123"/>
      <c r="AC15" s="123"/>
      <c r="AD15" s="123"/>
      <c r="AE15" s="123"/>
      <c r="AF15" s="123"/>
      <c r="AG15" s="123" t="s">
        <v>91</v>
      </c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</row>
    <row r="16" spans="1:60" outlineLevel="1" x14ac:dyDescent="0.2">
      <c r="A16" s="126"/>
      <c r="B16" s="127"/>
      <c r="C16" s="250" t="s">
        <v>182</v>
      </c>
      <c r="D16" s="251"/>
      <c r="E16" s="251"/>
      <c r="F16" s="251"/>
      <c r="G16" s="251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3"/>
      <c r="Z16" s="123"/>
      <c r="AA16" s="123"/>
      <c r="AB16" s="123"/>
      <c r="AC16" s="123"/>
      <c r="AD16" s="123"/>
      <c r="AE16" s="123"/>
      <c r="AF16" s="123"/>
      <c r="AG16" s="123" t="s">
        <v>109</v>
      </c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</row>
    <row r="17" spans="1:60" ht="22.5" outlineLevel="1" x14ac:dyDescent="0.2">
      <c r="A17" s="136">
        <v>5</v>
      </c>
      <c r="B17" s="137" t="s">
        <v>151</v>
      </c>
      <c r="C17" s="150" t="s">
        <v>184</v>
      </c>
      <c r="D17" s="138" t="s">
        <v>98</v>
      </c>
      <c r="E17" s="139">
        <v>2</v>
      </c>
      <c r="F17" s="195"/>
      <c r="G17" s="140">
        <f>ROUND(E17*F17,2)</f>
        <v>0</v>
      </c>
      <c r="H17" s="140">
        <v>10823.28</v>
      </c>
      <c r="I17" s="140">
        <f>ROUND(E17*H17,2)</f>
        <v>21646.560000000001</v>
      </c>
      <c r="J17" s="140">
        <v>1776.72</v>
      </c>
      <c r="K17" s="140">
        <f>ROUND(E17*J17,2)</f>
        <v>3553.44</v>
      </c>
      <c r="L17" s="140">
        <v>21</v>
      </c>
      <c r="M17" s="141">
        <f>G17*(1+L17/100)</f>
        <v>0</v>
      </c>
      <c r="N17" s="128">
        <v>0</v>
      </c>
      <c r="O17" s="128">
        <f>ROUND(E17*N17,2)</f>
        <v>0</v>
      </c>
      <c r="P17" s="128">
        <v>0</v>
      </c>
      <c r="Q17" s="128">
        <f>ROUND(E17*P17,2)</f>
        <v>0</v>
      </c>
      <c r="R17" s="128"/>
      <c r="S17" s="128" t="s">
        <v>88</v>
      </c>
      <c r="T17" s="128" t="s">
        <v>89</v>
      </c>
      <c r="U17" s="128">
        <v>3</v>
      </c>
      <c r="V17" s="128">
        <f>ROUND(E17*U17,2)</f>
        <v>6</v>
      </c>
      <c r="W17" s="128"/>
      <c r="X17" s="128" t="s">
        <v>90</v>
      </c>
      <c r="Y17" s="123"/>
      <c r="Z17" s="123"/>
      <c r="AA17" s="123"/>
      <c r="AB17" s="123"/>
      <c r="AC17" s="123"/>
      <c r="AD17" s="123"/>
      <c r="AE17" s="123"/>
      <c r="AF17" s="123"/>
      <c r="AG17" s="123" t="s">
        <v>91</v>
      </c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</row>
    <row r="18" spans="1:60" outlineLevel="1" x14ac:dyDescent="0.2">
      <c r="A18" s="126"/>
      <c r="B18" s="127"/>
      <c r="C18" s="250" t="s">
        <v>182</v>
      </c>
      <c r="D18" s="251"/>
      <c r="E18" s="251"/>
      <c r="F18" s="251"/>
      <c r="G18" s="251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3"/>
      <c r="Z18" s="123"/>
      <c r="AA18" s="123"/>
      <c r="AB18" s="123"/>
      <c r="AC18" s="123"/>
      <c r="AD18" s="123"/>
      <c r="AE18" s="123"/>
      <c r="AF18" s="123"/>
      <c r="AG18" s="123" t="s">
        <v>109</v>
      </c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</row>
    <row r="19" spans="1:60" ht="22.5" outlineLevel="1" x14ac:dyDescent="0.2">
      <c r="A19" s="136">
        <v>6</v>
      </c>
      <c r="B19" s="137" t="s">
        <v>154</v>
      </c>
      <c r="C19" s="150" t="s">
        <v>185</v>
      </c>
      <c r="D19" s="138" t="s">
        <v>98</v>
      </c>
      <c r="E19" s="139">
        <v>2</v>
      </c>
      <c r="F19" s="195"/>
      <c r="G19" s="140">
        <f>ROUND(E19*F19,2)</f>
        <v>0</v>
      </c>
      <c r="H19" s="140">
        <v>68756.740000000005</v>
      </c>
      <c r="I19" s="140">
        <f>ROUND(E19*H19,2)</f>
        <v>137513.48000000001</v>
      </c>
      <c r="J19" s="140">
        <v>2943.26</v>
      </c>
      <c r="K19" s="140">
        <f>ROUND(E19*J19,2)</f>
        <v>5886.52</v>
      </c>
      <c r="L19" s="140">
        <v>21</v>
      </c>
      <c r="M19" s="141">
        <f>G19*(1+L19/100)</f>
        <v>0</v>
      </c>
      <c r="N19" s="128">
        <v>0</v>
      </c>
      <c r="O19" s="128">
        <f>ROUND(E19*N19,2)</f>
        <v>0</v>
      </c>
      <c r="P19" s="128">
        <v>0</v>
      </c>
      <c r="Q19" s="128">
        <f>ROUND(E19*P19,2)</f>
        <v>0</v>
      </c>
      <c r="R19" s="128"/>
      <c r="S19" s="128" t="s">
        <v>88</v>
      </c>
      <c r="T19" s="128" t="s">
        <v>89</v>
      </c>
      <c r="U19" s="128">
        <v>5</v>
      </c>
      <c r="V19" s="128">
        <f>ROUND(E19*U19,2)</f>
        <v>10</v>
      </c>
      <c r="W19" s="128"/>
      <c r="X19" s="128" t="s">
        <v>90</v>
      </c>
      <c r="Y19" s="123"/>
      <c r="Z19" s="123"/>
      <c r="AA19" s="123"/>
      <c r="AB19" s="123"/>
      <c r="AC19" s="123"/>
      <c r="AD19" s="123"/>
      <c r="AE19" s="123"/>
      <c r="AF19" s="123"/>
      <c r="AG19" s="123" t="s">
        <v>91</v>
      </c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</row>
    <row r="20" spans="1:60" outlineLevel="1" x14ac:dyDescent="0.2">
      <c r="A20" s="126"/>
      <c r="B20" s="127"/>
      <c r="C20" s="250" t="s">
        <v>186</v>
      </c>
      <c r="D20" s="251"/>
      <c r="E20" s="251"/>
      <c r="F20" s="251"/>
      <c r="G20" s="251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3"/>
      <c r="Z20" s="123"/>
      <c r="AA20" s="123"/>
      <c r="AB20" s="123"/>
      <c r="AC20" s="123"/>
      <c r="AD20" s="123"/>
      <c r="AE20" s="123"/>
      <c r="AF20" s="123"/>
      <c r="AG20" s="123" t="s">
        <v>109</v>
      </c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</row>
    <row r="21" spans="1:60" ht="22.5" outlineLevel="1" x14ac:dyDescent="0.2">
      <c r="A21" s="136">
        <v>7</v>
      </c>
      <c r="B21" s="137" t="s">
        <v>155</v>
      </c>
      <c r="C21" s="150" t="s">
        <v>187</v>
      </c>
      <c r="D21" s="138" t="s">
        <v>98</v>
      </c>
      <c r="E21" s="139">
        <v>13</v>
      </c>
      <c r="F21" s="195"/>
      <c r="G21" s="140">
        <f>ROUND(E21*F21,2)</f>
        <v>0</v>
      </c>
      <c r="H21" s="140">
        <v>22687.59</v>
      </c>
      <c r="I21" s="140">
        <f>ROUND(E21*H21,2)</f>
        <v>294938.67</v>
      </c>
      <c r="J21" s="140">
        <v>1262.4100000000001</v>
      </c>
      <c r="K21" s="140">
        <f>ROUND(E21*J21,2)</f>
        <v>16411.330000000002</v>
      </c>
      <c r="L21" s="140">
        <v>21</v>
      </c>
      <c r="M21" s="141">
        <f>G21*(1+L21/100)</f>
        <v>0</v>
      </c>
      <c r="N21" s="128">
        <v>0</v>
      </c>
      <c r="O21" s="128">
        <f>ROUND(E21*N21,2)</f>
        <v>0</v>
      </c>
      <c r="P21" s="128">
        <v>0</v>
      </c>
      <c r="Q21" s="128">
        <f>ROUND(E21*P21,2)</f>
        <v>0</v>
      </c>
      <c r="R21" s="128"/>
      <c r="S21" s="128" t="s">
        <v>88</v>
      </c>
      <c r="T21" s="128" t="s">
        <v>89</v>
      </c>
      <c r="U21" s="128">
        <v>3</v>
      </c>
      <c r="V21" s="128">
        <f>ROUND(E21*U21,2)</f>
        <v>39</v>
      </c>
      <c r="W21" s="128"/>
      <c r="X21" s="128" t="s">
        <v>90</v>
      </c>
      <c r="Y21" s="123"/>
      <c r="Z21" s="123"/>
      <c r="AA21" s="123"/>
      <c r="AB21" s="123"/>
      <c r="AC21" s="123"/>
      <c r="AD21" s="123"/>
      <c r="AE21" s="123"/>
      <c r="AF21" s="123"/>
      <c r="AG21" s="123" t="s">
        <v>91</v>
      </c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</row>
    <row r="22" spans="1:60" outlineLevel="1" x14ac:dyDescent="0.2">
      <c r="A22" s="126"/>
      <c r="B22" s="127"/>
      <c r="C22" s="250" t="s">
        <v>188</v>
      </c>
      <c r="D22" s="251"/>
      <c r="E22" s="251"/>
      <c r="F22" s="251"/>
      <c r="G22" s="251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3"/>
      <c r="Z22" s="123"/>
      <c r="AA22" s="123"/>
      <c r="AB22" s="123"/>
      <c r="AC22" s="123"/>
      <c r="AD22" s="123"/>
      <c r="AE22" s="123"/>
      <c r="AF22" s="123"/>
      <c r="AG22" s="123" t="s">
        <v>109</v>
      </c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</row>
    <row r="23" spans="1:60" ht="22.5" outlineLevel="1" x14ac:dyDescent="0.2">
      <c r="A23" s="136">
        <v>8</v>
      </c>
      <c r="B23" s="137" t="s">
        <v>189</v>
      </c>
      <c r="C23" s="150" t="s">
        <v>190</v>
      </c>
      <c r="D23" s="138" t="s">
        <v>98</v>
      </c>
      <c r="E23" s="139">
        <v>1</v>
      </c>
      <c r="F23" s="195"/>
      <c r="G23" s="140">
        <f>ROUND(E23*F23,2)</f>
        <v>0</v>
      </c>
      <c r="H23" s="140">
        <v>68756.740000000005</v>
      </c>
      <c r="I23" s="140">
        <f>ROUND(E23*H23,2)</f>
        <v>68756.740000000005</v>
      </c>
      <c r="J23" s="140">
        <v>2943.26</v>
      </c>
      <c r="K23" s="140">
        <f>ROUND(E23*J23,2)</f>
        <v>2943.26</v>
      </c>
      <c r="L23" s="140">
        <v>21</v>
      </c>
      <c r="M23" s="141">
        <f>G23*(1+L23/100)</f>
        <v>0</v>
      </c>
      <c r="N23" s="128">
        <v>0</v>
      </c>
      <c r="O23" s="128">
        <f>ROUND(E23*N23,2)</f>
        <v>0</v>
      </c>
      <c r="P23" s="128">
        <v>0</v>
      </c>
      <c r="Q23" s="128">
        <f>ROUND(E23*P23,2)</f>
        <v>0</v>
      </c>
      <c r="R23" s="128"/>
      <c r="S23" s="128" t="s">
        <v>88</v>
      </c>
      <c r="T23" s="128" t="s">
        <v>89</v>
      </c>
      <c r="U23" s="128">
        <v>5</v>
      </c>
      <c r="V23" s="128">
        <f>ROUND(E23*U23,2)</f>
        <v>5</v>
      </c>
      <c r="W23" s="128"/>
      <c r="X23" s="128" t="s">
        <v>90</v>
      </c>
      <c r="Y23" s="123"/>
      <c r="Z23" s="123"/>
      <c r="AA23" s="123"/>
      <c r="AB23" s="123"/>
      <c r="AC23" s="123"/>
      <c r="AD23" s="123"/>
      <c r="AE23" s="123"/>
      <c r="AF23" s="123"/>
      <c r="AG23" s="123" t="s">
        <v>91</v>
      </c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</row>
    <row r="24" spans="1:60" outlineLevel="1" x14ac:dyDescent="0.2">
      <c r="A24" s="126"/>
      <c r="B24" s="127"/>
      <c r="C24" s="250" t="s">
        <v>191</v>
      </c>
      <c r="D24" s="251"/>
      <c r="E24" s="251"/>
      <c r="F24" s="251"/>
      <c r="G24" s="251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3"/>
      <c r="Z24" s="123"/>
      <c r="AA24" s="123"/>
      <c r="AB24" s="123"/>
      <c r="AC24" s="123"/>
      <c r="AD24" s="123"/>
      <c r="AE24" s="123"/>
      <c r="AF24" s="123"/>
      <c r="AG24" s="123" t="s">
        <v>109</v>
      </c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</row>
    <row r="25" spans="1:60" ht="22.5" outlineLevel="1" x14ac:dyDescent="0.2">
      <c r="A25" s="136">
        <v>9</v>
      </c>
      <c r="B25" s="137" t="s">
        <v>192</v>
      </c>
      <c r="C25" s="150" t="s">
        <v>193</v>
      </c>
      <c r="D25" s="138" t="s">
        <v>98</v>
      </c>
      <c r="E25" s="139">
        <v>14</v>
      </c>
      <c r="F25" s="195"/>
      <c r="G25" s="140">
        <f>ROUND(E25*F25,2)</f>
        <v>0</v>
      </c>
      <c r="H25" s="140">
        <v>22184.32</v>
      </c>
      <c r="I25" s="140">
        <f>ROUND(E25*H25,2)</f>
        <v>310580.47999999998</v>
      </c>
      <c r="J25" s="140">
        <v>1765.68</v>
      </c>
      <c r="K25" s="140">
        <f>ROUND(E25*J25,2)</f>
        <v>24719.52</v>
      </c>
      <c r="L25" s="140">
        <v>21</v>
      </c>
      <c r="M25" s="141">
        <f>G25*(1+L25/100)</f>
        <v>0</v>
      </c>
      <c r="N25" s="128">
        <v>0</v>
      </c>
      <c r="O25" s="128">
        <f>ROUND(E25*N25,2)</f>
        <v>0</v>
      </c>
      <c r="P25" s="128">
        <v>0</v>
      </c>
      <c r="Q25" s="128">
        <f>ROUND(E25*P25,2)</f>
        <v>0</v>
      </c>
      <c r="R25" s="128"/>
      <c r="S25" s="128" t="s">
        <v>88</v>
      </c>
      <c r="T25" s="128" t="s">
        <v>89</v>
      </c>
      <c r="U25" s="128">
        <v>3</v>
      </c>
      <c r="V25" s="128">
        <f>ROUND(E25*U25,2)</f>
        <v>42</v>
      </c>
      <c r="W25" s="128"/>
      <c r="X25" s="128" t="s">
        <v>90</v>
      </c>
      <c r="Y25" s="123"/>
      <c r="Z25" s="123"/>
      <c r="AA25" s="123"/>
      <c r="AB25" s="123"/>
      <c r="AC25" s="123"/>
      <c r="AD25" s="123"/>
      <c r="AE25" s="123"/>
      <c r="AF25" s="123"/>
      <c r="AG25" s="123" t="s">
        <v>91</v>
      </c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</row>
    <row r="26" spans="1:60" outlineLevel="1" x14ac:dyDescent="0.2">
      <c r="A26" s="126"/>
      <c r="B26" s="127"/>
      <c r="C26" s="250" t="s">
        <v>194</v>
      </c>
      <c r="D26" s="251"/>
      <c r="E26" s="251"/>
      <c r="F26" s="251"/>
      <c r="G26" s="251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3"/>
      <c r="Z26" s="123"/>
      <c r="AA26" s="123"/>
      <c r="AB26" s="123"/>
      <c r="AC26" s="123"/>
      <c r="AD26" s="123"/>
      <c r="AE26" s="123"/>
      <c r="AF26" s="123"/>
      <c r="AG26" s="123" t="s">
        <v>109</v>
      </c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</row>
    <row r="27" spans="1:60" ht="22.5" outlineLevel="1" x14ac:dyDescent="0.2">
      <c r="A27" s="136">
        <v>10</v>
      </c>
      <c r="B27" s="137" t="s">
        <v>195</v>
      </c>
      <c r="C27" s="150" t="s">
        <v>196</v>
      </c>
      <c r="D27" s="138" t="s">
        <v>98</v>
      </c>
      <c r="E27" s="139">
        <v>2</v>
      </c>
      <c r="F27" s="195"/>
      <c r="G27" s="140">
        <f>ROUND(E27*F27,2)</f>
        <v>0</v>
      </c>
      <c r="H27" s="140">
        <v>68756.740000000005</v>
      </c>
      <c r="I27" s="140">
        <f>ROUND(E27*H27,2)</f>
        <v>137513.48000000001</v>
      </c>
      <c r="J27" s="140">
        <v>2943.26</v>
      </c>
      <c r="K27" s="140">
        <f>ROUND(E27*J27,2)</f>
        <v>5886.52</v>
      </c>
      <c r="L27" s="140">
        <v>21</v>
      </c>
      <c r="M27" s="141">
        <f>G27*(1+L27/100)</f>
        <v>0</v>
      </c>
      <c r="N27" s="128">
        <v>0</v>
      </c>
      <c r="O27" s="128">
        <f>ROUND(E27*N27,2)</f>
        <v>0</v>
      </c>
      <c r="P27" s="128">
        <v>0</v>
      </c>
      <c r="Q27" s="128">
        <f>ROUND(E27*P27,2)</f>
        <v>0</v>
      </c>
      <c r="R27" s="128"/>
      <c r="S27" s="128" t="s">
        <v>88</v>
      </c>
      <c r="T27" s="128" t="s">
        <v>89</v>
      </c>
      <c r="U27" s="128">
        <v>5</v>
      </c>
      <c r="V27" s="128">
        <f>ROUND(E27*U27,2)</f>
        <v>10</v>
      </c>
      <c r="W27" s="128"/>
      <c r="X27" s="128" t="s">
        <v>90</v>
      </c>
      <c r="Y27" s="123"/>
      <c r="Z27" s="123"/>
      <c r="AA27" s="123"/>
      <c r="AB27" s="123"/>
      <c r="AC27" s="123"/>
      <c r="AD27" s="123"/>
      <c r="AE27" s="123"/>
      <c r="AF27" s="123"/>
      <c r="AG27" s="123" t="s">
        <v>91</v>
      </c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</row>
    <row r="28" spans="1:60" outlineLevel="1" x14ac:dyDescent="0.2">
      <c r="A28" s="126"/>
      <c r="B28" s="127"/>
      <c r="C28" s="250" t="s">
        <v>197</v>
      </c>
      <c r="D28" s="251"/>
      <c r="E28" s="251"/>
      <c r="F28" s="251"/>
      <c r="G28" s="251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3"/>
      <c r="Z28" s="123"/>
      <c r="AA28" s="123"/>
      <c r="AB28" s="123"/>
      <c r="AC28" s="123"/>
      <c r="AD28" s="123"/>
      <c r="AE28" s="123"/>
      <c r="AF28" s="123"/>
      <c r="AG28" s="123" t="s">
        <v>109</v>
      </c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</row>
    <row r="29" spans="1:60" outlineLevel="1" x14ac:dyDescent="0.2">
      <c r="A29" s="136">
        <v>11</v>
      </c>
      <c r="B29" s="137" t="s">
        <v>198</v>
      </c>
      <c r="C29" s="150" t="s">
        <v>199</v>
      </c>
      <c r="D29" s="138" t="s">
        <v>125</v>
      </c>
      <c r="E29" s="139">
        <v>1</v>
      </c>
      <c r="F29" s="195"/>
      <c r="G29" s="140">
        <f>ROUND(E29*F29,2)</f>
        <v>0</v>
      </c>
      <c r="H29" s="140">
        <v>0</v>
      </c>
      <c r="I29" s="140">
        <f>ROUND(E29*H29,2)</f>
        <v>0</v>
      </c>
      <c r="J29" s="140">
        <v>36000</v>
      </c>
      <c r="K29" s="140">
        <f>ROUND(E29*J29,2)</f>
        <v>36000</v>
      </c>
      <c r="L29" s="140">
        <v>21</v>
      </c>
      <c r="M29" s="141">
        <f>G29*(1+L29/100)</f>
        <v>0</v>
      </c>
      <c r="N29" s="128">
        <v>0</v>
      </c>
      <c r="O29" s="128">
        <f>ROUND(E29*N29,2)</f>
        <v>0</v>
      </c>
      <c r="P29" s="128">
        <v>0</v>
      </c>
      <c r="Q29" s="128">
        <f>ROUND(E29*P29,2)</f>
        <v>0</v>
      </c>
      <c r="R29" s="128"/>
      <c r="S29" s="128" t="s">
        <v>88</v>
      </c>
      <c r="T29" s="128" t="s">
        <v>89</v>
      </c>
      <c r="U29" s="128">
        <v>1</v>
      </c>
      <c r="V29" s="128">
        <f>ROUND(E29*U29,2)</f>
        <v>1</v>
      </c>
      <c r="W29" s="128"/>
      <c r="X29" s="128" t="s">
        <v>164</v>
      </c>
      <c r="Y29" s="123"/>
      <c r="Z29" s="123"/>
      <c r="AA29" s="123"/>
      <c r="AB29" s="123"/>
      <c r="AC29" s="123"/>
      <c r="AD29" s="123"/>
      <c r="AE29" s="123"/>
      <c r="AF29" s="123"/>
      <c r="AG29" s="123" t="s">
        <v>165</v>
      </c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</row>
    <row r="30" spans="1:60" outlineLevel="1" x14ac:dyDescent="0.2">
      <c r="A30" s="126"/>
      <c r="B30" s="127"/>
      <c r="C30" s="250" t="s">
        <v>200</v>
      </c>
      <c r="D30" s="251"/>
      <c r="E30" s="251"/>
      <c r="F30" s="251"/>
      <c r="G30" s="251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3"/>
      <c r="Z30" s="123"/>
      <c r="AA30" s="123"/>
      <c r="AB30" s="123"/>
      <c r="AC30" s="123"/>
      <c r="AD30" s="123"/>
      <c r="AE30" s="123"/>
      <c r="AF30" s="123"/>
      <c r="AG30" s="123" t="s">
        <v>109</v>
      </c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</row>
    <row r="31" spans="1:60" outlineLevel="1" x14ac:dyDescent="0.2">
      <c r="A31" s="142">
        <v>12</v>
      </c>
      <c r="B31" s="143" t="s">
        <v>156</v>
      </c>
      <c r="C31" s="149" t="s">
        <v>157</v>
      </c>
      <c r="D31" s="144" t="s">
        <v>125</v>
      </c>
      <c r="E31" s="145">
        <v>1</v>
      </c>
      <c r="F31" s="194"/>
      <c r="G31" s="146">
        <f>ROUND(E31*F31,2)</f>
        <v>0</v>
      </c>
      <c r="H31" s="146">
        <v>0</v>
      </c>
      <c r="I31" s="146">
        <f>ROUND(E31*H31,2)</f>
        <v>0</v>
      </c>
      <c r="J31" s="146">
        <v>10820</v>
      </c>
      <c r="K31" s="146">
        <f>ROUND(E31*J31,2)</f>
        <v>10820</v>
      </c>
      <c r="L31" s="146">
        <v>21</v>
      </c>
      <c r="M31" s="147">
        <f>G31*(1+L31/100)</f>
        <v>0</v>
      </c>
      <c r="N31" s="128">
        <v>0</v>
      </c>
      <c r="O31" s="128">
        <f>ROUND(E31*N31,2)</f>
        <v>0</v>
      </c>
      <c r="P31" s="128">
        <v>0</v>
      </c>
      <c r="Q31" s="128">
        <f>ROUND(E31*P31,2)</f>
        <v>0</v>
      </c>
      <c r="R31" s="128"/>
      <c r="S31" s="128" t="s">
        <v>88</v>
      </c>
      <c r="T31" s="128" t="s">
        <v>89</v>
      </c>
      <c r="U31" s="128">
        <v>10</v>
      </c>
      <c r="V31" s="128">
        <f>ROUND(E31*U31,2)</f>
        <v>10</v>
      </c>
      <c r="W31" s="128"/>
      <c r="X31" s="128" t="s">
        <v>90</v>
      </c>
      <c r="Y31" s="123"/>
      <c r="Z31" s="123"/>
      <c r="AA31" s="123"/>
      <c r="AB31" s="123"/>
      <c r="AC31" s="123"/>
      <c r="AD31" s="123"/>
      <c r="AE31" s="123"/>
      <c r="AF31" s="123"/>
      <c r="AG31" s="123" t="s">
        <v>91</v>
      </c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</row>
    <row r="32" spans="1:60" outlineLevel="1" x14ac:dyDescent="0.2">
      <c r="A32" s="142">
        <v>13</v>
      </c>
      <c r="B32" s="143" t="s">
        <v>158</v>
      </c>
      <c r="C32" s="149" t="s">
        <v>159</v>
      </c>
      <c r="D32" s="144" t="s">
        <v>125</v>
      </c>
      <c r="E32" s="145">
        <v>1</v>
      </c>
      <c r="F32" s="194"/>
      <c r="G32" s="146">
        <f>ROUND(E32*F32,2)</f>
        <v>0</v>
      </c>
      <c r="H32" s="146">
        <v>0</v>
      </c>
      <c r="I32" s="146">
        <f>ROUND(E32*H32,2)</f>
        <v>0</v>
      </c>
      <c r="J32" s="146">
        <v>7637</v>
      </c>
      <c r="K32" s="146">
        <f>ROUND(E32*J32,2)</f>
        <v>7637</v>
      </c>
      <c r="L32" s="146">
        <v>21</v>
      </c>
      <c r="M32" s="147">
        <f>G32*(1+L32/100)</f>
        <v>0</v>
      </c>
      <c r="N32" s="128">
        <v>0</v>
      </c>
      <c r="O32" s="128">
        <f>ROUND(E32*N32,2)</f>
        <v>0</v>
      </c>
      <c r="P32" s="128">
        <v>0</v>
      </c>
      <c r="Q32" s="128">
        <f>ROUND(E32*P32,2)</f>
        <v>0</v>
      </c>
      <c r="R32" s="128"/>
      <c r="S32" s="128" t="s">
        <v>88</v>
      </c>
      <c r="T32" s="128" t="s">
        <v>89</v>
      </c>
      <c r="U32" s="128">
        <v>10</v>
      </c>
      <c r="V32" s="128">
        <f>ROUND(E32*U32,2)</f>
        <v>10</v>
      </c>
      <c r="W32" s="128"/>
      <c r="X32" s="128" t="s">
        <v>90</v>
      </c>
      <c r="Y32" s="123"/>
      <c r="Z32" s="123"/>
      <c r="AA32" s="123"/>
      <c r="AB32" s="123"/>
      <c r="AC32" s="123"/>
      <c r="AD32" s="123"/>
      <c r="AE32" s="123"/>
      <c r="AF32" s="123"/>
      <c r="AG32" s="123" t="s">
        <v>91</v>
      </c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</row>
    <row r="33" spans="1:60" outlineLevel="1" x14ac:dyDescent="0.2">
      <c r="A33" s="142">
        <v>14</v>
      </c>
      <c r="B33" s="143" t="s">
        <v>160</v>
      </c>
      <c r="C33" s="149" t="s">
        <v>161</v>
      </c>
      <c r="D33" s="144" t="s">
        <v>125</v>
      </c>
      <c r="E33" s="145">
        <v>1</v>
      </c>
      <c r="F33" s="194"/>
      <c r="G33" s="146">
        <f>ROUND(E33*F33,2)</f>
        <v>0</v>
      </c>
      <c r="H33" s="146">
        <v>0</v>
      </c>
      <c r="I33" s="146">
        <f>ROUND(E33*H33,2)</f>
        <v>0</v>
      </c>
      <c r="J33" s="146">
        <v>27367</v>
      </c>
      <c r="K33" s="146">
        <f>ROUND(E33*J33,2)</f>
        <v>27367</v>
      </c>
      <c r="L33" s="146">
        <v>21</v>
      </c>
      <c r="M33" s="147">
        <f>G33*(1+L33/100)</f>
        <v>0</v>
      </c>
      <c r="N33" s="128">
        <v>0</v>
      </c>
      <c r="O33" s="128">
        <f>ROUND(E33*N33,2)</f>
        <v>0</v>
      </c>
      <c r="P33" s="128">
        <v>0</v>
      </c>
      <c r="Q33" s="128">
        <f>ROUND(E33*P33,2)</f>
        <v>0</v>
      </c>
      <c r="R33" s="128"/>
      <c r="S33" s="128" t="s">
        <v>88</v>
      </c>
      <c r="T33" s="128" t="s">
        <v>89</v>
      </c>
      <c r="U33" s="128">
        <v>20</v>
      </c>
      <c r="V33" s="128">
        <f>ROUND(E33*U33,2)</f>
        <v>20</v>
      </c>
      <c r="W33" s="128"/>
      <c r="X33" s="128" t="s">
        <v>90</v>
      </c>
      <c r="Y33" s="123"/>
      <c r="Z33" s="123"/>
      <c r="AA33" s="123"/>
      <c r="AB33" s="123"/>
      <c r="AC33" s="123"/>
      <c r="AD33" s="123"/>
      <c r="AE33" s="123"/>
      <c r="AF33" s="123"/>
      <c r="AG33" s="123" t="s">
        <v>91</v>
      </c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</row>
    <row r="34" spans="1:60" outlineLevel="1" x14ac:dyDescent="0.2">
      <c r="A34" s="136">
        <v>15</v>
      </c>
      <c r="B34" s="137" t="s">
        <v>162</v>
      </c>
      <c r="C34" s="150" t="s">
        <v>163</v>
      </c>
      <c r="D34" s="138" t="s">
        <v>125</v>
      </c>
      <c r="E34" s="139">
        <v>1</v>
      </c>
      <c r="F34" s="195"/>
      <c r="G34" s="140">
        <f>ROUND(E34*F34,2)</f>
        <v>0</v>
      </c>
      <c r="H34" s="140">
        <v>0</v>
      </c>
      <c r="I34" s="140">
        <f>ROUND(E34*H34,2)</f>
        <v>0</v>
      </c>
      <c r="J34" s="140">
        <v>25000</v>
      </c>
      <c r="K34" s="140">
        <f>ROUND(E34*J34,2)</f>
        <v>25000</v>
      </c>
      <c r="L34" s="140">
        <v>21</v>
      </c>
      <c r="M34" s="141">
        <f>G34*(1+L34/100)</f>
        <v>0</v>
      </c>
      <c r="N34" s="128">
        <v>0</v>
      </c>
      <c r="O34" s="128">
        <f>ROUND(E34*N34,2)</f>
        <v>0</v>
      </c>
      <c r="P34" s="128">
        <v>0</v>
      </c>
      <c r="Q34" s="128">
        <f>ROUND(E34*P34,2)</f>
        <v>0</v>
      </c>
      <c r="R34" s="128"/>
      <c r="S34" s="128" t="s">
        <v>88</v>
      </c>
      <c r="T34" s="128" t="s">
        <v>89</v>
      </c>
      <c r="U34" s="128">
        <v>0</v>
      </c>
      <c r="V34" s="128">
        <f>ROUND(E34*U34,2)</f>
        <v>0</v>
      </c>
      <c r="W34" s="128"/>
      <c r="X34" s="128" t="s">
        <v>164</v>
      </c>
      <c r="Y34" s="123"/>
      <c r="Z34" s="123"/>
      <c r="AA34" s="123"/>
      <c r="AB34" s="123"/>
      <c r="AC34" s="123"/>
      <c r="AD34" s="123"/>
      <c r="AE34" s="123"/>
      <c r="AF34" s="123"/>
      <c r="AG34" s="123" t="s">
        <v>165</v>
      </c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</row>
    <row r="35" spans="1:60" x14ac:dyDescent="0.2">
      <c r="A35" s="3"/>
      <c r="B35" s="4"/>
      <c r="C35" s="151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70</v>
      </c>
    </row>
    <row r="36" spans="1:60" x14ac:dyDescent="0.2">
      <c r="C36" s="152"/>
      <c r="D36" s="10"/>
      <c r="AG36" t="s">
        <v>166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D73" sheet="1" objects="1" scenarios="1"/>
  <mergeCells count="15">
    <mergeCell ref="C12:G12"/>
    <mergeCell ref="A1:G1"/>
    <mergeCell ref="C2:G2"/>
    <mergeCell ref="C3:G3"/>
    <mergeCell ref="C4:G4"/>
    <mergeCell ref="C10:G10"/>
    <mergeCell ref="C26:G26"/>
    <mergeCell ref="C28:G28"/>
    <mergeCell ref="C30:G30"/>
    <mergeCell ref="C14:G14"/>
    <mergeCell ref="C16:G16"/>
    <mergeCell ref="C18:G18"/>
    <mergeCell ref="C20:G20"/>
    <mergeCell ref="C22:G22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NPK,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Raděj</dc:creator>
  <cp:lastModifiedBy>Zdeněk Kohoutek</cp:lastModifiedBy>
  <cp:lastPrinted>2019-03-19T12:27:02Z</cp:lastPrinted>
  <dcterms:created xsi:type="dcterms:W3CDTF">2009-04-08T07:15:50Z</dcterms:created>
  <dcterms:modified xsi:type="dcterms:W3CDTF">2020-09-17T10:42:44Z</dcterms:modified>
</cp:coreProperties>
</file>