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3"/>
  </bookViews>
  <sheets>
    <sheet name="Souhrn" sheetId="2" r:id="rId1"/>
    <sheet name="Vybavení" sheetId="3" r:id="rId2"/>
    <sheet name="Osvětlení" sheetId="4" r:id="rId3"/>
    <sheet name="AV" sheetId="1" r:id="rId4"/>
  </sheets>
  <externalReferences>
    <externalReference r:id="rId7"/>
  </externalReferences>
  <definedNames/>
  <calcPr calcId="162913"/>
  <extLst/>
</workbook>
</file>

<file path=xl/sharedStrings.xml><?xml version="1.0" encoding="utf-8"?>
<sst xmlns="http://schemas.openxmlformats.org/spreadsheetml/2006/main" count="213" uniqueCount="147">
  <si>
    <t>Stavba:</t>
  </si>
  <si>
    <t>Numismatika Pardubice</t>
  </si>
  <si>
    <t>Datum:</t>
  </si>
  <si>
    <t>Část:</t>
  </si>
  <si>
    <t>Stupeň:</t>
  </si>
  <si>
    <t>Investor:</t>
  </si>
  <si>
    <t>Číslo položky</t>
  </si>
  <si>
    <t>Popis</t>
  </si>
  <si>
    <t>Množství celkem</t>
  </si>
  <si>
    <t>Měrná jednotka</t>
  </si>
  <si>
    <t>Jednotková cena v Kč</t>
  </si>
  <si>
    <t>Celková              cena v Kč</t>
  </si>
  <si>
    <t>Poznámka / podrobná specifikace</t>
  </si>
  <si>
    <t>Rozpočet AV techniky</t>
  </si>
  <si>
    <t>Display pro digital signage s úhlopříčkou 55 palců</t>
  </si>
  <si>
    <t>ks</t>
  </si>
  <si>
    <t>Základní parametry displeje:  svítivost 450 cd/m2,kontrast 1100/1,doba odezvy 12 ms,rozlišení 1920x1080,určen pro provoz 24/7. Vstupní porty : USB včetně playeru bez podpory USB 3.0, HDMI 2X,DVI 1x,VGA 1x, Audio IN/OUT,RS 232, IR IN/OUT,LAN s podporou PJ link</t>
  </si>
  <si>
    <t>USB disk 2.0  s kapacitou 32 GB</t>
  </si>
  <si>
    <t xml:space="preserve">Digital signage player </t>
  </si>
  <si>
    <t xml:space="preserve">Síťový full HD  player pro přehrávání médií s řízením pomocí  TCP/IP. Player určený jako zdroj videosignálu  pro projekce včetně software pro správu médií a synchronizací playerů. Pro uložení AV je využito SD karty.  Výstup HDMI + analog audio. Player určen pro provoz 24/7. </t>
  </si>
  <si>
    <t xml:space="preserve">Instalační koncový zesilovač </t>
  </si>
  <si>
    <t>Koncový zesilovač určený pro pevné instalace s výkonem 2x 20W do zátěže 4 Ohms. Kmitočtový rozsah v pásmu 1-3dB je 50Hz až 18kHz. Odstup do šumu minimálně 85 dB/1kHz a THD 0,05% pro 1kHz.</t>
  </si>
  <si>
    <t>Instalační reprosoustavy bílé</t>
  </si>
  <si>
    <t>set</t>
  </si>
  <si>
    <t>Průmyslový panel 10 inch určený pro spolupráci s řídícím systémem</t>
  </si>
  <si>
    <t>Průmyslový dotykový panel pro instalaci na stěnu s úhlopříčkou 10 inch. Panel je určen pro řízení technologií ve spolupráci s řídícím kontrolerem. Rozlišení panelu je 1280 x 800 . Dotyková plocha je opatřená kapacitním snímáním</t>
  </si>
  <si>
    <t>POE zdroj pro napájení panelu</t>
  </si>
  <si>
    <t>Stropní radarový detektor přítomnosti osob</t>
  </si>
  <si>
    <t>Radarové čidlo přítomnosti osob v interiéru. Snímaný prostor – 360 stupňů. Pracovní frekvence 5,8 GHz. Provedení pro stropní montáž.</t>
  </si>
  <si>
    <t xml:space="preserve">Keystone do rozvaděče </t>
  </si>
  <si>
    <t>Kovové keystone pro kabely CAT 6 stíněné. Dodávka je včetně držáku na DIN lištu.</t>
  </si>
  <si>
    <t>soub</t>
  </si>
  <si>
    <t>Nástěnný display pro ovládání expozice</t>
  </si>
  <si>
    <t>Průmyslový dotykový panel pro instalaci na stěnu s úhlopříčkou 5 inch. Panel je určen pro řízení AV a osvětlení. Dotyková plocha panelu je opatřena kapacitním snímáním . Rozlišení panelu je 800 x 480.</t>
  </si>
  <si>
    <t>Celkem materiál</t>
  </si>
  <si>
    <t xml:space="preserve">Programování AV a světel expozice </t>
  </si>
  <si>
    <t>Celkem cena instalace</t>
  </si>
  <si>
    <t>CENA CELKEM</t>
  </si>
  <si>
    <t>Vybavení silového rozvaděče pro AV a podružný materiál</t>
  </si>
  <si>
    <t>Zastavení B - Denárový poklad</t>
  </si>
  <si>
    <t>Zastavení C - Zdeněk Kolářský</t>
  </si>
  <si>
    <t>Zastavení D - Tisíciletá tradice české měny</t>
  </si>
  <si>
    <t>Instalace AV, včetně dopravy</t>
  </si>
  <si>
    <t xml:space="preserve">Označení </t>
  </si>
  <si>
    <t>Doplnit označení výrobku</t>
  </si>
  <si>
    <t xml:space="preserve">Kompatibilní nástěnný držák displeje stavitelný s a nosností do 60 kg </t>
  </si>
  <si>
    <t>Drobný instalační materiál včetně kotvících prvků a propojovací kabeláže</t>
  </si>
  <si>
    <t>Stavba :</t>
  </si>
  <si>
    <t>Zámek Pardubice</t>
  </si>
  <si>
    <t>Objekt :</t>
  </si>
  <si>
    <t>REKAPITULACE ZAKÁZKY</t>
  </si>
  <si>
    <t>celky</t>
  </si>
  <si>
    <t>osvětlení</t>
  </si>
  <si>
    <t>AV technika a řízení</t>
  </si>
  <si>
    <t>Cena bez DPH</t>
  </si>
  <si>
    <t>DPH základní 21%</t>
  </si>
  <si>
    <t>Cena s DPH</t>
  </si>
  <si>
    <t>Poznámka: Celková cena musí obsahovat veškeré náklady na realizaci díla (včetně vzorků, dokumentací apod), dopravu na místo montáže a umístění v rozsahu daném projektovou dokumentací, smlouvou o dílo a obecně závaznými předpisy. Musí obsahovat veškeré náklady na ochranu stávajících konstrukcí. Cena obsahuje veškeré vedlejší náklady dle požadavků smlouvy dílo např. pojištění apod. Náklady na stavební a další řemeslné přípomoce a průzkumy nad rámec poskytnuté projektové dokumentace budou obsaženy v celkové nabídkové ceně.</t>
  </si>
  <si>
    <t>Dodavatel je povinnen vyplnit veškeré barevně označené buňky.</t>
  </si>
  <si>
    <t>Vybavení expozice Numismatiky.</t>
  </si>
  <si>
    <t>vybavení expozice</t>
  </si>
  <si>
    <t>Položkový soupis prací a dodávek</t>
  </si>
  <si>
    <t>S:</t>
  </si>
  <si>
    <t>PRAJAGA</t>
  </si>
  <si>
    <t>ZÁMEK PARDUBICE - NOVÁ EXPOZICE NUMIZMATIKY</t>
  </si>
  <si>
    <t>o:</t>
  </si>
  <si>
    <t>OSTATNÍ VYÝROBKY,TISÍCILETÁ TRADICE ČESKÉ MĚNY, ZDĚNĚK KOLÁŘSKÝ, DENÁROVÝ POKLAD,OD TOLARU K DOLARU</t>
  </si>
  <si>
    <t>P.č.</t>
  </si>
  <si>
    <t>Název položky</t>
  </si>
  <si>
    <t>MJ</t>
  </si>
  <si>
    <t>množství</t>
  </si>
  <si>
    <t>cena / MJ</t>
  </si>
  <si>
    <t>celkem</t>
  </si>
  <si>
    <t>Ceník, kapitola</t>
  </si>
  <si>
    <t>Poznámka uchazeče</t>
  </si>
  <si>
    <t>Díl:</t>
  </si>
  <si>
    <r>
      <rPr>
        <sz val="8"/>
        <color rgb="FF00B050"/>
        <rFont val="Arial CE"/>
        <family val="2"/>
      </rPr>
      <t xml:space="preserve">P.03 - PROSKLENÁ VITRÍNA </t>
    </r>
    <r>
      <rPr>
        <sz val="8"/>
        <rFont val="Arial CE"/>
        <family val="2"/>
      </rPr>
      <t>UMÍSTĚNÁ V SDK PŘÍČCE</t>
    </r>
    <r>
      <rPr>
        <sz val="8"/>
        <color rgb="FF00B050"/>
        <rFont val="Arial CE"/>
        <family val="2"/>
      </rPr>
      <t>, VIZ. TECHNICKÁ SPECIFIKACE</t>
    </r>
  </si>
  <si>
    <t>K</t>
  </si>
  <si>
    <t>soubor</t>
  </si>
  <si>
    <r>
      <t xml:space="preserve">K.02 + K.03 - SDK PŘEDSTĚNA; </t>
    </r>
    <r>
      <rPr>
        <sz val="8"/>
        <rFont val="Arial CE"/>
        <family val="2"/>
      </rPr>
      <t>- SDK KONSTRUKCE NA STĚNÁCH
- BARVA BÍLÁ RAL 9003</t>
    </r>
  </si>
  <si>
    <r>
      <rPr>
        <sz val="8"/>
        <color rgb="FF00B050"/>
        <rFont val="Arial CE"/>
        <family val="2"/>
      </rPr>
      <t>K.04 - PRODEJNÍ PULT;</t>
    </r>
    <r>
      <rPr>
        <sz val="8"/>
        <rFont val="Arial CE"/>
        <family val="2"/>
      </rPr>
      <t xml:space="preserve"> - MDF KONSTRUKCE S HORNÍM PROSKLENÝM PODSVĚTLENÝM PANELEM
- PRACOVNÍ PLOCHA S UZAMYKATELNÝMI SKŘÍŇKAMI
- MATERIÁL MDF tl. 25mm</t>
    </r>
  </si>
  <si>
    <r>
      <rPr>
        <sz val="8"/>
        <color rgb="FF00B050"/>
        <rFont val="Arial CE"/>
        <family val="2"/>
      </rPr>
      <t>T.01, T.02 - NOVÝ KRYCÍ PANEL;</t>
    </r>
    <r>
      <rPr>
        <sz val="8"/>
        <rFont val="Arial CE"/>
        <family val="2"/>
      </rPr>
      <t xml:space="preserve"> - 6x STÁVAJÍCÍ VITRÍNA
- NOVÁ, SJEDNOCUJÍCÍ KAPOTÁŽ
- 2x BOČNICE + 1xZÁDA + HORNÍ PANEL
- MATERIÁL MDF tl. 25mm,barva černá</t>
    </r>
  </si>
  <si>
    <r>
      <t xml:space="preserve">T.03 - 4x NÁSTĚNNÝ PANEL - EXPOZICE NP1 až NP4; </t>
    </r>
    <r>
      <rPr>
        <sz val="8"/>
        <rFont val="Arial CE"/>
        <family val="2"/>
      </rPr>
      <t>- ROZMĚR 1000mm / 900mm
- DŘEVĚNÝ RÁM - BARVA ŠEDÁ, číslo Ral bude určeno autorským dozorem expozice
- ZASKLENO
- PODKLADNÍ PLSŤ - BARVA ŠEDÁ, číslo Ral bude určeno autorským dozorem expozice</t>
    </r>
  </si>
  <si>
    <r>
      <t xml:space="preserve">T.04, T.05 - KRUHOVÉ  TABLO zavěšené na SDK konstrukci; </t>
    </r>
    <r>
      <rPr>
        <sz val="8"/>
        <rFont val="Arial CE"/>
        <family val="2"/>
      </rPr>
      <t xml:space="preserve"> - MATERIÁL MDF tl. 25mm
nebo Dřevovláknitá deska MDF probarvená, černá 
- PRŮMĚR 1,6m</t>
    </r>
    <r>
      <rPr>
        <sz val="8"/>
        <color rgb="FF00B050"/>
        <rFont val="Arial CE"/>
        <family val="2"/>
      </rPr>
      <t xml:space="preserve">
- NUTNO VYZTUŽIT V MÍSTĚ INSTALACE DRŽÁKU PRO TV (T.04)</t>
    </r>
  </si>
  <si>
    <t>Celkem bez DPH</t>
  </si>
  <si>
    <t>pozn.</t>
  </si>
  <si>
    <t>všechny vzorky barevnosti budou odsouhlaseny autorským dozorem</t>
  </si>
  <si>
    <t>Poznámka: Položky musí obsahovat veškeré náklady na jejich realizaci (včetně vzorků, dokumentací apod), dopravu na místo montáže a umístění v rozsahu daném projektovou dokumentací, smlouvou o dílo a obecně závaznými předpisy. Musí obsahovat veškeré náklady na ochranu stávajících konstrukcí. Cena obsahuje veškeré vedlejší náklady dle požadavků smlouvy dílo např. pojištění apod. Náklady na stavební a další řemeslné přípomoce nad rámec poskytnuté projektové dokumentace budou obsaženy v nabídkové ceně.</t>
  </si>
  <si>
    <t>Svítidla a příslušenství, cenový výkaz výměr</t>
  </si>
  <si>
    <t>Název Akce:</t>
  </si>
  <si>
    <t>Pardubice, Numismatika</t>
  </si>
  <si>
    <t>číslo položky</t>
  </si>
  <si>
    <t>Označení dle knihy svítidel</t>
  </si>
  <si>
    <r>
      <t xml:space="preserve">Popis </t>
    </r>
    <r>
      <rPr>
        <b/>
        <i/>
        <sz val="12"/>
        <rFont val="Calibri"/>
        <family val="2"/>
        <scheme val="minor"/>
      </rPr>
      <t>(Technická specifikace svítidel a příslušenství dle knihy svítidel)</t>
    </r>
  </si>
  <si>
    <t>cena za kus bez DPH</t>
  </si>
  <si>
    <t>počet</t>
  </si>
  <si>
    <t>L</t>
  </si>
  <si>
    <r>
      <t xml:space="preserve">Lištový napájecí systém dle výkresové dokumentace - cca </t>
    </r>
    <r>
      <rPr>
        <b/>
        <sz val="12"/>
        <rFont val="Calibri"/>
        <family val="2"/>
        <scheme val="minor"/>
      </rPr>
      <t>23</t>
    </r>
    <r>
      <rPr>
        <sz val="12"/>
        <rFont val="Calibri"/>
        <family val="2"/>
        <scheme val="minor"/>
      </rPr>
      <t xml:space="preserve"> metrů 
3-fázová napájecí lišta + DALI sběrnice, závěsná montáž, včetně spojovacích prvků (spojky, napaječe, koncovky, závěsné příslušenství), barva černá</t>
    </r>
  </si>
  <si>
    <t>kpl</t>
  </si>
  <si>
    <t>LS</t>
  </si>
  <si>
    <t>Lineární sestava z led modulů a hliníkového profilu 45° s difuzním optickým systémem - cca 2 metry.
LED 14,4W/m, 2000lm/m, 3000K, Ra=80, délka dle výkresové dokumentace na míru, včetně napájecích transformátorů, stmívače a kompletace v určené délce.</t>
  </si>
  <si>
    <t>S1</t>
  </si>
  <si>
    <t>Svítidlo reflektorové pro instalaci do 3-fázové lišty "L"
LED 30W, 1700 lm, úhel svazku 38°, 3000K, Ra=97, L80/B10=50 000 hod, SDCM=2, předřadník DALI,  barva černá.</t>
  </si>
  <si>
    <t>kus</t>
  </si>
  <si>
    <t>S1m</t>
  </si>
  <si>
    <t>Svítidlo reflektorové pro instalaci do 3-fázové lišty "L"
LED 30W, 1700 lm, úhel svazku 20°, 3000K, Ra=97, L80/B10=50 000 hod, SDCM=2, předřadník DALI,  barva černá.</t>
  </si>
  <si>
    <t>S1p</t>
  </si>
  <si>
    <t>Svítidlo reflektorové pro instalaci do 3-fázové lišty "L" - provozní
LED 30W, 1700 lm, úhel svazku 66°/48°, 3000K, Ra=97, L80/B10=50 000 hod, SDCM=2, předřadník DALI, včetně fresnelovy čočky, barva černá.</t>
  </si>
  <si>
    <t>P1</t>
  </si>
  <si>
    <t>Výměnný reflektor - spot 12°, určený pro svítidlo S1</t>
  </si>
  <si>
    <t>P2</t>
  </si>
  <si>
    <t>Výměnný reflektor - medium 20°, určený pro svítidlo S1</t>
  </si>
  <si>
    <t>P3</t>
  </si>
  <si>
    <t>Výměnný reflektor - wideflood 46°, určený pro svítidlo S1</t>
  </si>
  <si>
    <t>P4</t>
  </si>
  <si>
    <t>Clonící klapky - určené pro svítidlo S1</t>
  </si>
  <si>
    <t>P5</t>
  </si>
  <si>
    <t>Fresnelova čočka pro eliptické vyzařování - určená pro svítidlo S1</t>
  </si>
  <si>
    <t>AD</t>
  </si>
  <si>
    <t>Adaptér pro nástěnnou montáž lištového svítidla S1</t>
  </si>
  <si>
    <t>S2</t>
  </si>
  <si>
    <t>Svítidlo reflektorové vestavné
LED 12W, 550 lm, úhel svazku 42°, 3000K, Ra=90, L80/B10=49 000 hod, SDCM=2, včetně externího el. předřadníku s DALI stmíváním a DALI regulátorem, IP20, barva černá.</t>
  </si>
  <si>
    <t>S3</t>
  </si>
  <si>
    <t>Zápustné polohovatelné reflektorové svítidlo
LED 13W, 800 lm, úhel svazku 28° , 4000K, Ra=80, L90/B10=50 000 hod, SDCM=3, včetně el. předřadníku s DALI stmíváním a stmívačem, IP20, barva bílá.</t>
  </si>
  <si>
    <t>S4</t>
  </si>
  <si>
    <t>Svítidlo závěsné s přímo nepřímým vyzařováním
LED 36W, 4200 lm, 3000K, Ra=80, L80/B10=50 000 hod, SDCM=3, DALI, IP67, barva transparentní.</t>
  </si>
  <si>
    <t>LSV</t>
  </si>
  <si>
    <t>Lineární  vestavné svítidlo z LED modulů s difuzním optickým systémem - cca 5 metrů
LED 14,4W/m, 2000lm/m, 3000K, Ra=80, délka dle výkresové dokumentace na míru, včetně napájecích transformátorů DALI a kompletace v určené délce.</t>
  </si>
  <si>
    <t>N1,N2</t>
  </si>
  <si>
    <t>Nouzové svítidlo nástěnné-přisazené
LED 7W, 400 lm, 6000K, s autonomií 3h a manuálním testováním, včetně univerzálního piktogramu pro určení směru úniku.</t>
  </si>
  <si>
    <t>N3</t>
  </si>
  <si>
    <t>Vestavné antipanické svítidlo
LED 4W, 300 lm, 6500K, s autonomií 3h a automatickým testováním.</t>
  </si>
  <si>
    <t>Instalace svítidel na připravené vývody</t>
  </si>
  <si>
    <t>Instalace a kompletace LED modulů na připravené přívody</t>
  </si>
  <si>
    <t>Instalace napájecích 3F lišt na připravené přívody</t>
  </si>
  <si>
    <t>Instalace předřadníku a prvků řídicího systému na připravené přívody</t>
  </si>
  <si>
    <t>Zkouška osvětlení v expozici, vzorkování svítidel</t>
  </si>
  <si>
    <t>Odborné nastavení svítidel a nasvícení exponátů dle požadavků investora</t>
  </si>
  <si>
    <t>Doprava</t>
  </si>
  <si>
    <t>Revize</t>
  </si>
  <si>
    <t>Instalační materiál</t>
  </si>
  <si>
    <t>Celkem za položky bez DPH</t>
  </si>
  <si>
    <t>Poznámka: Položky musí obsahovat veškeré náklady na jejich realizaci, dopravu na místo montáže a umístění v rozsahu daném projektovou dokumentací, smlouvou o dílo a obecně závaznými předpisy. Musí obsahovat veškeré náklady na ochranu stávajících konstrukcí. Cena obsahuje veškeré vedlejší náklady dle požadavků smlouvy dílo např. pojištění apod. Náklady na stavební a jiné řemeslné přípomoce nad rámec poskytnuté projektové dokumentace budou obsaženy v nabídkové ceně. Množství uvedené v soupisu odpovídá maximálnímu potřebnému počtu komponent nezbytných k nasvícení expozice. Konečný rozsah dodávky bude odpovídat konkrétním zabudovaným komponentům, nezabudované komponenty nebudou odebrány.</t>
  </si>
  <si>
    <t>Dodavatel v rámci nabídky doplní konkrétního výrobce a typ nabízeného zařízení.</t>
  </si>
  <si>
    <r>
      <rPr>
        <sz val="8"/>
        <color rgb="FF00B050"/>
        <rFont val="Arial CE"/>
        <family val="2"/>
      </rPr>
      <t xml:space="preserve">K.01 - PŘÍSTUPOVÝ TUNEL K POKLADU; </t>
    </r>
    <r>
      <rPr>
        <sz val="8"/>
        <rFont val="Arial CE"/>
        <family val="2"/>
      </rPr>
      <t>- SDK KONSTRUKCE, KOTVENA DO STÁVAJÍCÍ PODLAHY
- SOUČÁSTÍ JE KOMIX O NÁLEZU POKLADU, REALIZACE VČM
- VE VRCHOLU KLENBY BUDOU NASTAVITELNÉ ZDROJE OSVĚTLENÍ
- BARVA TUNELU BÍLÁ RAL 9003</t>
    </r>
  </si>
  <si>
    <r>
      <t xml:space="preserve">K.05 - KRUHOVÝ PANEL NA STĚNĚ; </t>
    </r>
    <r>
      <rPr>
        <sz val="8"/>
        <rFont val="Arial CE"/>
        <family val="2"/>
      </rPr>
      <t>- MATERIÁL MDF tl. 25mm
(Dřevovláknitá deska MDF probarvená, bílá – výrobce NAPŘ. Pfeiderer nebo EGGER)
- PRŮMĚR 1,6m
- SOUČÁSTÍ JSOU NASTAVITELNÉ POLICE PRO PRODEJ PUBLIKACÍ
- BARVA BÍLÁ RAL 9003</t>
    </r>
  </si>
  <si>
    <t>Poznámka: Jednotlivá zařízení musí splňovat dílčí parametry. U číselně vyjádřených parametrů je možná odchylka ±5%. Položky musí obsahovat veškeré náklady na jejich realizaci, dopravu na místo montáže a umístění v rozsahu daném projektovou dokumentací, smlouvou o dílo a obecně závaznými předpisy. Musí obsahovat veškeré náklady na ochranu stávajících konstrukcí. Cena obsahuje veškeré vedlejší náklady dle požadavků smlouvy dílo např. pojištění apod. Náklady na stavební přípomoce nad rámec poskytnuté projektové dokumentace budou obsaženy v nabídkové ceně.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</si>
</sst>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Kč&quot;_-;\-* #,##0\ &quot;Kč&quot;_-;_-* &quot;-&quot;\ &quot;Kč&quot;_-;_-@_-"/>
    <numFmt numFmtId="44" formatCode="_-* #,##0.00\ &quot;Kč&quot;_-;\-* #,##0.00\ &quot;Kč&quot;_-;_-* &quot;-&quot;??\ &quot;Kč&quot;_-;_-@_-"/>
    <numFmt numFmtId="164" formatCode="#,##0_ ;[Red]\-#,##0\ "/>
    <numFmt numFmtId="165" formatCode="#,##0.00_ ;[Red]\-#,##0.00\ "/>
    <numFmt numFmtId="166" formatCode="#,##0.00000"/>
    <numFmt numFmtId="167" formatCode="#,##0\ &quot;Kč&quot;"/>
  </numFmts>
  <fonts count="25">
    <font>
      <sz val="11"/>
      <color rgb="FF000000"/>
      <name val="Calibri"/>
      <family val="2"/>
    </font>
    <font>
      <sz val="10"/>
      <name val="Arial"/>
      <family val="2"/>
    </font>
    <font>
      <sz val="12"/>
      <name val="Times New Roman CE"/>
      <family val="2"/>
    </font>
    <font>
      <b/>
      <sz val="10"/>
      <name val="Calibri"/>
      <family val="2"/>
    </font>
    <font>
      <b/>
      <sz val="11"/>
      <name val="Calibri"/>
      <family val="2"/>
    </font>
    <font>
      <sz val="10"/>
      <name val="Calibri"/>
      <family val="2"/>
    </font>
    <font>
      <b/>
      <sz val="10"/>
      <color rgb="FF000000"/>
      <name val="Calibri"/>
      <family val="2"/>
    </font>
    <font>
      <sz val="10"/>
      <color rgb="FF000000"/>
      <name val="Calibri"/>
      <family val="2"/>
    </font>
    <font>
      <sz val="11"/>
      <color rgb="FFFF0000"/>
      <name val="Calibri"/>
      <family val="2"/>
      <scheme val="minor"/>
    </font>
    <font>
      <i/>
      <sz val="11"/>
      <color rgb="FF7F7F7F"/>
      <name val="Calibri"/>
      <family val="2"/>
      <scheme val="minor"/>
    </font>
    <font>
      <b/>
      <sz val="11"/>
      <color theme="1"/>
      <name val="Calibri"/>
      <family val="2"/>
      <scheme val="minor"/>
    </font>
    <font>
      <sz val="9"/>
      <color rgb="FF000000"/>
      <name val="Calibri"/>
      <family val="2"/>
    </font>
    <font>
      <sz val="10"/>
      <name val="Calibri"/>
      <family val="2"/>
      <scheme val="minor"/>
    </font>
    <font>
      <b/>
      <sz val="10"/>
      <name val="Calibri"/>
      <family val="2"/>
      <scheme val="minor"/>
    </font>
    <font>
      <sz val="9"/>
      <name val="Calibri"/>
      <family val="2"/>
      <scheme val="minor"/>
    </font>
    <font>
      <b/>
      <i/>
      <sz val="11"/>
      <color rgb="FF000000"/>
      <name val="Calibri"/>
      <family val="2"/>
    </font>
    <font>
      <b/>
      <sz val="11"/>
      <color rgb="FF000000"/>
      <name val="Calibri"/>
      <family val="2"/>
    </font>
    <font>
      <b/>
      <sz val="12"/>
      <name val="Arial CE"/>
      <family val="2"/>
    </font>
    <font>
      <b/>
      <sz val="8"/>
      <name val="Arial CE"/>
      <family val="2"/>
    </font>
    <font>
      <sz val="8"/>
      <name val="Arial CE"/>
      <family val="2"/>
    </font>
    <font>
      <sz val="8"/>
      <color rgb="FF00B050"/>
      <name val="Arial CE"/>
      <family val="2"/>
    </font>
    <font>
      <b/>
      <sz val="10"/>
      <name val="Arial CE"/>
      <family val="2"/>
    </font>
    <font>
      <b/>
      <sz val="12"/>
      <name val="Calibri"/>
      <family val="2"/>
      <scheme val="minor"/>
    </font>
    <font>
      <sz val="12"/>
      <name val="Calibri"/>
      <family val="2"/>
      <scheme val="minor"/>
    </font>
    <font>
      <b/>
      <i/>
      <sz val="12"/>
      <name val="Calibri"/>
      <family val="2"/>
      <scheme val="minor"/>
    </font>
  </fonts>
  <fills count="10">
    <fill>
      <patternFill/>
    </fill>
    <fill>
      <patternFill patternType="gray125"/>
    </fill>
    <fill>
      <patternFill patternType="solid">
        <fgColor rgb="FFC6D9F1"/>
        <bgColor indexed="64"/>
      </patternFill>
    </fill>
    <fill>
      <patternFill patternType="solid">
        <fgColor rgb="FFFFFF00"/>
        <bgColor indexed="64"/>
      </patternFill>
    </fill>
    <fill>
      <patternFill patternType="solid">
        <fgColor rgb="FFC0C0C0"/>
        <bgColor indexed="64"/>
      </patternFill>
    </fill>
    <fill>
      <patternFill patternType="solid">
        <fgColor rgb="FFC0C0C0"/>
        <bgColor indexed="64"/>
      </patternFill>
    </fill>
    <fill>
      <patternFill patternType="solid">
        <fgColor theme="2" tint="-0.24997000396251678"/>
        <bgColor indexed="64"/>
      </patternFill>
    </fill>
    <fill>
      <patternFill patternType="solid">
        <fgColor theme="7" tint="0.7999799847602844"/>
        <bgColor indexed="64"/>
      </patternFill>
    </fill>
    <fill>
      <patternFill patternType="solid">
        <fgColor theme="4" tint="0.39998000860214233"/>
        <bgColor indexed="64"/>
      </patternFill>
    </fill>
    <fill>
      <patternFill patternType="solid">
        <fgColor rgb="FF99CCFF"/>
        <bgColor indexed="64"/>
      </patternFill>
    </fill>
  </fills>
  <borders count="63">
    <border>
      <left/>
      <right/>
      <top/>
      <bottom/>
      <diagonal/>
    </border>
    <border>
      <left/>
      <right/>
      <top/>
      <bottom style="double"/>
    </border>
    <border>
      <left style="thin"/>
      <right style="thin"/>
      <top style="double"/>
      <bottom style="thin"/>
    </border>
    <border>
      <left style="hair"/>
      <right style="hair"/>
      <top style="hair"/>
      <bottom style="hair"/>
    </border>
    <border>
      <left style="hair"/>
      <right style="hair"/>
      <top/>
      <bottom style="hair"/>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right/>
      <top style="double"/>
      <bottom/>
    </border>
    <border>
      <left style="thin"/>
      <right/>
      <top style="double"/>
      <bottom/>
    </border>
    <border>
      <left/>
      <right style="double"/>
      <top style="double"/>
      <bottom/>
    </border>
    <border>
      <left/>
      <right style="double"/>
      <top/>
      <bottom style="double"/>
    </border>
    <border>
      <left/>
      <right/>
      <top style="thin"/>
      <bottom style="thin"/>
    </border>
    <border>
      <left style="double"/>
      <right style="thin"/>
      <top style="double"/>
      <bottom style="thin"/>
    </border>
    <border>
      <left/>
      <right/>
      <top style="double"/>
      <bottom style="thin"/>
    </border>
    <border>
      <left/>
      <right style="double"/>
      <top style="double"/>
      <bottom style="thin"/>
    </border>
    <border>
      <left style="double"/>
      <right style="thin"/>
      <top style="thin"/>
      <bottom style="thin"/>
    </border>
    <border>
      <left/>
      <right style="double"/>
      <top style="thin"/>
      <bottom style="thin"/>
    </border>
    <border>
      <left style="double"/>
      <right style="thin"/>
      <top style="thin"/>
      <bottom style="double"/>
    </border>
    <border>
      <left/>
      <right/>
      <top style="thin"/>
      <bottom style="double"/>
    </border>
    <border>
      <left/>
      <right style="double"/>
      <top style="thin"/>
      <bottom style="double"/>
    </border>
    <border>
      <left style="double"/>
      <right style="thin"/>
      <top style="double"/>
      <bottom/>
    </border>
    <border>
      <left style="thin"/>
      <right style="thin"/>
      <top style="double"/>
      <bottom/>
    </border>
    <border>
      <left style="medium"/>
      <right/>
      <top style="medium"/>
      <bottom style="thin"/>
    </border>
    <border>
      <left style="thin"/>
      <right/>
      <top style="medium"/>
      <bottom style="thin"/>
    </border>
    <border>
      <left style="medium"/>
      <right/>
      <top/>
      <bottom style="thin"/>
    </border>
    <border>
      <left style="thin"/>
      <right/>
      <top/>
      <bottom style="thin"/>
    </border>
    <border>
      <left style="thin"/>
      <right style="thin"/>
      <top/>
      <bottom style="thin"/>
    </border>
    <border>
      <left style="medium"/>
      <right/>
      <top/>
      <bottom/>
    </border>
    <border>
      <left style="thin"/>
      <right/>
      <top/>
      <bottom/>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top style="medium"/>
      <bottom style="medium"/>
    </border>
    <border>
      <left/>
      <right/>
      <top style="medium"/>
      <bottom style="medium"/>
    </border>
    <border>
      <left style="medium"/>
      <right style="medium"/>
      <top style="medium"/>
      <bottom style="medium"/>
    </border>
    <border>
      <left style="double"/>
      <right style="thin"/>
      <top/>
      <bottom style="double"/>
    </border>
    <border>
      <left style="thin"/>
      <right style="double"/>
      <top/>
      <bottom style="double"/>
    </border>
    <border>
      <left style="thin"/>
      <right/>
      <top/>
      <bottom style="double"/>
    </border>
    <border>
      <left/>
      <right style="thin"/>
      <top style="thin"/>
      <bottom style="thin"/>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border>
    <border>
      <left/>
      <right style="thin"/>
      <top/>
      <bottom/>
    </border>
    <border>
      <left/>
      <right/>
      <top style="hair"/>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9" fillId="0" borderId="0" applyNumberFormat="0" applyFill="0" applyBorder="0" applyAlignment="0" applyProtection="0"/>
  </cellStyleXfs>
  <cellXfs count="213">
    <xf numFmtId="0" fontId="0" fillId="0" borderId="0" xfId="0"/>
    <xf numFmtId="164" fontId="0" fillId="0" borderId="0" xfId="0" applyNumberFormat="1" applyFont="1"/>
    <xf numFmtId="165" fontId="0" fillId="0" borderId="0" xfId="0" applyNumberFormat="1" applyFont="1"/>
    <xf numFmtId="164" fontId="3" fillId="0" borderId="0" xfId="21" applyNumberFormat="1" applyFont="1" applyBorder="1" applyAlignment="1">
      <alignment horizontal="left" vertical="center"/>
      <protection/>
    </xf>
    <xf numFmtId="165" fontId="4" fillId="0" borderId="0" xfId="0" applyNumberFormat="1" applyFont="1" applyBorder="1" applyAlignment="1">
      <alignment horizontal="left" vertical="center" wrapText="1"/>
    </xf>
    <xf numFmtId="165" fontId="5" fillId="0" borderId="0" xfId="21" applyNumberFormat="1" applyFont="1" applyBorder="1" applyAlignment="1">
      <alignment vertical="center"/>
      <protection/>
    </xf>
    <xf numFmtId="165" fontId="3" fillId="0" borderId="0" xfId="0" applyNumberFormat="1" applyFont="1" applyBorder="1" applyAlignment="1">
      <alignment horizontal="left" vertical="center"/>
    </xf>
    <xf numFmtId="165" fontId="5" fillId="0" borderId="0" xfId="0" applyNumberFormat="1" applyFont="1" applyBorder="1" applyAlignment="1">
      <alignment horizontal="left" vertical="center"/>
    </xf>
    <xf numFmtId="165" fontId="5" fillId="0" borderId="0" xfId="0" applyNumberFormat="1" applyFont="1" applyBorder="1" applyAlignment="1">
      <alignment horizontal="left" vertical="center" wrapText="1"/>
    </xf>
    <xf numFmtId="164" fontId="5" fillId="0" borderId="1" xfId="21" applyNumberFormat="1" applyFont="1" applyBorder="1" applyAlignment="1">
      <alignment horizontal="center" vertical="center"/>
      <protection/>
    </xf>
    <xf numFmtId="165" fontId="5" fillId="0" borderId="1" xfId="21" applyNumberFormat="1" applyFont="1" applyBorder="1" applyAlignment="1">
      <alignment horizontal="left" vertical="center"/>
      <protection/>
    </xf>
    <xf numFmtId="165" fontId="5" fillId="0" borderId="1" xfId="21" applyNumberFormat="1" applyFont="1" applyBorder="1" applyAlignment="1">
      <alignment horizontal="center" vertical="center"/>
      <protection/>
    </xf>
    <xf numFmtId="164" fontId="5" fillId="2"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xf>
    <xf numFmtId="165" fontId="5" fillId="2" borderId="2" xfId="0" applyNumberFormat="1" applyFont="1" applyFill="1" applyBorder="1" applyAlignment="1">
      <alignment horizontal="center" vertical="center" wrapText="1"/>
    </xf>
    <xf numFmtId="165" fontId="0" fillId="0" borderId="0" xfId="0" applyNumberFormat="1" applyFont="1" applyAlignment="1">
      <alignment horizontal="center"/>
    </xf>
    <xf numFmtId="165" fontId="5" fillId="0" borderId="3" xfId="0" applyNumberFormat="1" applyFont="1" applyBorder="1" applyAlignment="1">
      <alignment horizontal="right" vertical="center"/>
    </xf>
    <xf numFmtId="165" fontId="3" fillId="0" borderId="3" xfId="0" applyNumberFormat="1" applyFont="1" applyBorder="1" applyAlignment="1">
      <alignment horizontal="center" vertical="center"/>
    </xf>
    <xf numFmtId="165" fontId="6" fillId="0" borderId="3" xfId="20" applyNumberFormat="1" applyFont="1" applyBorder="1" applyAlignment="1">
      <alignment horizontal="center" vertical="center" wrapText="1"/>
      <protection/>
    </xf>
    <xf numFmtId="165" fontId="0" fillId="0" borderId="0" xfId="0" applyNumberFormat="1" applyFont="1" applyAlignment="1">
      <alignment horizontal="left" wrapText="1"/>
    </xf>
    <xf numFmtId="165" fontId="0" fillId="0" borderId="0" xfId="0" applyNumberFormat="1" applyFont="1" applyAlignment="1">
      <alignment horizontal="left"/>
    </xf>
    <xf numFmtId="164" fontId="5" fillId="0" borderId="4" xfId="0" applyNumberFormat="1" applyFont="1" applyBorder="1" applyAlignment="1">
      <alignment horizontal="center" vertical="center"/>
    </xf>
    <xf numFmtId="165" fontId="7" fillId="0" borderId="4" xfId="20" applyNumberFormat="1" applyFont="1" applyBorder="1" applyAlignment="1">
      <alignment horizontal="left" vertical="center" wrapText="1"/>
      <protection/>
    </xf>
    <xf numFmtId="165" fontId="5" fillId="0" borderId="4" xfId="0" applyNumberFormat="1" applyFont="1" applyBorder="1" applyAlignment="1">
      <alignment horizontal="right" vertical="center"/>
    </xf>
    <xf numFmtId="165" fontId="3" fillId="0" borderId="4" xfId="0" applyNumberFormat="1" applyFont="1" applyBorder="1" applyAlignment="1">
      <alignment horizontal="center" vertical="center"/>
    </xf>
    <xf numFmtId="165" fontId="3" fillId="0" borderId="4" xfId="0" applyNumberFormat="1" applyFont="1" applyBorder="1" applyAlignment="1">
      <alignment horizontal="right" vertical="center"/>
    </xf>
    <xf numFmtId="165" fontId="5" fillId="0" borderId="4" xfId="0" applyNumberFormat="1" applyFont="1" applyBorder="1" applyAlignment="1">
      <alignment horizontal="left" vertical="center" wrapText="1"/>
    </xf>
    <xf numFmtId="164" fontId="5" fillId="0" borderId="5" xfId="0" applyNumberFormat="1" applyFont="1" applyBorder="1" applyAlignment="1">
      <alignment horizontal="center" vertical="center"/>
    </xf>
    <xf numFmtId="165" fontId="3" fillId="0" borderId="5" xfId="0" applyNumberFormat="1" applyFont="1" applyBorder="1" applyAlignment="1">
      <alignment horizontal="center" vertical="center" wrapText="1"/>
    </xf>
    <xf numFmtId="165" fontId="5" fillId="0" borderId="5" xfId="0" applyNumberFormat="1" applyFont="1" applyBorder="1" applyAlignment="1">
      <alignment horizontal="right" vertical="center"/>
    </xf>
    <xf numFmtId="165" fontId="5" fillId="0" borderId="5" xfId="0" applyNumberFormat="1" applyFont="1" applyBorder="1" applyAlignment="1">
      <alignment horizontal="center" vertical="center"/>
    </xf>
    <xf numFmtId="165" fontId="3" fillId="0" borderId="5" xfId="0" applyNumberFormat="1" applyFont="1" applyBorder="1" applyAlignment="1">
      <alignment horizontal="center" vertical="center"/>
    </xf>
    <xf numFmtId="165" fontId="3" fillId="0" borderId="5" xfId="0" applyNumberFormat="1" applyFont="1" applyBorder="1" applyAlignment="1">
      <alignment horizontal="right" vertical="center"/>
    </xf>
    <xf numFmtId="165" fontId="5" fillId="0" borderId="5" xfId="0" applyNumberFormat="1" applyFont="1" applyBorder="1" applyAlignment="1">
      <alignment horizontal="left" vertical="center" wrapText="1"/>
    </xf>
    <xf numFmtId="165" fontId="7" fillId="0" borderId="5" xfId="20" applyNumberFormat="1" applyFont="1" applyBorder="1" applyAlignment="1">
      <alignment horizontal="left" vertical="center" wrapText="1"/>
      <protection/>
    </xf>
    <xf numFmtId="0" fontId="5" fillId="0" borderId="5" xfId="0" applyFont="1" applyBorder="1" applyAlignment="1">
      <alignment horizontal="left" vertical="center" wrapText="1"/>
    </xf>
    <xf numFmtId="0" fontId="5" fillId="0" borderId="5" xfId="0" applyFont="1" applyBorder="1" applyAlignment="1">
      <alignment wrapText="1"/>
    </xf>
    <xf numFmtId="165" fontId="6" fillId="0" borderId="5" xfId="20" applyNumberFormat="1" applyFont="1" applyBorder="1" applyAlignment="1">
      <alignment horizontal="center" vertical="center" wrapText="1"/>
      <protection/>
    </xf>
    <xf numFmtId="165" fontId="7" fillId="0" borderId="5" xfId="20" applyNumberFormat="1" applyFont="1" applyBorder="1" applyAlignment="1">
      <alignment horizontal="center" vertical="center" wrapText="1"/>
      <protection/>
    </xf>
    <xf numFmtId="165" fontId="0" fillId="0" borderId="5" xfId="0" applyNumberFormat="1" applyFont="1" applyBorder="1"/>
    <xf numFmtId="165" fontId="6" fillId="0" borderId="5" xfId="20" applyNumberFormat="1" applyFont="1" applyBorder="1" applyAlignment="1">
      <alignment horizontal="left" vertical="center" wrapText="1"/>
      <protection/>
    </xf>
    <xf numFmtId="165" fontId="7" fillId="0" borderId="5" xfId="20" applyNumberFormat="1" applyFont="1" applyBorder="1" applyAlignment="1">
      <alignment horizontal="left" vertical="center" wrapText="1"/>
      <protection/>
    </xf>
    <xf numFmtId="165" fontId="5" fillId="0" borderId="5" xfId="0" applyNumberFormat="1" applyFont="1" applyBorder="1" applyAlignment="1">
      <alignment horizontal="right" vertical="center"/>
    </xf>
    <xf numFmtId="165" fontId="5" fillId="0" borderId="5" xfId="0" applyNumberFormat="1" applyFont="1" applyBorder="1" applyAlignment="1">
      <alignment horizontal="center" vertical="center"/>
    </xf>
    <xf numFmtId="165" fontId="3" fillId="0" borderId="5" xfId="0" applyNumberFormat="1" applyFont="1" applyBorder="1" applyAlignment="1">
      <alignment horizontal="right" vertical="center"/>
    </xf>
    <xf numFmtId="165" fontId="5" fillId="0" borderId="5" xfId="0" applyNumberFormat="1" applyFont="1" applyBorder="1" applyAlignment="1">
      <alignment horizontal="left" vertical="center" wrapText="1"/>
    </xf>
    <xf numFmtId="165" fontId="6" fillId="0" borderId="5" xfId="20" applyNumberFormat="1" applyFont="1" applyBorder="1" applyAlignment="1">
      <alignment horizontal="left" vertical="center" wrapText="1"/>
      <protection/>
    </xf>
    <xf numFmtId="165" fontId="3" fillId="0" borderId="5" xfId="0" applyNumberFormat="1" applyFont="1" applyBorder="1" applyAlignment="1">
      <alignment horizontal="center" vertical="center"/>
    </xf>
    <xf numFmtId="164" fontId="5" fillId="0" borderId="6" xfId="0" applyNumberFormat="1" applyFont="1" applyBorder="1" applyAlignment="1">
      <alignment horizontal="center" vertical="center"/>
    </xf>
    <xf numFmtId="165" fontId="6" fillId="0" borderId="7" xfId="20" applyNumberFormat="1" applyFont="1" applyBorder="1" applyAlignment="1">
      <alignment horizontal="right" vertical="center" wrapText="1"/>
      <protection/>
    </xf>
    <xf numFmtId="165" fontId="5" fillId="0" borderId="7" xfId="0" applyNumberFormat="1" applyFont="1" applyBorder="1" applyAlignment="1">
      <alignment horizontal="right" vertical="center"/>
    </xf>
    <xf numFmtId="165" fontId="3" fillId="0" borderId="7" xfId="0" applyNumberFormat="1" applyFont="1" applyBorder="1" applyAlignment="1">
      <alignment horizontal="center" vertical="center"/>
    </xf>
    <xf numFmtId="165" fontId="3" fillId="0" borderId="7" xfId="0" applyNumberFormat="1" applyFont="1" applyBorder="1" applyAlignment="1">
      <alignment horizontal="right" vertical="center"/>
    </xf>
    <xf numFmtId="165" fontId="5" fillId="0" borderId="8" xfId="0" applyNumberFormat="1" applyFont="1" applyBorder="1" applyAlignment="1">
      <alignment horizontal="right" vertical="center"/>
    </xf>
    <xf numFmtId="164" fontId="5" fillId="0" borderId="9" xfId="0" applyNumberFormat="1" applyFont="1" applyBorder="1" applyAlignment="1">
      <alignment horizontal="center" vertical="center"/>
    </xf>
    <xf numFmtId="165" fontId="5" fillId="0" borderId="10" xfId="0" applyNumberFormat="1" applyFont="1" applyBorder="1" applyAlignment="1">
      <alignment horizontal="right" vertical="center"/>
    </xf>
    <xf numFmtId="164" fontId="5" fillId="0" borderId="11" xfId="0" applyNumberFormat="1" applyFont="1" applyBorder="1" applyAlignment="1">
      <alignment horizontal="center" vertical="center"/>
    </xf>
    <xf numFmtId="165" fontId="6" fillId="0" borderId="12" xfId="20" applyNumberFormat="1" applyFont="1" applyBorder="1" applyAlignment="1">
      <alignment horizontal="center" vertical="center" wrapText="1"/>
      <protection/>
    </xf>
    <xf numFmtId="165" fontId="5" fillId="0" borderId="12" xfId="0" applyNumberFormat="1" applyFont="1" applyBorder="1" applyAlignment="1">
      <alignment horizontal="right" vertical="center"/>
    </xf>
    <xf numFmtId="165" fontId="3" fillId="0" borderId="12" xfId="0" applyNumberFormat="1" applyFont="1" applyBorder="1" applyAlignment="1">
      <alignment horizontal="center" vertical="center"/>
    </xf>
    <xf numFmtId="165" fontId="5" fillId="0" borderId="13" xfId="0" applyNumberFormat="1" applyFont="1" applyBorder="1" applyAlignment="1">
      <alignment horizontal="right" vertical="center"/>
    </xf>
    <xf numFmtId="165" fontId="3" fillId="3" borderId="5" xfId="0" applyNumberFormat="1" applyFont="1" applyFill="1" applyBorder="1" applyAlignment="1">
      <alignment horizontal="center" vertical="center"/>
    </xf>
    <xf numFmtId="165" fontId="3" fillId="3" borderId="5" xfId="0" applyNumberFormat="1" applyFont="1" applyFill="1" applyBorder="1" applyAlignment="1">
      <alignment horizontal="right" vertical="center"/>
    </xf>
    <xf numFmtId="0" fontId="11" fillId="3" borderId="5" xfId="0" applyFont="1" applyFill="1" applyBorder="1" applyAlignment="1">
      <alignment horizontal="left" vertical="top" wrapText="1"/>
    </xf>
    <xf numFmtId="49" fontId="13" fillId="0" borderId="14" xfId="22" applyNumberFormat="1" applyFont="1" applyBorder="1"/>
    <xf numFmtId="0" fontId="12" fillId="0" borderId="14" xfId="22" applyFont="1" applyBorder="1"/>
    <xf numFmtId="0" fontId="14" fillId="0" borderId="15" xfId="22" applyFont="1" applyBorder="1" applyAlignment="1">
      <alignment horizontal="right"/>
    </xf>
    <xf numFmtId="49" fontId="12" fillId="0" borderId="14" xfId="22" applyNumberFormat="1" applyFont="1" applyBorder="1" applyAlignment="1">
      <alignment horizontal="left"/>
    </xf>
    <xf numFmtId="0" fontId="0" fillId="0" borderId="16" xfId="0" applyBorder="1"/>
    <xf numFmtId="49" fontId="13" fillId="0" borderId="1" xfId="22" applyNumberFormat="1" applyFont="1" applyBorder="1"/>
    <xf numFmtId="0" fontId="12" fillId="0" borderId="1" xfId="22" applyFont="1" applyBorder="1"/>
    <xf numFmtId="0" fontId="0" fillId="0" borderId="17" xfId="0" applyBorder="1"/>
    <xf numFmtId="0" fontId="14" fillId="4" borderId="18" xfId="22" applyFont="1" applyFill="1" applyBorder="1" applyAlignment="1">
      <alignment horizontal="center"/>
    </xf>
    <xf numFmtId="0" fontId="0" fillId="0" borderId="18" xfId="0" applyBorder="1"/>
    <xf numFmtId="0" fontId="0" fillId="0" borderId="19" xfId="0" applyBorder="1"/>
    <xf numFmtId="49" fontId="0" fillId="0" borderId="20" xfId="0" applyNumberFormat="1" applyBorder="1"/>
    <xf numFmtId="49" fontId="0" fillId="0" borderId="20" xfId="0" applyNumberFormat="1" applyBorder="1" applyAlignment="1">
      <alignment wrapText="1"/>
    </xf>
    <xf numFmtId="0" fontId="0" fillId="0" borderId="20" xfId="0" applyBorder="1" applyAlignment="1">
      <alignment horizontal="center"/>
    </xf>
    <xf numFmtId="0" fontId="0" fillId="0" borderId="20" xfId="0" applyBorder="1"/>
    <xf numFmtId="0" fontId="0" fillId="0" borderId="21" xfId="0" applyBorder="1"/>
    <xf numFmtId="0" fontId="0" fillId="0" borderId="22" xfId="0" applyBorder="1"/>
    <xf numFmtId="49" fontId="0" fillId="0" borderId="18" xfId="0" applyNumberFormat="1" applyBorder="1"/>
    <xf numFmtId="49" fontId="0" fillId="0" borderId="18" xfId="0" applyNumberFormat="1" applyBorder="1" applyAlignment="1">
      <alignment wrapText="1"/>
    </xf>
    <xf numFmtId="0" fontId="0" fillId="0" borderId="18" xfId="0" applyBorder="1" applyAlignment="1">
      <alignment horizontal="center"/>
    </xf>
    <xf numFmtId="0" fontId="0" fillId="0" borderId="23" xfId="0" applyBorder="1"/>
    <xf numFmtId="0" fontId="0" fillId="5" borderId="24" xfId="0" applyFill="1" applyBorder="1"/>
    <xf numFmtId="49" fontId="0" fillId="5" borderId="25" xfId="0" applyNumberFormat="1" applyFill="1" applyBorder="1"/>
    <xf numFmtId="49" fontId="10" fillId="5" borderId="25" xfId="0" applyNumberFormat="1" applyFont="1" applyFill="1" applyBorder="1" applyAlignment="1">
      <alignment wrapText="1"/>
    </xf>
    <xf numFmtId="0" fontId="0" fillId="5" borderId="25" xfId="0" applyFill="1" applyBorder="1" applyAlignment="1">
      <alignment horizontal="center"/>
    </xf>
    <xf numFmtId="0" fontId="0" fillId="5" borderId="25" xfId="0" applyFill="1" applyBorder="1"/>
    <xf numFmtId="0" fontId="0" fillId="5" borderId="26" xfId="0" applyFill="1" applyBorder="1"/>
    <xf numFmtId="49" fontId="0" fillId="0" borderId="0" xfId="0" applyNumberFormat="1"/>
    <xf numFmtId="49" fontId="0" fillId="0" borderId="0" xfId="0" applyNumberFormat="1" applyAlignment="1">
      <alignment wrapText="1"/>
    </xf>
    <xf numFmtId="0" fontId="0" fillId="0" borderId="0" xfId="0" applyAlignment="1">
      <alignment horizontal="center"/>
    </xf>
    <xf numFmtId="0" fontId="0" fillId="5" borderId="27" xfId="0" applyFill="1" applyBorder="1" applyAlignment="1">
      <alignment vertical="top"/>
    </xf>
    <xf numFmtId="49" fontId="0" fillId="5" borderId="28" xfId="0" applyNumberFormat="1" applyFill="1" applyBorder="1" applyAlignment="1">
      <alignment vertical="top"/>
    </xf>
    <xf numFmtId="49" fontId="0" fillId="5" borderId="28" xfId="0" applyNumberFormat="1" applyFill="1" applyBorder="1" applyAlignment="1">
      <alignment vertical="top" wrapText="1"/>
    </xf>
    <xf numFmtId="0" fontId="0" fillId="5" borderId="28" xfId="0" applyFill="1" applyBorder="1" applyAlignment="1">
      <alignment horizontal="center" vertical="top"/>
    </xf>
    <xf numFmtId="0" fontId="0" fillId="5" borderId="28" xfId="0" applyFill="1" applyBorder="1" applyAlignment="1">
      <alignment vertical="top"/>
    </xf>
    <xf numFmtId="0" fontId="0" fillId="5" borderId="15" xfId="0" applyFill="1" applyBorder="1" applyAlignment="1">
      <alignment vertical="top"/>
    </xf>
    <xf numFmtId="0" fontId="0" fillId="5" borderId="29" xfId="0" applyFill="1" applyBorder="1" applyAlignment="1">
      <alignment vertical="top"/>
    </xf>
    <xf numFmtId="49" fontId="0" fillId="5" borderId="30" xfId="0" applyNumberFormat="1" applyFill="1" applyBorder="1" applyAlignment="1">
      <alignment vertical="top"/>
    </xf>
    <xf numFmtId="0" fontId="0" fillId="5" borderId="31" xfId="0" applyFill="1" applyBorder="1" applyAlignment="1">
      <alignment vertical="top"/>
    </xf>
    <xf numFmtId="0" fontId="0" fillId="5" borderId="32" xfId="0" applyNumberFormat="1" applyFill="1" applyBorder="1" applyAlignment="1">
      <alignment vertical="top"/>
    </xf>
    <xf numFmtId="0" fontId="10" fillId="5" borderId="33" xfId="0" applyNumberFormat="1" applyFont="1" applyFill="1" applyBorder="1" applyAlignment="1">
      <alignment horizontal="left" vertical="top" wrapText="1"/>
    </xf>
    <xf numFmtId="0" fontId="0" fillId="5" borderId="33" xfId="0" applyFill="1" applyBorder="1" applyAlignment="1">
      <alignment horizontal="center" vertical="top" shrinkToFit="1"/>
    </xf>
    <xf numFmtId="166" fontId="0" fillId="5" borderId="33" xfId="0" applyNumberFormat="1" applyFill="1" applyBorder="1" applyAlignment="1">
      <alignment vertical="top" shrinkToFit="1"/>
    </xf>
    <xf numFmtId="0" fontId="18" fillId="0" borderId="34" xfId="0" applyFont="1" applyBorder="1" applyAlignment="1">
      <alignment vertical="top"/>
    </xf>
    <xf numFmtId="0" fontId="18" fillId="0" borderId="35" xfId="0" applyNumberFormat="1" applyFont="1" applyBorder="1" applyAlignment="1">
      <alignment vertical="top"/>
    </xf>
    <xf numFmtId="0" fontId="19" fillId="0" borderId="36" xfId="0" applyNumberFormat="1" applyFont="1" applyBorder="1" applyAlignment="1">
      <alignment horizontal="left" vertical="top" wrapText="1"/>
    </xf>
    <xf numFmtId="0" fontId="19" fillId="0" borderId="36" xfId="0" applyFont="1" applyBorder="1" applyAlignment="1">
      <alignment horizontal="center" vertical="top" shrinkToFit="1"/>
    </xf>
    <xf numFmtId="166" fontId="19" fillId="0" borderId="36" xfId="0" applyNumberFormat="1" applyFont="1" applyBorder="1" applyAlignment="1">
      <alignment vertical="top" shrinkToFit="1"/>
    </xf>
    <xf numFmtId="4" fontId="19" fillId="0" borderId="36" xfId="0" applyNumberFormat="1" applyFont="1" applyBorder="1" applyAlignment="1">
      <alignment vertical="top" shrinkToFit="1"/>
    </xf>
    <xf numFmtId="0" fontId="20" fillId="0" borderId="36" xfId="0" applyNumberFormat="1" applyFont="1" applyBorder="1" applyAlignment="1">
      <alignment horizontal="left" vertical="top" wrapText="1"/>
    </xf>
    <xf numFmtId="0" fontId="19" fillId="0" borderId="34" xfId="0" applyFont="1" applyBorder="1" applyAlignment="1">
      <alignment vertical="top"/>
    </xf>
    <xf numFmtId="0" fontId="19" fillId="0" borderId="35" xfId="0" applyNumberFormat="1" applyFont="1" applyBorder="1" applyAlignment="1">
      <alignment vertical="top"/>
    </xf>
    <xf numFmtId="0" fontId="21" fillId="5" borderId="0" xfId="0" applyFont="1" applyFill="1" applyBorder="1"/>
    <xf numFmtId="49" fontId="21" fillId="5" borderId="0" xfId="0" applyNumberFormat="1" applyFont="1" applyFill="1" applyBorder="1"/>
    <xf numFmtId="49" fontId="21" fillId="5" borderId="0" xfId="0" applyNumberFormat="1" applyFont="1" applyFill="1" applyBorder="1" applyAlignment="1">
      <alignment horizontal="left"/>
    </xf>
    <xf numFmtId="0" fontId="21" fillId="5" borderId="0" xfId="0" applyFont="1" applyFill="1" applyBorder="1" applyAlignment="1">
      <alignment horizontal="center"/>
    </xf>
    <xf numFmtId="4" fontId="21" fillId="5" borderId="0" xfId="0" applyNumberFormat="1" applyFont="1" applyFill="1" applyBorder="1"/>
    <xf numFmtId="0" fontId="22" fillId="0" borderId="0" xfId="0" applyFont="1"/>
    <xf numFmtId="0" fontId="23" fillId="0" borderId="0" xfId="0" applyFont="1"/>
    <xf numFmtId="14" fontId="23" fillId="0" borderId="0" xfId="0" applyNumberFormat="1" applyFont="1" applyAlignment="1">
      <alignment horizontal="left"/>
    </xf>
    <xf numFmtId="0" fontId="24" fillId="0" borderId="0" xfId="0" applyFont="1"/>
    <xf numFmtId="0" fontId="22" fillId="0" borderId="37" xfId="0" applyFont="1" applyBorder="1" applyAlignment="1">
      <alignment wrapText="1"/>
    </xf>
    <xf numFmtId="0" fontId="22" fillId="0" borderId="38" xfId="0" applyFont="1" applyBorder="1" applyAlignment="1">
      <alignment wrapText="1"/>
    </xf>
    <xf numFmtId="0" fontId="22" fillId="0" borderId="38" xfId="0" applyFont="1" applyBorder="1"/>
    <xf numFmtId="167" fontId="22" fillId="0" borderId="38" xfId="0" applyNumberFormat="1" applyFont="1" applyBorder="1" applyAlignment="1">
      <alignment horizontal="right" wrapText="1"/>
    </xf>
    <xf numFmtId="0" fontId="22" fillId="0" borderId="38" xfId="0" applyFont="1" applyBorder="1" applyAlignment="1">
      <alignment horizontal="right"/>
    </xf>
    <xf numFmtId="0" fontId="22" fillId="0" borderId="30" xfId="0" applyFont="1" applyBorder="1" applyAlignment="1">
      <alignment horizontal="right"/>
    </xf>
    <xf numFmtId="0" fontId="22" fillId="0" borderId="39" xfId="0" applyFont="1" applyBorder="1" applyAlignment="1">
      <alignment horizontal="right" wrapText="1"/>
    </xf>
    <xf numFmtId="0" fontId="23" fillId="0" borderId="40" xfId="0" applyFont="1" applyBorder="1" applyAlignment="1">
      <alignment horizontal="left" vertical="top"/>
    </xf>
    <xf numFmtId="0" fontId="23" fillId="0" borderId="5" xfId="0" applyFont="1" applyBorder="1" applyAlignment="1">
      <alignment horizontal="left" vertical="top"/>
    </xf>
    <xf numFmtId="0" fontId="23" fillId="0" borderId="5" xfId="0" applyFont="1" applyBorder="1" applyAlignment="1">
      <alignment horizontal="left" vertical="top" wrapText="1"/>
    </xf>
    <xf numFmtId="44" fontId="23" fillId="3" borderId="5" xfId="0" applyNumberFormat="1" applyFont="1" applyFill="1" applyBorder="1"/>
    <xf numFmtId="0" fontId="23" fillId="0" borderId="5" xfId="0" applyFont="1" applyBorder="1"/>
    <xf numFmtId="0" fontId="23" fillId="0" borderId="41" xfId="0" applyFont="1" applyBorder="1"/>
    <xf numFmtId="42" fontId="23" fillId="0" borderId="42" xfId="0" applyNumberFormat="1" applyFont="1" applyBorder="1"/>
    <xf numFmtId="0" fontId="23" fillId="0" borderId="43" xfId="0" applyFont="1" applyBorder="1" applyAlignment="1">
      <alignment horizontal="left" vertical="top"/>
    </xf>
    <xf numFmtId="0" fontId="23" fillId="0" borderId="44" xfId="0" applyFont="1" applyBorder="1" applyAlignment="1">
      <alignment horizontal="left" vertical="top"/>
    </xf>
    <xf numFmtId="0" fontId="23" fillId="0" borderId="44" xfId="0" applyFont="1" applyBorder="1" applyAlignment="1">
      <alignment horizontal="left" vertical="top" wrapText="1"/>
    </xf>
    <xf numFmtId="0" fontId="23" fillId="0" borderId="45" xfId="0" applyFont="1" applyBorder="1" applyAlignment="1">
      <alignment horizontal="left" vertical="top"/>
    </xf>
    <xf numFmtId="0" fontId="23" fillId="0" borderId="46" xfId="0" applyFont="1" applyBorder="1" applyAlignment="1">
      <alignment horizontal="left" vertical="top"/>
    </xf>
    <xf numFmtId="0" fontId="23" fillId="0" borderId="46" xfId="0" applyFont="1" applyBorder="1" applyAlignment="1">
      <alignment horizontal="left" vertical="top" wrapText="1"/>
    </xf>
    <xf numFmtId="44" fontId="23" fillId="3" borderId="46" xfId="0" applyNumberFormat="1" applyFont="1" applyFill="1" applyBorder="1"/>
    <xf numFmtId="0" fontId="23" fillId="0" borderId="46" xfId="0" applyFont="1" applyBorder="1"/>
    <xf numFmtId="0" fontId="23" fillId="0" borderId="47" xfId="0" applyFont="1" applyBorder="1"/>
    <xf numFmtId="42" fontId="23" fillId="0" borderId="48" xfId="0" applyNumberFormat="1" applyFont="1" applyBorder="1"/>
    <xf numFmtId="42" fontId="0" fillId="0" borderId="0" xfId="0" applyNumberFormat="1"/>
    <xf numFmtId="0" fontId="23" fillId="0" borderId="49" xfId="0" applyFont="1" applyBorder="1"/>
    <xf numFmtId="0" fontId="23" fillId="0" borderId="50" xfId="0" applyFont="1" applyBorder="1"/>
    <xf numFmtId="0" fontId="22" fillId="0" borderId="50" xfId="0" applyFont="1" applyBorder="1"/>
    <xf numFmtId="0" fontId="0" fillId="0" borderId="50" xfId="0" applyBorder="1"/>
    <xf numFmtId="42" fontId="22" fillId="0" borderId="51" xfId="0" applyNumberFormat="1" applyFont="1" applyBorder="1"/>
    <xf numFmtId="0" fontId="0" fillId="0" borderId="5" xfId="0" applyBorder="1"/>
    <xf numFmtId="0" fontId="0" fillId="0" borderId="5" xfId="0" applyBorder="1" applyAlignment="1">
      <alignment horizontal="right"/>
    </xf>
    <xf numFmtId="0" fontId="0" fillId="0" borderId="38" xfId="0" applyBorder="1"/>
    <xf numFmtId="0" fontId="0" fillId="0" borderId="40" xfId="0" applyBorder="1"/>
    <xf numFmtId="0" fontId="0" fillId="6" borderId="45" xfId="0" applyFill="1" applyBorder="1"/>
    <xf numFmtId="0" fontId="15" fillId="6" borderId="46" xfId="0" applyFont="1" applyFill="1" applyBorder="1" applyAlignment="1">
      <alignment horizontal="right"/>
    </xf>
    <xf numFmtId="0" fontId="0" fillId="6" borderId="46" xfId="0" applyFill="1" applyBorder="1"/>
    <xf numFmtId="0" fontId="0" fillId="6" borderId="47" xfId="0" applyFill="1" applyBorder="1"/>
    <xf numFmtId="0" fontId="0" fillId="0" borderId="41" xfId="0" applyBorder="1"/>
    <xf numFmtId="4" fontId="19" fillId="3" borderId="36" xfId="0" applyNumberFormat="1" applyFont="1" applyFill="1" applyBorder="1" applyAlignment="1" applyProtection="1">
      <alignment vertical="top" shrinkToFit="1"/>
      <protection locked="0"/>
    </xf>
    <xf numFmtId="0" fontId="0" fillId="0" borderId="40" xfId="0" applyBorder="1" applyAlignment="1">
      <alignment horizontal="right"/>
    </xf>
    <xf numFmtId="0" fontId="0" fillId="0" borderId="5" xfId="0" applyBorder="1" applyAlignment="1">
      <alignment horizontal="right"/>
    </xf>
    <xf numFmtId="44" fontId="0" fillId="0" borderId="5" xfId="0" applyNumberFormat="1" applyBorder="1" applyAlignment="1">
      <alignment horizontal="right"/>
    </xf>
    <xf numFmtId="44" fontId="0" fillId="0" borderId="42" xfId="0" applyNumberFormat="1" applyBorder="1" applyAlignment="1">
      <alignment horizontal="right"/>
    </xf>
    <xf numFmtId="0" fontId="12" fillId="0" borderId="27" xfId="22" applyFont="1" applyBorder="1" applyAlignment="1">
      <alignment horizontal="center"/>
    </xf>
    <xf numFmtId="49" fontId="12" fillId="0" borderId="52" xfId="22" applyNumberFormat="1" applyFont="1" applyBorder="1" applyAlignment="1">
      <alignment horizontal="center"/>
    </xf>
    <xf numFmtId="0" fontId="13" fillId="0" borderId="53" xfId="22" applyFont="1" applyBorder="1" applyAlignment="1">
      <alignment horizontal="right" shrinkToFit="1"/>
    </xf>
    <xf numFmtId="0" fontId="13" fillId="0" borderId="54" xfId="22" applyFont="1" applyBorder="1" applyAlignment="1">
      <alignment horizontal="right" shrinkToFit="1"/>
    </xf>
    <xf numFmtId="49" fontId="14" fillId="4" borderId="41" xfId="22" applyNumberFormat="1" applyFont="1" applyFill="1" applyBorder="1" applyAlignment="1">
      <alignment horizontal="center"/>
    </xf>
    <xf numFmtId="49" fontId="14" fillId="4" borderId="18" xfId="22" applyNumberFormat="1" applyFont="1" applyFill="1" applyBorder="1" applyAlignment="1">
      <alignment horizontal="center"/>
    </xf>
    <xf numFmtId="0" fontId="14" fillId="4" borderId="18" xfId="22" applyFont="1" applyFill="1" applyBorder="1" applyAlignment="1">
      <alignment horizontal="center"/>
    </xf>
    <xf numFmtId="0" fontId="14" fillId="4" borderId="55" xfId="22" applyFont="1" applyFill="1" applyBorder="1" applyAlignment="1">
      <alignment horizontal="center"/>
    </xf>
    <xf numFmtId="0" fontId="0" fillId="0" borderId="37" xfId="0" applyBorder="1" applyAlignment="1">
      <alignment horizontal="right"/>
    </xf>
    <xf numFmtId="0" fontId="0" fillId="0" borderId="38" xfId="0" applyBorder="1" applyAlignment="1">
      <alignment horizontal="right"/>
    </xf>
    <xf numFmtId="44" fontId="0" fillId="0" borderId="38" xfId="0" applyNumberFormat="1" applyBorder="1" applyAlignment="1">
      <alignment horizontal="right"/>
    </xf>
    <xf numFmtId="44" fontId="0" fillId="0" borderId="39" xfId="0" applyNumberFormat="1" applyBorder="1" applyAlignment="1">
      <alignment horizontal="right"/>
    </xf>
    <xf numFmtId="0" fontId="11" fillId="7" borderId="0" xfId="0" applyFont="1" applyFill="1" applyAlignment="1">
      <alignment horizontal="left" vertical="top" wrapText="1"/>
    </xf>
    <xf numFmtId="0" fontId="0" fillId="3" borderId="0" xfId="0" applyFill="1" applyAlignment="1">
      <alignment horizontal="center"/>
    </xf>
    <xf numFmtId="44" fontId="0" fillId="0" borderId="44" xfId="0" applyNumberFormat="1" applyBorder="1" applyAlignment="1">
      <alignment horizontal="right"/>
    </xf>
    <xf numFmtId="44" fontId="0" fillId="0" borderId="56" xfId="0" applyNumberFormat="1" applyBorder="1" applyAlignment="1">
      <alignment horizontal="right"/>
    </xf>
    <xf numFmtId="44" fontId="0" fillId="0" borderId="57" xfId="0" applyNumberFormat="1" applyBorder="1" applyAlignment="1">
      <alignment horizontal="right"/>
    </xf>
    <xf numFmtId="44" fontId="0" fillId="0" borderId="58" xfId="0" applyNumberFormat="1" applyBorder="1" applyAlignment="1">
      <alignment horizontal="right"/>
    </xf>
    <xf numFmtId="44" fontId="0" fillId="0" borderId="59" xfId="0" applyNumberFormat="1" applyBorder="1" applyAlignment="1">
      <alignment horizontal="right"/>
    </xf>
    <xf numFmtId="44" fontId="0" fillId="0" borderId="36" xfId="0" applyNumberFormat="1" applyBorder="1" applyAlignment="1">
      <alignment horizontal="right"/>
    </xf>
    <xf numFmtId="44" fontId="0" fillId="0" borderId="60" xfId="0" applyNumberFormat="1" applyBorder="1" applyAlignment="1">
      <alignment horizontal="right"/>
    </xf>
    <xf numFmtId="44" fontId="16" fillId="6" borderId="57" xfId="0" applyNumberFormat="1" applyFont="1" applyFill="1" applyBorder="1" applyAlignment="1">
      <alignment horizontal="right"/>
    </xf>
    <xf numFmtId="44" fontId="16" fillId="6" borderId="58" xfId="0" applyNumberFormat="1" applyFont="1" applyFill="1" applyBorder="1" applyAlignment="1">
      <alignment horizontal="right"/>
    </xf>
    <xf numFmtId="44" fontId="16" fillId="6" borderId="59" xfId="0" applyNumberFormat="1" applyFont="1" applyFill="1" applyBorder="1" applyAlignment="1">
      <alignment horizontal="right"/>
    </xf>
    <xf numFmtId="0" fontId="17" fillId="0" borderId="0" xfId="0" applyFont="1" applyAlignment="1">
      <alignment horizontal="center"/>
    </xf>
    <xf numFmtId="0" fontId="17" fillId="0" borderId="0" xfId="0" applyFont="1" applyAlignment="1">
      <alignment horizontal="center" wrapText="1"/>
    </xf>
    <xf numFmtId="0" fontId="0" fillId="5" borderId="38" xfId="0" applyFill="1" applyBorder="1" applyAlignment="1">
      <alignment vertical="top" wrapText="1"/>
    </xf>
    <xf numFmtId="0" fontId="0" fillId="5" borderId="38" xfId="0" applyFill="1" applyBorder="1" applyAlignment="1">
      <alignment vertical="top"/>
    </xf>
    <xf numFmtId="166" fontId="0" fillId="5" borderId="38" xfId="0" applyNumberFormat="1" applyFill="1" applyBorder="1" applyAlignment="1">
      <alignment vertical="top"/>
    </xf>
    <xf numFmtId="4" fontId="0" fillId="5" borderId="38" xfId="0" applyNumberFormat="1" applyFill="1" applyBorder="1" applyAlignment="1">
      <alignment vertical="top"/>
    </xf>
    <xf numFmtId="4" fontId="8" fillId="5" borderId="41" xfId="0" applyNumberFormat="1" applyFont="1" applyFill="1" applyBorder="1" applyAlignment="1">
      <alignment vertical="top" shrinkToFit="1"/>
    </xf>
    <xf numFmtId="4" fontId="8" fillId="5" borderId="55" xfId="0" applyNumberFormat="1" applyFont="1" applyFill="1" applyBorder="1" applyAlignment="1">
      <alignment vertical="top" shrinkToFit="1"/>
    </xf>
    <xf numFmtId="0" fontId="19" fillId="8" borderId="35" xfId="0" applyNumberFormat="1" applyFont="1" applyFill="1" applyBorder="1" applyAlignment="1">
      <alignment horizontal="center" vertical="top" wrapText="1"/>
    </xf>
    <xf numFmtId="0" fontId="19" fillId="8" borderId="0" xfId="0" applyNumberFormat="1" applyFont="1" applyFill="1" applyBorder="1" applyAlignment="1">
      <alignment horizontal="center" vertical="top" wrapText="1"/>
    </xf>
    <xf numFmtId="0" fontId="19" fillId="8" borderId="61" xfId="0" applyNumberFormat="1" applyFont="1" applyFill="1" applyBorder="1" applyAlignment="1">
      <alignment horizontal="center" vertical="top" wrapText="1"/>
    </xf>
    <xf numFmtId="0" fontId="19" fillId="9" borderId="35" xfId="0" applyNumberFormat="1" applyFont="1" applyFill="1" applyBorder="1" applyAlignment="1" applyProtection="1">
      <alignment horizontal="left" vertical="top" wrapText="1"/>
      <protection locked="0"/>
    </xf>
    <xf numFmtId="49" fontId="19" fillId="9" borderId="0" xfId="0" applyNumberFormat="1" applyFont="1" applyFill="1" applyBorder="1" applyAlignment="1" applyProtection="1">
      <alignment vertical="top" shrinkToFit="1"/>
      <protection locked="0"/>
    </xf>
    <xf numFmtId="166" fontId="19" fillId="9" borderId="0" xfId="0" applyNumberFormat="1" applyFont="1" applyFill="1" applyBorder="1" applyAlignment="1" applyProtection="1">
      <alignment vertical="top" shrinkToFit="1"/>
      <protection locked="0"/>
    </xf>
    <xf numFmtId="4" fontId="19" fillId="9" borderId="0" xfId="0" applyNumberFormat="1" applyFont="1" applyFill="1" applyBorder="1" applyAlignment="1" applyProtection="1">
      <alignment vertical="top" shrinkToFit="1"/>
      <protection locked="0"/>
    </xf>
    <xf numFmtId="4" fontId="19" fillId="9" borderId="61" xfId="0" applyNumberFormat="1" applyFont="1" applyFill="1" applyBorder="1" applyAlignment="1" applyProtection="1">
      <alignment vertical="top" shrinkToFit="1"/>
      <protection locked="0"/>
    </xf>
    <xf numFmtId="164" fontId="0" fillId="7" borderId="62" xfId="0" applyNumberFormat="1" applyFont="1" applyFill="1" applyBorder="1" applyAlignment="1">
      <alignment horizontal="left" wrapText="1"/>
    </xf>
    <xf numFmtId="165" fontId="5" fillId="0" borderId="44" xfId="0" applyNumberFormat="1" applyFont="1" applyBorder="1" applyAlignment="1">
      <alignment horizontal="center" vertical="center" wrapText="1"/>
    </xf>
    <xf numFmtId="165" fontId="5" fillId="0" borderId="36" xfId="0" applyNumberFormat="1" applyFont="1" applyBorder="1" applyAlignment="1">
      <alignment horizontal="center" vertical="center" wrapText="1"/>
    </xf>
    <xf numFmtId="165" fontId="5" fillId="0" borderId="33" xfId="0" applyNumberFormat="1"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ální_SO 101_Prelozka mestske kanalizace" xfId="20"/>
    <cellStyle name="normální_Vzor_vykaz_specifikace" xfId="21"/>
    <cellStyle name="Vysvětlující text"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Projekty\TO\2019%20Projekty\Pardubice,%20V&#268;M%20Numismatika\OBCHOD\CN%20ODB&#282;RATEL\CN_Pardubice,%20V&#268;M%20-%20Expozice%20Numismatiky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 val="VV"/>
      <sheetName val="VV_projekt"/>
    </sheetNames>
    <sheetDataSet>
      <sheetData sheetId="0">
        <row r="20">
          <cell r="F20">
            <v>38</v>
          </cell>
        </row>
        <row r="24">
          <cell r="F24">
            <v>10</v>
          </cell>
        </row>
        <row r="25">
          <cell r="F25">
            <v>10</v>
          </cell>
        </row>
        <row r="26">
          <cell r="F26">
            <v>5</v>
          </cell>
        </row>
        <row r="27">
          <cell r="F27">
            <v>2</v>
          </cell>
        </row>
        <row r="28">
          <cell r="F28">
            <v>15</v>
          </cell>
        </row>
        <row r="29">
          <cell r="F29">
            <v>5</v>
          </cell>
        </row>
        <row r="48">
          <cell r="F48">
            <v>1</v>
          </cell>
        </row>
        <row r="62">
          <cell r="F62">
            <v>27</v>
          </cell>
        </row>
        <row r="63">
          <cell r="F63">
            <v>1</v>
          </cell>
        </row>
        <row r="65">
          <cell r="F65">
            <v>5</v>
          </cell>
        </row>
        <row r="66">
          <cell r="F66">
            <v>1</v>
          </cell>
        </row>
        <row r="67">
          <cell r="F67">
            <v>1</v>
          </cell>
        </row>
        <row r="68">
          <cell r="F68">
            <v>1</v>
          </cell>
        </row>
        <row r="69">
          <cell r="F69">
            <v>1</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
  <sheetViews>
    <sheetView workbookViewId="0" topLeftCell="A1">
      <selection activeCell="O16" sqref="O16"/>
    </sheetView>
  </sheetViews>
  <sheetFormatPr defaultColWidth="9.140625" defaultRowHeight="15"/>
  <cols>
    <col min="4" max="4" width="29.7109375" style="0" customWidth="1"/>
    <col min="8" max="8" width="15.57421875" style="0" customWidth="1"/>
  </cols>
  <sheetData>
    <row r="1" ht="15.75" thickBot="1"/>
    <row r="2" spans="1:8" ht="15.75" thickTop="1">
      <c r="A2" s="169" t="s">
        <v>47</v>
      </c>
      <c r="B2" s="169"/>
      <c r="C2" s="64" t="s">
        <v>48</v>
      </c>
      <c r="D2" s="65"/>
      <c r="E2" s="66"/>
      <c r="F2" s="67"/>
      <c r="G2" s="65"/>
      <c r="H2" s="68"/>
    </row>
    <row r="3" spans="1:8" ht="15.75" thickBot="1">
      <c r="A3" s="170" t="s">
        <v>49</v>
      </c>
      <c r="B3" s="170"/>
      <c r="C3" s="69" t="s">
        <v>59</v>
      </c>
      <c r="D3" s="70"/>
      <c r="E3" s="171" t="s">
        <v>50</v>
      </c>
      <c r="F3" s="171"/>
      <c r="G3" s="172"/>
      <c r="H3" s="71"/>
    </row>
    <row r="4" ht="15.75" thickTop="1"/>
    <row r="5" spans="1:8" ht="15">
      <c r="A5" s="173" t="s">
        <v>51</v>
      </c>
      <c r="B5" s="174"/>
      <c r="C5" s="72"/>
      <c r="D5" s="72"/>
      <c r="E5" s="72"/>
      <c r="F5" s="175"/>
      <c r="G5" s="175"/>
      <c r="H5" s="176"/>
    </row>
    <row r="6" ht="15.75" thickBot="1"/>
    <row r="7" spans="1:8" ht="15">
      <c r="A7" s="177" t="s">
        <v>60</v>
      </c>
      <c r="B7" s="178"/>
      <c r="C7" s="157"/>
      <c r="D7" s="157"/>
      <c r="E7" s="157"/>
      <c r="F7" s="179">
        <f>Vybavení!G25</f>
        <v>0</v>
      </c>
      <c r="G7" s="179"/>
      <c r="H7" s="180"/>
    </row>
    <row r="8" spans="1:8" ht="15">
      <c r="A8" s="165" t="s">
        <v>52</v>
      </c>
      <c r="B8" s="166"/>
      <c r="C8" s="155"/>
      <c r="D8" s="155"/>
      <c r="E8" s="155"/>
      <c r="F8" s="167">
        <f>Osvětlení!G32</f>
        <v>0</v>
      </c>
      <c r="G8" s="167"/>
      <c r="H8" s="168"/>
    </row>
    <row r="9" spans="1:8" ht="15">
      <c r="A9" s="165" t="s">
        <v>53</v>
      </c>
      <c r="B9" s="166"/>
      <c r="C9" s="155"/>
      <c r="D9" s="155"/>
      <c r="E9" s="155"/>
      <c r="F9" s="167">
        <f>'AV'!F40</f>
        <v>0</v>
      </c>
      <c r="G9" s="167"/>
      <c r="H9" s="168"/>
    </row>
    <row r="10" spans="1:8" ht="15.75" thickBot="1">
      <c r="A10" s="165"/>
      <c r="B10" s="166"/>
      <c r="C10" s="155"/>
      <c r="D10" s="155"/>
      <c r="E10" s="155"/>
      <c r="F10" s="183"/>
      <c r="G10" s="183"/>
      <c r="H10" s="184"/>
    </row>
    <row r="11" spans="1:8" ht="15.75" thickBot="1">
      <c r="A11" s="158"/>
      <c r="B11" s="156" t="s">
        <v>54</v>
      </c>
      <c r="C11" s="155"/>
      <c r="D11" s="155"/>
      <c r="E11" s="163"/>
      <c r="F11" s="185">
        <f>(F7+F8+F9+F10)</f>
        <v>0</v>
      </c>
      <c r="G11" s="186"/>
      <c r="H11" s="187"/>
    </row>
    <row r="12" spans="1:8" ht="15.75" thickBot="1">
      <c r="A12" s="165" t="s">
        <v>55</v>
      </c>
      <c r="B12" s="166"/>
      <c r="C12" s="155"/>
      <c r="D12" s="155"/>
      <c r="E12" s="155"/>
      <c r="F12" s="188">
        <f>(F11*1.21)-F11</f>
        <v>0</v>
      </c>
      <c r="G12" s="188"/>
      <c r="H12" s="189"/>
    </row>
    <row r="13" spans="1:8" ht="15.75" thickBot="1">
      <c r="A13" s="159"/>
      <c r="B13" s="160" t="s">
        <v>56</v>
      </c>
      <c r="C13" s="161"/>
      <c r="D13" s="161"/>
      <c r="E13" s="162"/>
      <c r="F13" s="190">
        <f>(F11+F12)</f>
        <v>0</v>
      </c>
      <c r="G13" s="191"/>
      <c r="H13" s="192"/>
    </row>
    <row r="15" spans="1:6" ht="60" customHeight="1">
      <c r="A15" s="181" t="s">
        <v>57</v>
      </c>
      <c r="B15" s="181"/>
      <c r="C15" s="181"/>
      <c r="D15" s="181"/>
      <c r="E15" s="181"/>
      <c r="F15" s="181"/>
    </row>
    <row r="16" spans="1:6" ht="15">
      <c r="A16" s="182" t="s">
        <v>58</v>
      </c>
      <c r="B16" s="182"/>
      <c r="C16" s="182"/>
      <c r="D16" s="182"/>
      <c r="E16" s="182"/>
      <c r="F16" s="182"/>
    </row>
  </sheetData>
  <mergeCells count="19">
    <mergeCell ref="A15:F15"/>
    <mergeCell ref="A16:F16"/>
    <mergeCell ref="A10:B10"/>
    <mergeCell ref="F10:H10"/>
    <mergeCell ref="F11:H11"/>
    <mergeCell ref="A12:B12"/>
    <mergeCell ref="F12:H12"/>
    <mergeCell ref="F13:H13"/>
    <mergeCell ref="A8:B8"/>
    <mergeCell ref="F8:H8"/>
    <mergeCell ref="A9:B9"/>
    <mergeCell ref="F9:H9"/>
    <mergeCell ref="A2:B2"/>
    <mergeCell ref="A3:B3"/>
    <mergeCell ref="E3:G3"/>
    <mergeCell ref="A5:B5"/>
    <mergeCell ref="F5:H5"/>
    <mergeCell ref="A7:B7"/>
    <mergeCell ref="F7:H7"/>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topLeftCell="A10">
      <selection activeCell="H23" sqref="H23"/>
    </sheetView>
  </sheetViews>
  <sheetFormatPr defaultColWidth="9.140625" defaultRowHeight="15"/>
  <cols>
    <col min="1" max="1" width="5.57421875" style="0" customWidth="1"/>
    <col min="2" max="2" width="11.421875" style="0" customWidth="1"/>
    <col min="3" max="3" width="64.421875" style="0" customWidth="1"/>
    <col min="7" max="7" width="11.57421875" style="0" customWidth="1"/>
    <col min="8" max="8" width="34.28125" style="0" customWidth="1"/>
  </cols>
  <sheetData>
    <row r="1" spans="1:7" ht="16.5" thickBot="1">
      <c r="A1" s="193" t="s">
        <v>61</v>
      </c>
      <c r="B1" s="193"/>
      <c r="C1" s="194"/>
      <c r="D1" s="193"/>
      <c r="E1" s="193"/>
      <c r="F1" s="193"/>
      <c r="G1" s="193"/>
    </row>
    <row r="2" spans="1:7" ht="15.75" thickTop="1">
      <c r="A2" s="74" t="s">
        <v>62</v>
      </c>
      <c r="B2" s="75" t="s">
        <v>63</v>
      </c>
      <c r="C2" s="76" t="s">
        <v>64</v>
      </c>
      <c r="D2" s="77"/>
      <c r="E2" s="78"/>
      <c r="F2" s="78"/>
      <c r="G2" s="79"/>
    </row>
    <row r="3" spans="1:7" ht="15">
      <c r="A3" s="80" t="s">
        <v>65</v>
      </c>
      <c r="B3" s="81"/>
      <c r="C3" s="82"/>
      <c r="D3" s="83"/>
      <c r="E3" s="73"/>
      <c r="F3" s="73"/>
      <c r="G3" s="84"/>
    </row>
    <row r="4" spans="1:7" ht="30.75" thickBot="1">
      <c r="A4" s="85"/>
      <c r="B4" s="86"/>
      <c r="C4" s="87" t="s">
        <v>66</v>
      </c>
      <c r="D4" s="88"/>
      <c r="E4" s="89"/>
      <c r="F4" s="89"/>
      <c r="G4" s="90"/>
    </row>
    <row r="5" spans="2:4" ht="16.5" thickBot="1" thickTop="1">
      <c r="B5" s="91"/>
      <c r="C5" s="92"/>
      <c r="D5" s="93"/>
    </row>
    <row r="6" spans="1:7" ht="16.5" thickBot="1" thickTop="1">
      <c r="A6" s="94" t="s">
        <v>67</v>
      </c>
      <c r="B6" s="95" t="s">
        <v>6</v>
      </c>
      <c r="C6" s="96" t="s">
        <v>68</v>
      </c>
      <c r="D6" s="97" t="s">
        <v>69</v>
      </c>
      <c r="E6" s="98" t="s">
        <v>70</v>
      </c>
      <c r="F6" s="99" t="s">
        <v>71</v>
      </c>
      <c r="G6" s="94" t="s">
        <v>72</v>
      </c>
    </row>
    <row r="7" spans="1:7" ht="15">
      <c r="A7" s="100"/>
      <c r="B7" s="101" t="s">
        <v>73</v>
      </c>
      <c r="C7" s="195" t="s">
        <v>74</v>
      </c>
      <c r="D7" s="196"/>
      <c r="E7" s="197"/>
      <c r="F7" s="198"/>
      <c r="G7" s="198"/>
    </row>
    <row r="8" spans="1:7" ht="15">
      <c r="A8" s="102" t="s">
        <v>75</v>
      </c>
      <c r="B8" s="103"/>
      <c r="C8" s="104"/>
      <c r="D8" s="105"/>
      <c r="E8" s="106"/>
      <c r="F8" s="199">
        <f>SUM(G9:G23)</f>
        <v>0</v>
      </c>
      <c r="G8" s="200"/>
    </row>
    <row r="9" spans="1:7" ht="15">
      <c r="A9" s="107">
        <v>7</v>
      </c>
      <c r="B9" s="108"/>
      <c r="C9" s="109" t="s">
        <v>76</v>
      </c>
      <c r="D9" s="110" t="s">
        <v>15</v>
      </c>
      <c r="E9" s="111">
        <v>1</v>
      </c>
      <c r="F9" s="164">
        <v>0</v>
      </c>
      <c r="G9" s="112">
        <f aca="true" t="shared" si="0" ref="G9">ROUND(E9*F9,2)</f>
        <v>0</v>
      </c>
    </row>
    <row r="10" spans="1:7" ht="15">
      <c r="A10" s="107"/>
      <c r="B10" s="108"/>
      <c r="C10" s="201"/>
      <c r="D10" s="202"/>
      <c r="E10" s="202"/>
      <c r="F10" s="202"/>
      <c r="G10" s="203"/>
    </row>
    <row r="11" spans="1:7" ht="56.25">
      <c r="A11" s="107">
        <v>8</v>
      </c>
      <c r="B11" s="108" t="s">
        <v>77</v>
      </c>
      <c r="C11" s="109" t="s">
        <v>144</v>
      </c>
      <c r="D11" s="110" t="s">
        <v>78</v>
      </c>
      <c r="E11" s="111">
        <v>1</v>
      </c>
      <c r="F11" s="164">
        <v>0</v>
      </c>
      <c r="G11" s="112">
        <f>ROUND(E11*F11,2)</f>
        <v>0</v>
      </c>
    </row>
    <row r="12" spans="1:7" ht="15">
      <c r="A12" s="107"/>
      <c r="B12" s="108"/>
      <c r="C12" s="201"/>
      <c r="D12" s="202"/>
      <c r="E12" s="202"/>
      <c r="F12" s="202"/>
      <c r="G12" s="203"/>
    </row>
    <row r="13" spans="1:7" ht="22.5">
      <c r="A13" s="107">
        <v>9</v>
      </c>
      <c r="B13" s="108"/>
      <c r="C13" s="113" t="s">
        <v>79</v>
      </c>
      <c r="D13" s="110" t="s">
        <v>15</v>
      </c>
      <c r="E13" s="111">
        <v>2</v>
      </c>
      <c r="F13" s="164">
        <v>0</v>
      </c>
      <c r="G13" s="112">
        <f>ROUND(E13*F13,2)</f>
        <v>0</v>
      </c>
    </row>
    <row r="14" spans="1:7" ht="15">
      <c r="A14" s="114"/>
      <c r="B14" s="115"/>
      <c r="C14" s="204"/>
      <c r="D14" s="205"/>
      <c r="E14" s="206"/>
      <c r="F14" s="207"/>
      <c r="G14" s="208"/>
    </row>
    <row r="15" spans="1:7" ht="45">
      <c r="A15" s="107">
        <v>10</v>
      </c>
      <c r="B15" s="108"/>
      <c r="C15" s="109" t="s">
        <v>80</v>
      </c>
      <c r="D15" s="110" t="s">
        <v>15</v>
      </c>
      <c r="E15" s="111">
        <v>1</v>
      </c>
      <c r="F15" s="164">
        <v>0</v>
      </c>
      <c r="G15" s="112">
        <f>ROUND(E15*F15,2)</f>
        <v>0</v>
      </c>
    </row>
    <row r="16" spans="1:7" ht="15">
      <c r="A16" s="114"/>
      <c r="B16" s="115"/>
      <c r="C16" s="204"/>
      <c r="D16" s="205"/>
      <c r="E16" s="206"/>
      <c r="F16" s="207"/>
      <c r="G16" s="208"/>
    </row>
    <row r="17" spans="1:7" ht="56.25">
      <c r="A17" s="107">
        <v>11</v>
      </c>
      <c r="B17" s="108"/>
      <c r="C17" s="113" t="s">
        <v>145</v>
      </c>
      <c r="D17" s="110" t="s">
        <v>15</v>
      </c>
      <c r="E17" s="111">
        <v>1</v>
      </c>
      <c r="F17" s="164">
        <v>0</v>
      </c>
      <c r="G17" s="112">
        <f>ROUND(E17*F17,2)</f>
        <v>0</v>
      </c>
    </row>
    <row r="18" spans="1:7" ht="15">
      <c r="A18" s="114"/>
      <c r="B18" s="115"/>
      <c r="C18" s="204"/>
      <c r="D18" s="205"/>
      <c r="E18" s="206"/>
      <c r="F18" s="207"/>
      <c r="G18" s="208"/>
    </row>
    <row r="19" spans="1:7" ht="45">
      <c r="A19" s="107">
        <v>14</v>
      </c>
      <c r="B19" s="108"/>
      <c r="C19" s="109" t="s">
        <v>81</v>
      </c>
      <c r="D19" s="110" t="s">
        <v>15</v>
      </c>
      <c r="E19" s="111">
        <v>6</v>
      </c>
      <c r="F19" s="164">
        <v>0</v>
      </c>
      <c r="G19" s="112">
        <f>ROUND(E19*F19,2)</f>
        <v>0</v>
      </c>
    </row>
    <row r="20" spans="1:7" ht="15">
      <c r="A20" s="114"/>
      <c r="B20" s="115"/>
      <c r="C20" s="204"/>
      <c r="D20" s="205"/>
      <c r="E20" s="206"/>
      <c r="F20" s="207"/>
      <c r="G20" s="208"/>
    </row>
    <row r="21" spans="1:7" ht="45">
      <c r="A21" s="107">
        <v>15</v>
      </c>
      <c r="B21" s="108"/>
      <c r="C21" s="113" t="s">
        <v>82</v>
      </c>
      <c r="D21" s="110" t="s">
        <v>15</v>
      </c>
      <c r="E21" s="111">
        <v>4</v>
      </c>
      <c r="F21" s="164">
        <v>0</v>
      </c>
      <c r="G21" s="112">
        <f>ROUND(E21*F21,2)</f>
        <v>0</v>
      </c>
    </row>
    <row r="22" spans="1:7" ht="15">
      <c r="A22" s="114"/>
      <c r="B22" s="115"/>
      <c r="C22" s="204"/>
      <c r="D22" s="205"/>
      <c r="E22" s="206"/>
      <c r="F22" s="207"/>
      <c r="G22" s="208"/>
    </row>
    <row r="23" spans="1:7" ht="45">
      <c r="A23" s="107">
        <v>16</v>
      </c>
      <c r="B23" s="108"/>
      <c r="C23" s="113" t="s">
        <v>83</v>
      </c>
      <c r="D23" s="110" t="s">
        <v>15</v>
      </c>
      <c r="E23" s="111">
        <v>2</v>
      </c>
      <c r="F23" s="164">
        <v>0</v>
      </c>
      <c r="G23" s="112">
        <f>ROUND(E23*F23,2)</f>
        <v>0</v>
      </c>
    </row>
    <row r="24" spans="1:7" ht="15">
      <c r="A24" s="114"/>
      <c r="B24" s="115"/>
      <c r="C24" s="204"/>
      <c r="D24" s="205"/>
      <c r="E24" s="206"/>
      <c r="F24" s="207"/>
      <c r="G24" s="208"/>
    </row>
    <row r="25" spans="1:7" ht="15">
      <c r="A25" s="116"/>
      <c r="B25" s="117" t="s">
        <v>84</v>
      </c>
      <c r="C25" s="118"/>
      <c r="D25" s="119"/>
      <c r="E25" s="116"/>
      <c r="F25" s="116"/>
      <c r="G25" s="120">
        <f>SUM(G9:G23)</f>
        <v>0</v>
      </c>
    </row>
    <row r="27" spans="2:3" ht="15">
      <c r="B27" t="s">
        <v>85</v>
      </c>
      <c r="C27" t="s">
        <v>86</v>
      </c>
    </row>
    <row r="28" spans="1:6" ht="54" customHeight="1">
      <c r="A28" s="181" t="s">
        <v>87</v>
      </c>
      <c r="B28" s="181"/>
      <c r="C28" s="181"/>
      <c r="D28" s="181"/>
      <c r="E28" s="181"/>
      <c r="F28" s="181"/>
    </row>
  </sheetData>
  <mergeCells count="12">
    <mergeCell ref="A28:F28"/>
    <mergeCell ref="A1:G1"/>
    <mergeCell ref="C7:G7"/>
    <mergeCell ref="F8:G8"/>
    <mergeCell ref="C10:G10"/>
    <mergeCell ref="C12:G12"/>
    <mergeCell ref="C14:G14"/>
    <mergeCell ref="C16:G16"/>
    <mergeCell ref="C18:G18"/>
    <mergeCell ref="C20:G20"/>
    <mergeCell ref="C22:G22"/>
    <mergeCell ref="C24:G24"/>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topLeftCell="A10">
      <selection activeCell="H32" sqref="H32"/>
    </sheetView>
  </sheetViews>
  <sheetFormatPr defaultColWidth="9.140625" defaultRowHeight="15"/>
  <cols>
    <col min="1" max="1" width="10.140625" style="0" customWidth="1"/>
    <col min="2" max="2" width="10.57421875" style="0" customWidth="1"/>
    <col min="3" max="3" width="97.28125" style="0" customWidth="1"/>
    <col min="4" max="4" width="15.8515625" style="0" customWidth="1"/>
    <col min="5" max="5" width="6.8515625" style="0" bestFit="1" customWidth="1"/>
    <col min="6" max="6" width="6.8515625" style="0" customWidth="1"/>
    <col min="7" max="7" width="17.57421875" style="0" customWidth="1"/>
    <col min="8" max="8" width="12.57421875" style="0" bestFit="1" customWidth="1"/>
  </cols>
  <sheetData>
    <row r="1" spans="1:7" ht="15.75">
      <c r="A1" s="121" t="s">
        <v>88</v>
      </c>
      <c r="B1" s="122"/>
      <c r="C1" s="122"/>
      <c r="D1" s="122"/>
      <c r="E1" s="122"/>
      <c r="F1" s="122"/>
      <c r="G1" s="122"/>
    </row>
    <row r="2" spans="1:7" ht="15.75">
      <c r="A2" s="122" t="s">
        <v>89</v>
      </c>
      <c r="B2" s="122"/>
      <c r="C2" s="121" t="s">
        <v>90</v>
      </c>
      <c r="D2" s="122"/>
      <c r="E2" s="122"/>
      <c r="F2" s="122"/>
      <c r="G2" s="122"/>
    </row>
    <row r="3" spans="1:7" ht="15.75">
      <c r="A3" s="122" t="s">
        <v>2</v>
      </c>
      <c r="B3" s="122"/>
      <c r="C3" s="123">
        <v>43956</v>
      </c>
      <c r="D3" s="122"/>
      <c r="E3" s="122"/>
      <c r="F3" s="122"/>
      <c r="G3" s="122"/>
    </row>
    <row r="4" spans="1:7" ht="16.5" thickBot="1">
      <c r="A4" s="124"/>
      <c r="B4" s="122"/>
      <c r="C4" s="122"/>
      <c r="D4" s="122"/>
      <c r="E4" s="122"/>
      <c r="F4" s="122"/>
      <c r="G4" s="122"/>
    </row>
    <row r="5" spans="1:7" ht="47.25">
      <c r="A5" s="125" t="s">
        <v>91</v>
      </c>
      <c r="B5" s="126" t="s">
        <v>92</v>
      </c>
      <c r="C5" s="127" t="s">
        <v>93</v>
      </c>
      <c r="D5" s="128" t="s">
        <v>94</v>
      </c>
      <c r="E5" s="129" t="s">
        <v>95</v>
      </c>
      <c r="F5" s="130" t="s">
        <v>69</v>
      </c>
      <c r="G5" s="131" t="s">
        <v>84</v>
      </c>
    </row>
    <row r="6" spans="1:7" ht="47.25">
      <c r="A6" s="132">
        <v>1</v>
      </c>
      <c r="B6" s="133" t="s">
        <v>96</v>
      </c>
      <c r="C6" s="134" t="s">
        <v>97</v>
      </c>
      <c r="D6" s="135">
        <v>0</v>
      </c>
      <c r="E6" s="136">
        <v>1</v>
      </c>
      <c r="F6" s="137" t="s">
        <v>98</v>
      </c>
      <c r="G6" s="138">
        <f aca="true" t="shared" si="0" ref="G6:G31">E6*D6</f>
        <v>0</v>
      </c>
    </row>
    <row r="7" spans="1:7" ht="47.25">
      <c r="A7" s="132">
        <v>2</v>
      </c>
      <c r="B7" s="133" t="s">
        <v>99</v>
      </c>
      <c r="C7" s="134" t="s">
        <v>100</v>
      </c>
      <c r="D7" s="135">
        <v>0</v>
      </c>
      <c r="E7" s="136">
        <v>1</v>
      </c>
      <c r="F7" s="137" t="s">
        <v>98</v>
      </c>
      <c r="G7" s="138">
        <f t="shared" si="0"/>
        <v>0</v>
      </c>
    </row>
    <row r="8" spans="1:7" ht="47.25">
      <c r="A8" s="132">
        <v>4</v>
      </c>
      <c r="B8" s="133" t="s">
        <v>101</v>
      </c>
      <c r="C8" s="134" t="s">
        <v>102</v>
      </c>
      <c r="D8" s="135">
        <v>0</v>
      </c>
      <c r="E8" s="136">
        <v>27</v>
      </c>
      <c r="F8" s="137" t="s">
        <v>103</v>
      </c>
      <c r="G8" s="138">
        <f t="shared" si="0"/>
        <v>0</v>
      </c>
    </row>
    <row r="9" spans="1:7" ht="47.25">
      <c r="A9" s="132">
        <v>5</v>
      </c>
      <c r="B9" s="133" t="s">
        <v>104</v>
      </c>
      <c r="C9" s="134" t="s">
        <v>105</v>
      </c>
      <c r="D9" s="135">
        <v>0</v>
      </c>
      <c r="E9" s="136">
        <v>6</v>
      </c>
      <c r="F9" s="137" t="s">
        <v>103</v>
      </c>
      <c r="G9" s="138">
        <f t="shared" si="0"/>
        <v>0</v>
      </c>
    </row>
    <row r="10" spans="1:7" ht="47.25">
      <c r="A10" s="132">
        <v>6</v>
      </c>
      <c r="B10" s="133" t="s">
        <v>106</v>
      </c>
      <c r="C10" s="134" t="s">
        <v>107</v>
      </c>
      <c r="D10" s="135">
        <v>0</v>
      </c>
      <c r="E10" s="136">
        <v>7</v>
      </c>
      <c r="F10" s="137" t="s">
        <v>103</v>
      </c>
      <c r="G10" s="138">
        <f t="shared" si="0"/>
        <v>0</v>
      </c>
    </row>
    <row r="11" spans="1:7" ht="15.75">
      <c r="A11" s="132">
        <v>7</v>
      </c>
      <c r="B11" s="133" t="s">
        <v>108</v>
      </c>
      <c r="C11" s="134" t="s">
        <v>109</v>
      </c>
      <c r="D11" s="135">
        <v>0</v>
      </c>
      <c r="E11" s="136">
        <f>+'[1]nabídka'!F24</f>
        <v>10</v>
      </c>
      <c r="F11" s="137" t="s">
        <v>103</v>
      </c>
      <c r="G11" s="138">
        <f t="shared" si="0"/>
        <v>0</v>
      </c>
    </row>
    <row r="12" spans="1:7" ht="15.75">
      <c r="A12" s="132">
        <v>8</v>
      </c>
      <c r="B12" s="133" t="s">
        <v>110</v>
      </c>
      <c r="C12" s="134" t="s">
        <v>111</v>
      </c>
      <c r="D12" s="135">
        <v>0</v>
      </c>
      <c r="E12" s="136">
        <f>+'[1]nabídka'!F25</f>
        <v>10</v>
      </c>
      <c r="F12" s="137" t="s">
        <v>103</v>
      </c>
      <c r="G12" s="138">
        <f t="shared" si="0"/>
        <v>0</v>
      </c>
    </row>
    <row r="13" spans="1:7" ht="15.75">
      <c r="A13" s="132">
        <v>9</v>
      </c>
      <c r="B13" s="133" t="s">
        <v>112</v>
      </c>
      <c r="C13" s="134" t="s">
        <v>113</v>
      </c>
      <c r="D13" s="135">
        <v>0</v>
      </c>
      <c r="E13" s="136">
        <f>+'[1]nabídka'!F26</f>
        <v>5</v>
      </c>
      <c r="F13" s="137" t="s">
        <v>103</v>
      </c>
      <c r="G13" s="138">
        <f t="shared" si="0"/>
        <v>0</v>
      </c>
    </row>
    <row r="14" spans="1:7" ht="15.75">
      <c r="A14" s="132">
        <v>10</v>
      </c>
      <c r="B14" s="133" t="s">
        <v>114</v>
      </c>
      <c r="C14" s="134" t="s">
        <v>115</v>
      </c>
      <c r="D14" s="135">
        <v>0</v>
      </c>
      <c r="E14" s="136">
        <f>+'[1]nabídka'!F28</f>
        <v>15</v>
      </c>
      <c r="F14" s="137" t="s">
        <v>103</v>
      </c>
      <c r="G14" s="138">
        <f t="shared" si="0"/>
        <v>0</v>
      </c>
    </row>
    <row r="15" spans="1:7" ht="15.75">
      <c r="A15" s="132">
        <v>11</v>
      </c>
      <c r="B15" s="133" t="s">
        <v>116</v>
      </c>
      <c r="C15" s="134" t="s">
        <v>117</v>
      </c>
      <c r="D15" s="135">
        <v>0</v>
      </c>
      <c r="E15" s="136">
        <f>+'[1]nabídka'!F29</f>
        <v>5</v>
      </c>
      <c r="F15" s="137" t="s">
        <v>103</v>
      </c>
      <c r="G15" s="138">
        <f t="shared" si="0"/>
        <v>0</v>
      </c>
    </row>
    <row r="16" spans="1:7" ht="15.75">
      <c r="A16" s="132">
        <v>12</v>
      </c>
      <c r="B16" s="133" t="s">
        <v>118</v>
      </c>
      <c r="C16" s="134" t="s">
        <v>119</v>
      </c>
      <c r="D16" s="135">
        <v>0</v>
      </c>
      <c r="E16" s="136">
        <f>+'[1]nabídka'!F27</f>
        <v>2</v>
      </c>
      <c r="F16" s="137" t="s">
        <v>103</v>
      </c>
      <c r="G16" s="138">
        <f t="shared" si="0"/>
        <v>0</v>
      </c>
    </row>
    <row r="17" spans="1:7" ht="47.25">
      <c r="A17" s="132">
        <v>13</v>
      </c>
      <c r="B17" s="133" t="s">
        <v>120</v>
      </c>
      <c r="C17" s="134" t="s">
        <v>121</v>
      </c>
      <c r="D17" s="135">
        <v>0</v>
      </c>
      <c r="E17" s="136">
        <v>2</v>
      </c>
      <c r="F17" s="137" t="s">
        <v>103</v>
      </c>
      <c r="G17" s="138">
        <f t="shared" si="0"/>
        <v>0</v>
      </c>
    </row>
    <row r="18" spans="1:7" ht="47.25">
      <c r="A18" s="132">
        <v>14</v>
      </c>
      <c r="B18" s="133" t="s">
        <v>122</v>
      </c>
      <c r="C18" s="134" t="s">
        <v>123</v>
      </c>
      <c r="D18" s="135">
        <v>0</v>
      </c>
      <c r="E18" s="136">
        <v>12</v>
      </c>
      <c r="F18" s="137" t="s">
        <v>103</v>
      </c>
      <c r="G18" s="138">
        <f t="shared" si="0"/>
        <v>0</v>
      </c>
    </row>
    <row r="19" spans="1:7" ht="31.5">
      <c r="A19" s="132">
        <v>15</v>
      </c>
      <c r="B19" s="133" t="s">
        <v>124</v>
      </c>
      <c r="C19" s="134" t="s">
        <v>125</v>
      </c>
      <c r="D19" s="135">
        <v>0</v>
      </c>
      <c r="E19" s="136">
        <v>3</v>
      </c>
      <c r="F19" s="137" t="s">
        <v>103</v>
      </c>
      <c r="G19" s="138">
        <f t="shared" si="0"/>
        <v>0</v>
      </c>
    </row>
    <row r="20" spans="1:7" ht="47.25">
      <c r="A20" s="132">
        <v>16</v>
      </c>
      <c r="B20" s="133" t="s">
        <v>126</v>
      </c>
      <c r="C20" s="134" t="s">
        <v>127</v>
      </c>
      <c r="D20" s="135">
        <v>0</v>
      </c>
      <c r="E20" s="136">
        <v>2</v>
      </c>
      <c r="F20" s="137" t="s">
        <v>103</v>
      </c>
      <c r="G20" s="138">
        <f t="shared" si="0"/>
        <v>0</v>
      </c>
    </row>
    <row r="21" spans="1:7" ht="47.25">
      <c r="A21" s="132">
        <v>17</v>
      </c>
      <c r="B21" s="133" t="s">
        <v>128</v>
      </c>
      <c r="C21" s="134" t="s">
        <v>129</v>
      </c>
      <c r="D21" s="135">
        <v>0</v>
      </c>
      <c r="E21" s="136">
        <v>9</v>
      </c>
      <c r="F21" s="137" t="s">
        <v>103</v>
      </c>
      <c r="G21" s="138">
        <f t="shared" si="0"/>
        <v>0</v>
      </c>
    </row>
    <row r="22" spans="1:7" ht="31.5">
      <c r="A22" s="132">
        <v>18</v>
      </c>
      <c r="B22" s="133" t="s">
        <v>130</v>
      </c>
      <c r="C22" s="134" t="s">
        <v>131</v>
      </c>
      <c r="D22" s="135">
        <v>0</v>
      </c>
      <c r="E22" s="136">
        <f>+'[1]nabídka'!F48</f>
        <v>1</v>
      </c>
      <c r="F22" s="137" t="s">
        <v>103</v>
      </c>
      <c r="G22" s="138">
        <f t="shared" si="0"/>
        <v>0</v>
      </c>
    </row>
    <row r="23" spans="1:7" ht="15.75">
      <c r="A23" s="132">
        <v>19</v>
      </c>
      <c r="B23" s="133"/>
      <c r="C23" s="134" t="s">
        <v>132</v>
      </c>
      <c r="D23" s="135">
        <v>0</v>
      </c>
      <c r="E23" s="136">
        <f>+'[1]nabídka'!F62</f>
        <v>27</v>
      </c>
      <c r="F23" s="137" t="s">
        <v>103</v>
      </c>
      <c r="G23" s="138">
        <f t="shared" si="0"/>
        <v>0</v>
      </c>
    </row>
    <row r="24" spans="1:7" ht="15.75">
      <c r="A24" s="132">
        <v>20</v>
      </c>
      <c r="B24" s="133"/>
      <c r="C24" s="134" t="s">
        <v>133</v>
      </c>
      <c r="D24" s="135">
        <v>0</v>
      </c>
      <c r="E24" s="136">
        <f>+'[1]nabídka'!F63</f>
        <v>1</v>
      </c>
      <c r="F24" s="137" t="s">
        <v>98</v>
      </c>
      <c r="G24" s="138">
        <f t="shared" si="0"/>
        <v>0</v>
      </c>
    </row>
    <row r="25" spans="1:7" ht="15.75">
      <c r="A25" s="132">
        <v>21</v>
      </c>
      <c r="B25" s="133"/>
      <c r="C25" s="134" t="s">
        <v>134</v>
      </c>
      <c r="D25" s="135">
        <v>0</v>
      </c>
      <c r="E25" s="136">
        <v>1</v>
      </c>
      <c r="F25" s="137" t="s">
        <v>98</v>
      </c>
      <c r="G25" s="138">
        <f t="shared" si="0"/>
        <v>0</v>
      </c>
    </row>
    <row r="26" spans="1:7" ht="15.75">
      <c r="A26" s="132">
        <v>22</v>
      </c>
      <c r="B26" s="133"/>
      <c r="C26" s="134" t="s">
        <v>135</v>
      </c>
      <c r="D26" s="135">
        <v>0</v>
      </c>
      <c r="E26" s="136">
        <f>+'[1]nabídka'!F65</f>
        <v>5</v>
      </c>
      <c r="F26" s="137" t="s">
        <v>98</v>
      </c>
      <c r="G26" s="138">
        <f t="shared" si="0"/>
        <v>0</v>
      </c>
    </row>
    <row r="27" spans="1:7" ht="15.75">
      <c r="A27" s="132">
        <v>23</v>
      </c>
      <c r="B27" s="133"/>
      <c r="C27" s="134" t="s">
        <v>136</v>
      </c>
      <c r="D27" s="135">
        <v>0</v>
      </c>
      <c r="E27" s="136">
        <f>+'[1]nabídka'!F66</f>
        <v>1</v>
      </c>
      <c r="F27" s="137" t="s">
        <v>98</v>
      </c>
      <c r="G27" s="138">
        <f t="shared" si="0"/>
        <v>0</v>
      </c>
    </row>
    <row r="28" spans="1:7" ht="15.75">
      <c r="A28" s="132">
        <v>24</v>
      </c>
      <c r="B28" s="133"/>
      <c r="C28" s="134" t="s">
        <v>137</v>
      </c>
      <c r="D28" s="135">
        <v>0</v>
      </c>
      <c r="E28" s="136">
        <f>+'[1]nabídka'!F67</f>
        <v>1</v>
      </c>
      <c r="F28" s="137" t="s">
        <v>98</v>
      </c>
      <c r="G28" s="138">
        <f t="shared" si="0"/>
        <v>0</v>
      </c>
    </row>
    <row r="29" spans="1:7" ht="15.75">
      <c r="A29" s="132">
        <v>25</v>
      </c>
      <c r="B29" s="133"/>
      <c r="C29" s="134" t="s">
        <v>138</v>
      </c>
      <c r="D29" s="135">
        <v>0</v>
      </c>
      <c r="E29" s="136">
        <f>+'[1]nabídka'!F68</f>
        <v>1</v>
      </c>
      <c r="F29" s="137" t="s">
        <v>98</v>
      </c>
      <c r="G29" s="138">
        <f t="shared" si="0"/>
        <v>0</v>
      </c>
    </row>
    <row r="30" spans="1:7" ht="15.75">
      <c r="A30" s="139">
        <v>26</v>
      </c>
      <c r="B30" s="140"/>
      <c r="C30" s="141" t="s">
        <v>139</v>
      </c>
      <c r="D30" s="135">
        <v>0</v>
      </c>
      <c r="E30" s="136">
        <f>+'[1]nabídka'!F69</f>
        <v>1</v>
      </c>
      <c r="F30" s="137" t="s">
        <v>98</v>
      </c>
      <c r="G30" s="138">
        <f t="shared" si="0"/>
        <v>0</v>
      </c>
    </row>
    <row r="31" spans="1:8" ht="16.5" thickBot="1">
      <c r="A31" s="142">
        <v>27</v>
      </c>
      <c r="B31" s="143"/>
      <c r="C31" s="144" t="s">
        <v>140</v>
      </c>
      <c r="D31" s="145">
        <v>0</v>
      </c>
      <c r="E31" s="146">
        <f>+'[1]nabídka'!F69</f>
        <v>1</v>
      </c>
      <c r="F31" s="147" t="s">
        <v>98</v>
      </c>
      <c r="G31" s="148">
        <f t="shared" si="0"/>
        <v>0</v>
      </c>
      <c r="H31" s="149"/>
    </row>
    <row r="32" spans="1:7" ht="16.5" thickBot="1">
      <c r="A32" s="150"/>
      <c r="B32" s="151"/>
      <c r="C32" s="152" t="s">
        <v>141</v>
      </c>
      <c r="D32" s="153"/>
      <c r="E32" s="151"/>
      <c r="F32" s="151"/>
      <c r="G32" s="154">
        <f>SUM(G6:G31)</f>
        <v>0</v>
      </c>
    </row>
    <row r="33" spans="1:7" ht="53.25" customHeight="1">
      <c r="A33" s="181" t="s">
        <v>142</v>
      </c>
      <c r="B33" s="181"/>
      <c r="C33" s="181"/>
      <c r="D33" s="181"/>
      <c r="E33" s="181"/>
      <c r="F33" s="181"/>
      <c r="G33" s="122"/>
    </row>
  </sheetData>
  <mergeCells count="1">
    <mergeCell ref="A33:F33"/>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0"/>
  <sheetViews>
    <sheetView tabSelected="1" zoomScale="115" zoomScaleNormal="115" workbookViewId="0" topLeftCell="A1">
      <pane ySplit="6" topLeftCell="A7" activePane="bottomLeft" state="frozen"/>
      <selection pane="bottomLeft" activeCell="G16" sqref="G16"/>
    </sheetView>
  </sheetViews>
  <sheetFormatPr defaultColWidth="9.140625" defaultRowHeight="15"/>
  <cols>
    <col min="1" max="1" width="7.8515625" style="1" customWidth="1"/>
    <col min="2" max="2" width="49.00390625" style="2" customWidth="1"/>
    <col min="3" max="3" width="8.00390625" style="2" customWidth="1"/>
    <col min="4" max="4" width="8.57421875" style="2" customWidth="1"/>
    <col min="5" max="5" width="10.140625" style="2" customWidth="1"/>
    <col min="6" max="6" width="12.28125" style="2" customWidth="1"/>
    <col min="7" max="8" width="60.421875" style="2" customWidth="1"/>
    <col min="9" max="1023" width="9.140625" style="2" customWidth="1"/>
    <col min="1024" max="1024" width="11.57421875" style="0" customWidth="1"/>
  </cols>
  <sheetData>
    <row r="1" spans="1:8" ht="15">
      <c r="A1" s="3" t="s">
        <v>0</v>
      </c>
      <c r="B1" s="4" t="s">
        <v>1</v>
      </c>
      <c r="C1" s="5"/>
      <c r="D1" s="5"/>
      <c r="F1" s="5" t="s">
        <v>2</v>
      </c>
      <c r="G1" s="5"/>
      <c r="H1" s="5"/>
    </row>
    <row r="2" spans="1:8" ht="15">
      <c r="A2" s="3" t="s">
        <v>3</v>
      </c>
      <c r="B2" s="6"/>
      <c r="C2" s="5"/>
      <c r="D2" s="5"/>
      <c r="E2" s="5"/>
      <c r="F2" s="5"/>
      <c r="G2" s="5"/>
      <c r="H2" s="5"/>
    </row>
    <row r="3" spans="1:8" ht="15">
      <c r="A3" s="3" t="s">
        <v>4</v>
      </c>
      <c r="B3" s="7"/>
      <c r="C3" s="5"/>
      <c r="D3" s="5"/>
      <c r="E3" s="5"/>
      <c r="F3" s="5"/>
      <c r="G3" s="5"/>
      <c r="H3" s="5"/>
    </row>
    <row r="4" spans="1:8" ht="15" customHeight="1">
      <c r="A4" s="3" t="s">
        <v>5</v>
      </c>
      <c r="B4" s="8"/>
      <c r="C4" s="5"/>
      <c r="D4" s="5"/>
      <c r="E4" s="5"/>
      <c r="F4" s="5"/>
      <c r="G4" s="5"/>
      <c r="H4" s="5"/>
    </row>
    <row r="5" spans="1:8" ht="15.75" thickBot="1">
      <c r="A5" s="9"/>
      <c r="B5" s="10"/>
      <c r="C5" s="11"/>
      <c r="D5" s="11"/>
      <c r="E5" s="11"/>
      <c r="F5" s="11"/>
      <c r="G5" s="11"/>
      <c r="H5" s="11"/>
    </row>
    <row r="6" spans="1:1024" s="15" customFormat="1" ht="26.25" thickTop="1">
      <c r="A6" s="12" t="s">
        <v>6</v>
      </c>
      <c r="B6" s="13" t="s">
        <v>7</v>
      </c>
      <c r="C6" s="14" t="s">
        <v>8</v>
      </c>
      <c r="D6" s="14" t="s">
        <v>9</v>
      </c>
      <c r="E6" s="14" t="s">
        <v>10</v>
      </c>
      <c r="F6" s="14" t="s">
        <v>11</v>
      </c>
      <c r="G6" s="14" t="s">
        <v>12</v>
      </c>
      <c r="H6" s="14" t="s">
        <v>43</v>
      </c>
      <c r="AMJ6"/>
    </row>
    <row r="7" spans="1:8" ht="15">
      <c r="A7" s="48"/>
      <c r="B7" s="49"/>
      <c r="C7" s="50"/>
      <c r="D7" s="50"/>
      <c r="E7" s="51"/>
      <c r="F7" s="52"/>
      <c r="G7" s="53"/>
      <c r="H7" s="210" t="s">
        <v>143</v>
      </c>
    </row>
    <row r="8" spans="1:8" ht="15">
      <c r="A8" s="54"/>
      <c r="B8" s="18" t="s">
        <v>13</v>
      </c>
      <c r="C8" s="16"/>
      <c r="D8" s="16"/>
      <c r="E8" s="17"/>
      <c r="F8" s="17"/>
      <c r="G8" s="55"/>
      <c r="H8" s="211"/>
    </row>
    <row r="9" spans="1:8" ht="15">
      <c r="A9" s="56"/>
      <c r="B9" s="57"/>
      <c r="C9" s="58"/>
      <c r="D9" s="58"/>
      <c r="E9" s="59"/>
      <c r="F9" s="59"/>
      <c r="G9" s="60"/>
      <c r="H9" s="212"/>
    </row>
    <row r="10" spans="1:8" ht="15">
      <c r="A10" s="27"/>
      <c r="B10" s="28" t="s">
        <v>39</v>
      </c>
      <c r="C10" s="29"/>
      <c r="D10" s="30"/>
      <c r="E10" s="31"/>
      <c r="F10" s="32">
        <f>SUM(F11:F16)</f>
        <v>0</v>
      </c>
      <c r="G10" s="33"/>
      <c r="H10" s="33"/>
    </row>
    <row r="11" spans="1:8" ht="51">
      <c r="A11" s="27">
        <v>11</v>
      </c>
      <c r="B11" s="34" t="s">
        <v>18</v>
      </c>
      <c r="C11" s="29">
        <v>1</v>
      </c>
      <c r="D11" s="30" t="s">
        <v>15</v>
      </c>
      <c r="E11" s="61">
        <v>0</v>
      </c>
      <c r="F11" s="32">
        <f aca="true" t="shared" si="0" ref="F11:F16">C11*E11</f>
        <v>0</v>
      </c>
      <c r="G11" s="35" t="s">
        <v>19</v>
      </c>
      <c r="H11" s="63" t="s">
        <v>44</v>
      </c>
    </row>
    <row r="12" spans="1:8" ht="38.25">
      <c r="A12" s="27">
        <v>12</v>
      </c>
      <c r="B12" s="33" t="s">
        <v>20</v>
      </c>
      <c r="C12" s="29">
        <v>1</v>
      </c>
      <c r="D12" s="30" t="s">
        <v>98</v>
      </c>
      <c r="E12" s="61">
        <v>0</v>
      </c>
      <c r="F12" s="32">
        <f t="shared" si="0"/>
        <v>0</v>
      </c>
      <c r="G12" s="33" t="s">
        <v>21</v>
      </c>
      <c r="H12" s="63" t="s">
        <v>44</v>
      </c>
    </row>
    <row r="13" spans="1:8" ht="15">
      <c r="A13" s="27">
        <v>13</v>
      </c>
      <c r="B13" s="34" t="s">
        <v>22</v>
      </c>
      <c r="C13" s="29">
        <v>1</v>
      </c>
      <c r="D13" s="30" t="s">
        <v>23</v>
      </c>
      <c r="E13" s="61">
        <v>0</v>
      </c>
      <c r="F13" s="32">
        <f t="shared" si="0"/>
        <v>0</v>
      </c>
      <c r="G13" s="33"/>
      <c r="H13" s="63" t="s">
        <v>44</v>
      </c>
    </row>
    <row r="14" spans="1:8" ht="51.75">
      <c r="A14" s="27">
        <v>14</v>
      </c>
      <c r="B14" s="34" t="s">
        <v>24</v>
      </c>
      <c r="C14" s="29">
        <v>1</v>
      </c>
      <c r="D14" s="30" t="s">
        <v>15</v>
      </c>
      <c r="E14" s="61">
        <v>0</v>
      </c>
      <c r="F14" s="32">
        <f t="shared" si="0"/>
        <v>0</v>
      </c>
      <c r="G14" s="36" t="s">
        <v>25</v>
      </c>
      <c r="H14" s="63" t="s">
        <v>44</v>
      </c>
    </row>
    <row r="15" spans="1:8" ht="15">
      <c r="A15" s="27">
        <v>15</v>
      </c>
      <c r="B15" s="34" t="s">
        <v>26</v>
      </c>
      <c r="C15" s="29">
        <v>1</v>
      </c>
      <c r="D15" s="30" t="s">
        <v>15</v>
      </c>
      <c r="E15" s="61">
        <v>0</v>
      </c>
      <c r="F15" s="32">
        <f t="shared" si="0"/>
        <v>0</v>
      </c>
      <c r="G15" s="33"/>
      <c r="H15" s="63" t="s">
        <v>44</v>
      </c>
    </row>
    <row r="16" spans="1:8" ht="25.5">
      <c r="A16" s="27">
        <v>16</v>
      </c>
      <c r="B16" s="34" t="s">
        <v>27</v>
      </c>
      <c r="C16" s="29">
        <v>1</v>
      </c>
      <c r="D16" s="30" t="s">
        <v>15</v>
      </c>
      <c r="E16" s="61">
        <v>0</v>
      </c>
      <c r="F16" s="32">
        <f t="shared" si="0"/>
        <v>0</v>
      </c>
      <c r="G16" s="33" t="s">
        <v>28</v>
      </c>
      <c r="H16" s="63" t="s">
        <v>44</v>
      </c>
    </row>
    <row r="17" spans="1:8" ht="15">
      <c r="A17" s="27"/>
      <c r="B17" s="34"/>
      <c r="C17" s="29"/>
      <c r="D17" s="30"/>
      <c r="E17" s="31"/>
      <c r="F17" s="32"/>
      <c r="G17" s="33"/>
      <c r="H17" s="33"/>
    </row>
    <row r="18" spans="1:8" ht="15">
      <c r="A18" s="27"/>
      <c r="B18" s="37" t="s">
        <v>40</v>
      </c>
      <c r="C18" s="29"/>
      <c r="D18" s="30"/>
      <c r="E18" s="31"/>
      <c r="F18" s="32">
        <f>SUM(F19:F21)</f>
        <v>0</v>
      </c>
      <c r="G18" s="33"/>
      <c r="H18" s="33"/>
    </row>
    <row r="19" spans="1:8" ht="51">
      <c r="A19" s="27">
        <v>17</v>
      </c>
      <c r="B19" s="34" t="s">
        <v>14</v>
      </c>
      <c r="C19" s="29">
        <v>1</v>
      </c>
      <c r="D19" s="30" t="s">
        <v>15</v>
      </c>
      <c r="E19" s="61">
        <v>0</v>
      </c>
      <c r="F19" s="32">
        <f>C19*E19</f>
        <v>0</v>
      </c>
      <c r="G19" s="33" t="s">
        <v>16</v>
      </c>
      <c r="H19" s="63" t="s">
        <v>44</v>
      </c>
    </row>
    <row r="20" spans="1:8" ht="25.5">
      <c r="A20" s="27">
        <f>MAX(A17:A19)+1</f>
        <v>18</v>
      </c>
      <c r="B20" s="34" t="s">
        <v>45</v>
      </c>
      <c r="C20" s="29">
        <v>1</v>
      </c>
      <c r="D20" s="30" t="s">
        <v>15</v>
      </c>
      <c r="E20" s="61">
        <v>0</v>
      </c>
      <c r="F20" s="32">
        <f>C20*E20</f>
        <v>0</v>
      </c>
      <c r="G20" s="33"/>
      <c r="H20" s="63" t="s">
        <v>44</v>
      </c>
    </row>
    <row r="21" spans="1:8" ht="15">
      <c r="A21" s="27">
        <f>MAX(A16:A20)+1</f>
        <v>19</v>
      </c>
      <c r="B21" s="34" t="s">
        <v>17</v>
      </c>
      <c r="C21" s="29">
        <v>1</v>
      </c>
      <c r="D21" s="30" t="s">
        <v>15</v>
      </c>
      <c r="E21" s="61">
        <v>0</v>
      </c>
      <c r="F21" s="32">
        <f>C21*E21</f>
        <v>0</v>
      </c>
      <c r="G21" s="33"/>
      <c r="H21" s="63" t="s">
        <v>44</v>
      </c>
    </row>
    <row r="22" spans="1:8" ht="15">
      <c r="A22" s="27"/>
      <c r="B22" s="34"/>
      <c r="C22" s="29"/>
      <c r="D22" s="30"/>
      <c r="E22" s="31"/>
      <c r="F22" s="32"/>
      <c r="G22" s="33"/>
      <c r="H22" s="33"/>
    </row>
    <row r="23" spans="1:8" ht="15">
      <c r="A23" s="27"/>
      <c r="B23" s="37" t="s">
        <v>41</v>
      </c>
      <c r="C23" s="29"/>
      <c r="D23" s="29"/>
      <c r="E23" s="31"/>
      <c r="F23" s="32">
        <f>SUM(F24:F26)</f>
        <v>0</v>
      </c>
      <c r="G23" s="33"/>
      <c r="H23" s="33"/>
    </row>
    <row r="24" spans="1:8" ht="51">
      <c r="A24" s="27">
        <v>20</v>
      </c>
      <c r="B24" s="34" t="s">
        <v>14</v>
      </c>
      <c r="C24" s="29">
        <v>1</v>
      </c>
      <c r="D24" s="30" t="s">
        <v>15</v>
      </c>
      <c r="E24" s="61">
        <v>0</v>
      </c>
      <c r="F24" s="32">
        <f>C24*E24</f>
        <v>0</v>
      </c>
      <c r="G24" s="33" t="s">
        <v>16</v>
      </c>
      <c r="H24" s="63" t="s">
        <v>44</v>
      </c>
    </row>
    <row r="25" spans="1:8" ht="25.5">
      <c r="A25" s="27">
        <v>21</v>
      </c>
      <c r="B25" s="34" t="s">
        <v>45</v>
      </c>
      <c r="C25" s="29">
        <v>1</v>
      </c>
      <c r="D25" s="30" t="s">
        <v>15</v>
      </c>
      <c r="E25" s="61">
        <v>0</v>
      </c>
      <c r="F25" s="32">
        <f>C25*E25</f>
        <v>0</v>
      </c>
      <c r="G25" s="33"/>
      <c r="H25" s="63" t="s">
        <v>44</v>
      </c>
    </row>
    <row r="26" spans="1:8" ht="15">
      <c r="A26" s="27">
        <f>MAX(A21:A25)+1</f>
        <v>22</v>
      </c>
      <c r="B26" s="34" t="s">
        <v>17</v>
      </c>
      <c r="C26" s="29">
        <v>1</v>
      </c>
      <c r="D26" s="30" t="s">
        <v>15</v>
      </c>
      <c r="E26" s="61">
        <v>0</v>
      </c>
      <c r="F26" s="32">
        <f>C26*E26</f>
        <v>0</v>
      </c>
      <c r="G26" s="33"/>
      <c r="H26" s="63" t="s">
        <v>44</v>
      </c>
    </row>
    <row r="27" spans="1:8" ht="15">
      <c r="A27" s="27"/>
      <c r="B27" s="34"/>
      <c r="C27" s="29"/>
      <c r="D27" s="30"/>
      <c r="E27" s="31"/>
      <c r="F27" s="32"/>
      <c r="G27" s="33"/>
      <c r="H27" s="33"/>
    </row>
    <row r="28" spans="1:8" ht="15">
      <c r="A28" s="27"/>
      <c r="B28" s="38" t="s">
        <v>38</v>
      </c>
      <c r="C28" s="29"/>
      <c r="D28" s="30"/>
      <c r="E28" s="31"/>
      <c r="F28" s="32">
        <f>SUM(F29:F31)</f>
        <v>0</v>
      </c>
      <c r="G28" s="33"/>
      <c r="H28" s="33"/>
    </row>
    <row r="29" spans="1:8" ht="25.5">
      <c r="A29" s="27">
        <v>23</v>
      </c>
      <c r="B29" s="34" t="s">
        <v>29</v>
      </c>
      <c r="C29" s="29">
        <v>16</v>
      </c>
      <c r="D29" s="30" t="s">
        <v>15</v>
      </c>
      <c r="E29" s="61">
        <v>0</v>
      </c>
      <c r="F29" s="32">
        <f aca="true" t="shared" si="1" ref="F29:F31">C29*E29</f>
        <v>0</v>
      </c>
      <c r="G29" s="33" t="s">
        <v>30</v>
      </c>
      <c r="H29" s="63" t="s">
        <v>44</v>
      </c>
    </row>
    <row r="30" spans="1:8" ht="25.5">
      <c r="A30" s="27">
        <v>24</v>
      </c>
      <c r="B30" s="33" t="s">
        <v>46</v>
      </c>
      <c r="C30" s="29">
        <v>1</v>
      </c>
      <c r="D30" s="30" t="s">
        <v>31</v>
      </c>
      <c r="E30" s="61">
        <v>0</v>
      </c>
      <c r="F30" s="32">
        <f t="shared" si="1"/>
        <v>0</v>
      </c>
      <c r="G30" s="33"/>
      <c r="H30" s="33"/>
    </row>
    <row r="31" spans="1:8" ht="39">
      <c r="A31" s="27">
        <v>33</v>
      </c>
      <c r="B31" s="33" t="s">
        <v>32</v>
      </c>
      <c r="C31" s="29">
        <v>1</v>
      </c>
      <c r="D31" s="30" t="s">
        <v>15</v>
      </c>
      <c r="E31" s="61">
        <v>0</v>
      </c>
      <c r="F31" s="32">
        <f t="shared" si="1"/>
        <v>0</v>
      </c>
      <c r="G31" s="36" t="s">
        <v>33</v>
      </c>
      <c r="H31" s="63" t="s">
        <v>44</v>
      </c>
    </row>
    <row r="32" spans="1:8" ht="15">
      <c r="A32" s="27"/>
      <c r="B32" s="34"/>
      <c r="C32" s="29"/>
      <c r="D32" s="30"/>
      <c r="E32" s="31"/>
      <c r="F32" s="39"/>
      <c r="G32" s="33"/>
      <c r="H32" s="33"/>
    </row>
    <row r="33" spans="1:8" ht="15">
      <c r="A33" s="27"/>
      <c r="B33" s="34"/>
      <c r="C33" s="29"/>
      <c r="D33" s="30"/>
      <c r="E33" s="31"/>
      <c r="F33" s="32"/>
      <c r="G33" s="33"/>
      <c r="H33" s="33"/>
    </row>
    <row r="34" spans="1:8" ht="15">
      <c r="A34" s="27"/>
      <c r="B34" s="40" t="s">
        <v>34</v>
      </c>
      <c r="C34" s="29"/>
      <c r="D34" s="30"/>
      <c r="E34" s="31"/>
      <c r="F34" s="32">
        <f>SUM(F10+F18+F23+F28)</f>
        <v>0</v>
      </c>
      <c r="G34" s="33"/>
      <c r="H34" s="33"/>
    </row>
    <row r="35" spans="1:8" ht="15">
      <c r="A35" s="27"/>
      <c r="B35" s="34" t="s">
        <v>42</v>
      </c>
      <c r="C35" s="29">
        <v>1</v>
      </c>
      <c r="D35" s="30" t="s">
        <v>31</v>
      </c>
      <c r="E35" s="62">
        <v>0</v>
      </c>
      <c r="F35" s="32">
        <f>C35*E35</f>
        <v>0</v>
      </c>
      <c r="G35" s="33"/>
      <c r="H35" s="33"/>
    </row>
    <row r="36" spans="1:8" ht="15">
      <c r="A36" s="27"/>
      <c r="B36" s="34" t="s">
        <v>35</v>
      </c>
      <c r="C36" s="29">
        <v>1</v>
      </c>
      <c r="D36" s="30" t="s">
        <v>31</v>
      </c>
      <c r="E36" s="62">
        <v>0</v>
      </c>
      <c r="F36" s="32">
        <f>C36*E36</f>
        <v>0</v>
      </c>
      <c r="G36" s="33"/>
      <c r="H36" s="33"/>
    </row>
    <row r="37" spans="1:8" ht="15">
      <c r="A37" s="27"/>
      <c r="B37" s="34"/>
      <c r="C37" s="29"/>
      <c r="D37" s="30"/>
      <c r="E37" s="32"/>
      <c r="F37" s="32"/>
      <c r="G37" s="33"/>
      <c r="H37" s="33"/>
    </row>
    <row r="38" spans="1:8" ht="15">
      <c r="A38" s="27"/>
      <c r="B38" s="40" t="s">
        <v>36</v>
      </c>
      <c r="C38" s="32"/>
      <c r="D38" s="31"/>
      <c r="E38" s="32"/>
      <c r="F38" s="32">
        <f>SUM(F35:F37)</f>
        <v>0</v>
      </c>
      <c r="G38" s="33"/>
      <c r="H38" s="33"/>
    </row>
    <row r="39" spans="1:8" ht="15">
      <c r="A39" s="27"/>
      <c r="B39" s="41"/>
      <c r="C39" s="42"/>
      <c r="D39" s="43"/>
      <c r="E39" s="44"/>
      <c r="F39" s="44"/>
      <c r="G39" s="45"/>
      <c r="H39" s="45"/>
    </row>
    <row r="40" spans="1:8" ht="15">
      <c r="A40" s="27"/>
      <c r="B40" s="46" t="s">
        <v>37</v>
      </c>
      <c r="C40" s="42"/>
      <c r="D40" s="42"/>
      <c r="E40" s="47"/>
      <c r="F40" s="44">
        <f>F38+F34</f>
        <v>0</v>
      </c>
      <c r="G40" s="45"/>
      <c r="H40" s="45"/>
    </row>
    <row r="41" spans="1:8" ht="15">
      <c r="A41" s="21"/>
      <c r="B41" s="22"/>
      <c r="C41" s="23"/>
      <c r="D41" s="23"/>
      <c r="E41" s="24"/>
      <c r="F41" s="25"/>
      <c r="G41" s="26"/>
      <c r="H41" s="26"/>
    </row>
    <row r="42" spans="1:8" ht="48" customHeight="1">
      <c r="A42" s="209" t="s">
        <v>146</v>
      </c>
      <c r="B42" s="209"/>
      <c r="C42" s="209"/>
      <c r="D42" s="209"/>
      <c r="E42" s="209"/>
      <c r="F42" s="209"/>
      <c r="G42" s="209"/>
      <c r="H42" s="209"/>
    </row>
    <row r="43" spans="7:8" ht="15">
      <c r="G43" s="19"/>
      <c r="H43" s="19"/>
    </row>
    <row r="44" spans="7:8" ht="15">
      <c r="G44" s="19"/>
      <c r="H44" s="19"/>
    </row>
    <row r="45" spans="7:8" ht="15">
      <c r="G45" s="19"/>
      <c r="H45" s="19"/>
    </row>
    <row r="46" spans="7:8" ht="15">
      <c r="G46" s="19"/>
      <c r="H46" s="19"/>
    </row>
    <row r="47" spans="7:8" ht="15">
      <c r="G47" s="20"/>
      <c r="H47" s="20"/>
    </row>
    <row r="48" spans="7:8" ht="15">
      <c r="G48" s="20"/>
      <c r="H48" s="20"/>
    </row>
    <row r="49" spans="7:8" ht="15">
      <c r="G49" s="20"/>
      <c r="H49" s="20"/>
    </row>
    <row r="50" spans="7:8" ht="15">
      <c r="G50" s="20"/>
      <c r="H50" s="20"/>
    </row>
    <row r="51" spans="7:8" ht="15">
      <c r="G51" s="20"/>
      <c r="H51" s="20"/>
    </row>
    <row r="52" spans="7:8" ht="15">
      <c r="G52" s="20"/>
      <c r="H52" s="20"/>
    </row>
    <row r="53" spans="7:8" ht="15">
      <c r="G53" s="20"/>
      <c r="H53" s="20"/>
    </row>
    <row r="54" spans="7:8" ht="15">
      <c r="G54" s="20"/>
      <c r="H54" s="20"/>
    </row>
    <row r="55" spans="7:8" ht="15">
      <c r="G55" s="20"/>
      <c r="H55" s="20"/>
    </row>
    <row r="56" spans="7:8" ht="15">
      <c r="G56" s="20"/>
      <c r="H56" s="20"/>
    </row>
    <row r="57" spans="7:8" ht="15">
      <c r="G57" s="20"/>
      <c r="H57" s="20"/>
    </row>
    <row r="58" spans="7:8" ht="15">
      <c r="G58" s="20"/>
      <c r="H58" s="20"/>
    </row>
    <row r="59" spans="7:8" ht="15">
      <c r="G59" s="20"/>
      <c r="H59" s="20"/>
    </row>
    <row r="60" spans="7:8" ht="15">
      <c r="G60" s="20"/>
      <c r="H60" s="20"/>
    </row>
    <row r="61" spans="7:8" ht="15">
      <c r="G61" s="20"/>
      <c r="H61" s="20"/>
    </row>
    <row r="62" spans="7:8" ht="15">
      <c r="G62" s="20"/>
      <c r="H62" s="20"/>
    </row>
    <row r="63" spans="7:8" ht="15">
      <c r="G63" s="20"/>
      <c r="H63" s="20"/>
    </row>
    <row r="64" spans="7:8" ht="15">
      <c r="G64" s="20"/>
      <c r="H64" s="20"/>
    </row>
    <row r="65" spans="7:8" ht="15">
      <c r="G65" s="20"/>
      <c r="H65" s="20"/>
    </row>
    <row r="66" spans="7:8" ht="15">
      <c r="G66" s="20"/>
      <c r="H66" s="20"/>
    </row>
    <row r="67" spans="7:8" ht="15">
      <c r="G67" s="20"/>
      <c r="H67" s="20"/>
    </row>
    <row r="68" spans="7:8" ht="15">
      <c r="G68" s="20"/>
      <c r="H68" s="20"/>
    </row>
    <row r="69" spans="7:8" ht="15">
      <c r="G69" s="20"/>
      <c r="H69" s="20"/>
    </row>
    <row r="70" spans="7:8" ht="15">
      <c r="G70" s="20"/>
      <c r="H70" s="20"/>
    </row>
    <row r="71" spans="7:8" ht="15">
      <c r="G71" s="20"/>
      <c r="H71" s="20"/>
    </row>
    <row r="72" spans="7:8" ht="15">
      <c r="G72" s="20"/>
      <c r="H72" s="20"/>
    </row>
    <row r="73" spans="7:8" ht="15">
      <c r="G73" s="20"/>
      <c r="H73" s="20"/>
    </row>
    <row r="74" spans="7:8" ht="15">
      <c r="G74" s="20"/>
      <c r="H74" s="20"/>
    </row>
    <row r="75" spans="7:8" ht="15">
      <c r="G75" s="20"/>
      <c r="H75" s="20"/>
    </row>
    <row r="76" spans="7:8" ht="15">
      <c r="G76" s="20"/>
      <c r="H76" s="20"/>
    </row>
    <row r="77" spans="7:8" ht="15">
      <c r="G77" s="20"/>
      <c r="H77" s="20"/>
    </row>
    <row r="78" spans="7:8" ht="15">
      <c r="G78" s="20"/>
      <c r="H78" s="20"/>
    </row>
    <row r="79" spans="7:8" ht="15">
      <c r="G79" s="20"/>
      <c r="H79" s="20"/>
    </row>
    <row r="80" spans="7:8" ht="15">
      <c r="G80" s="20"/>
      <c r="H80" s="20"/>
    </row>
    <row r="81" spans="7:8" ht="15">
      <c r="G81" s="20"/>
      <c r="H81" s="20"/>
    </row>
    <row r="82" spans="7:8" ht="15">
      <c r="G82" s="20"/>
      <c r="H82" s="20"/>
    </row>
    <row r="83" spans="7:8" ht="15">
      <c r="G83" s="20"/>
      <c r="H83" s="20"/>
    </row>
    <row r="84" spans="7:8" ht="15">
      <c r="G84" s="20"/>
      <c r="H84" s="20"/>
    </row>
    <row r="85" spans="7:8" ht="15">
      <c r="G85" s="20"/>
      <c r="H85" s="20"/>
    </row>
    <row r="86" spans="7:8" ht="15">
      <c r="G86" s="20"/>
      <c r="H86" s="20"/>
    </row>
    <row r="87" spans="7:8" ht="15">
      <c r="G87" s="20"/>
      <c r="H87" s="20"/>
    </row>
    <row r="88" spans="7:8" ht="15">
      <c r="G88" s="20"/>
      <c r="H88" s="20"/>
    </row>
    <row r="89" spans="7:8" ht="15">
      <c r="G89" s="20"/>
      <c r="H89" s="20"/>
    </row>
    <row r="90" spans="7:8" ht="15">
      <c r="G90" s="20"/>
      <c r="H90" s="20"/>
    </row>
  </sheetData>
  <mergeCells count="2">
    <mergeCell ref="A42:H42"/>
    <mergeCell ref="H7:H9"/>
  </mergeCells>
  <printOptions/>
  <pageMargins left="0.640277777777778" right="0.420138888888889" top="0.5" bottom="0.370138888888889" header="0.511805555555555" footer="0.315277777777778"/>
  <pageSetup fitToHeight="1" fitToWidth="1" horizontalDpi="600" verticalDpi="600" orientation="portrait" paperSize="9" scale="53" r:id="rId1"/>
  <headerFoot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Šejna Jakub</dc:creator>
  <cp:keywords/>
  <dc:description/>
  <cp:lastModifiedBy>Zbyněk Brabec</cp:lastModifiedBy>
  <cp:lastPrinted>2020-07-03T11:48:10Z</cp:lastPrinted>
  <dcterms:created xsi:type="dcterms:W3CDTF">2017-03-23T11:34:13Z</dcterms:created>
  <dcterms:modified xsi:type="dcterms:W3CDTF">2020-09-29T11:54:31Z</dcterms:modified>
  <cp:category/>
  <cp:version/>
  <cp:contentType/>
  <cp:contentStatus/>
  <cp:revision>18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