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/>
  <bookViews>
    <workbookView xWindow="65416" yWindow="65416" windowWidth="20730" windowHeight="11160" tabRatio="853" activeTab="0"/>
  </bookViews>
  <sheets>
    <sheet name="Základní specifikace částí VZ" sheetId="26" r:id="rId1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<sst xmlns="http://schemas.openxmlformats.org/spreadsheetml/2006/main" count="25" uniqueCount="25">
  <si>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Celkem</t>
  </si>
  <si>
    <t>Oblast</t>
  </si>
  <si>
    <t>Část veřejné zakázky</t>
  </si>
  <si>
    <t>Rozsah části veřejné zakáky ve Vozokm</t>
  </si>
  <si>
    <t>Předpokládaná hodnota v Kč</t>
  </si>
  <si>
    <t>Parametry pro nabídky</t>
  </si>
  <si>
    <t>Číslo části</t>
  </si>
  <si>
    <t>Výchozí rozsah plnění</t>
  </si>
  <si>
    <t>Rozsah plnění za 10 let</t>
  </si>
  <si>
    <t>Maximální rozsah plnění za 10 let</t>
  </si>
  <si>
    <t>Minimální rozsah plnění za 10 let</t>
  </si>
  <si>
    <t>Technická kvalifikace - minimální celkový rozsah reference v km</t>
  </si>
  <si>
    <t>Jistota - pomocne</t>
  </si>
  <si>
    <t>Jistota - výše požadované jistoty v Kč</t>
  </si>
  <si>
    <t>Bankovní záruka - pomocná</t>
  </si>
  <si>
    <t>Bankovní záruka - výše požadované bankovní záruky v Kč</t>
  </si>
  <si>
    <t>Technická kvalifikace - pomocné</t>
  </si>
  <si>
    <t>Jevíčsko</t>
  </si>
  <si>
    <t>Litomyšlsko</t>
  </si>
  <si>
    <t>Lanškrounsko</t>
  </si>
  <si>
    <t>Ústeckoorlicko</t>
  </si>
  <si>
    <t>Poličsko</t>
  </si>
  <si>
    <t>Chrudimsko</t>
  </si>
  <si>
    <t>Holicsko</t>
  </si>
  <si>
    <t>Přeloučsko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</si>
</sst>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\ #,##0.00\ \);_(* &quot;-&quot;??_);_(\ @_ 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8.25"/>
      <color indexed="8"/>
      <name val="Tahoma"/>
      <family val="2"/>
    </font>
    <font>
      <sz val="10"/>
      <name val="Segoe UI"/>
      <family val="2"/>
    </font>
    <font>
      <sz val="10"/>
      <name val="Microsoft Sans Serif"/>
      <family val="2"/>
    </font>
    <font>
      <sz val="11"/>
      <color rgb="FF66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/>
      <right style="dashed"/>
      <top style="dashed"/>
      <bottom style="medium"/>
    </border>
    <border>
      <left style="medium"/>
      <right style="dashed"/>
      <top style="medium"/>
      <bottom style="dashed"/>
    </border>
    <border>
      <left style="dashed"/>
      <right/>
      <top style="medium"/>
      <bottom style="dashed"/>
    </border>
    <border>
      <left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medium"/>
      <right style="medium"/>
      <top style="dashed"/>
      <bottom style="medium"/>
    </border>
    <border>
      <left/>
      <right style="dashed"/>
      <top/>
      <bottom style="medium"/>
    </border>
    <border>
      <left style="dashed"/>
      <right style="dashed"/>
      <top/>
      <bottom style="medium"/>
    </border>
    <border>
      <left style="medium"/>
      <right style="medium"/>
      <top/>
      <bottom style="medium"/>
    </border>
    <border>
      <left style="medium"/>
      <right style="dashed"/>
      <top/>
      <bottom style="medium"/>
    </border>
    <border>
      <left style="dashed"/>
      <right/>
      <top/>
      <bottom style="medium"/>
    </border>
    <border>
      <left style="dashed"/>
      <right style="medium"/>
      <top/>
      <bottom style="medium"/>
    </border>
    <border>
      <left style="dashed"/>
      <right style="dashed"/>
      <top/>
      <bottom style="dashed"/>
    </border>
    <border>
      <left style="dashed"/>
      <right style="dashed"/>
      <top/>
      <bottom/>
    </border>
    <border>
      <left style="dashed"/>
      <right style="dashed"/>
      <top style="medium"/>
      <bottom style="medium"/>
    </border>
    <border>
      <left style="dashed"/>
      <right/>
      <top style="medium"/>
      <bottom/>
    </border>
    <border>
      <left style="dashed"/>
      <right style="medium"/>
      <top style="medium"/>
      <bottom style="medium"/>
    </border>
    <border>
      <left style="dashed"/>
      <right/>
      <top/>
      <bottom/>
    </border>
    <border>
      <left style="dashed"/>
      <right style="medium"/>
      <top style="dashed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/>
      <right/>
      <top style="medium"/>
      <bottom style="dashed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1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2" borderId="1">
      <alignment vertical="top"/>
      <protection/>
    </xf>
    <xf numFmtId="0" fontId="1" fillId="3" borderId="1">
      <alignment vertical="top"/>
      <protection/>
    </xf>
    <xf numFmtId="0" fontId="1" fillId="0" borderId="0">
      <alignment horizontal="left" vertical="top" wrapText="1"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 horizontal="left" vertical="top" wrapText="1"/>
      <protection/>
    </xf>
    <xf numFmtId="0" fontId="1" fillId="2" borderId="1">
      <alignment vertical="top"/>
      <protection/>
    </xf>
    <xf numFmtId="0" fontId="1" fillId="3" borderId="1">
      <alignment vertical="top"/>
      <protection/>
    </xf>
    <xf numFmtId="0" fontId="1" fillId="0" borderId="1">
      <alignment vertical="top"/>
      <protection/>
    </xf>
    <xf numFmtId="0" fontId="7" fillId="0" borderId="0">
      <alignment/>
      <protection/>
    </xf>
    <xf numFmtId="164" fontId="7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wrapText="1"/>
    </xf>
    <xf numFmtId="0" fontId="0" fillId="5" borderId="3" xfId="0" applyFill="1" applyBorder="1" applyAlignment="1">
      <alignment wrapText="1"/>
    </xf>
    <xf numFmtId="4" fontId="0" fillId="5" borderId="9" xfId="0" applyNumberFormat="1" applyFill="1" applyBorder="1" applyAlignment="1">
      <alignment wrapText="1"/>
    </xf>
    <xf numFmtId="4" fontId="0" fillId="5" borderId="2" xfId="0" applyNumberFormat="1" applyFill="1" applyBorder="1" applyAlignment="1">
      <alignment wrapText="1"/>
    </xf>
    <xf numFmtId="4" fontId="0" fillId="5" borderId="10" xfId="0" applyNumberFormat="1" applyFill="1" applyBorder="1" applyAlignment="1">
      <alignment wrapText="1"/>
    </xf>
    <xf numFmtId="3" fontId="0" fillId="5" borderId="11" xfId="0" applyNumberFormat="1" applyFill="1" applyBorder="1" applyAlignment="1">
      <alignment wrapText="1"/>
    </xf>
    <xf numFmtId="4" fontId="0" fillId="5" borderId="3" xfId="0" applyNumberForma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wrapText="1"/>
    </xf>
    <xf numFmtId="4" fontId="0" fillId="5" borderId="14" xfId="0" applyNumberFormat="1" applyFill="1" applyBorder="1" applyAlignment="1">
      <alignment wrapText="1"/>
    </xf>
    <xf numFmtId="4" fontId="0" fillId="5" borderId="15" xfId="0" applyNumberFormat="1" applyFill="1" applyBorder="1" applyAlignment="1">
      <alignment wrapText="1"/>
    </xf>
    <xf numFmtId="4" fontId="0" fillId="5" borderId="16" xfId="0" applyNumberFormat="1" applyFill="1" applyBorder="1" applyAlignment="1">
      <alignment wrapText="1"/>
    </xf>
    <xf numFmtId="4" fontId="0" fillId="5" borderId="17" xfId="0" applyNumberFormat="1" applyFill="1" applyBorder="1" applyAlignment="1">
      <alignment wrapText="1"/>
    </xf>
    <xf numFmtId="4" fontId="0" fillId="5" borderId="12" xfId="0" applyNumberFormat="1" applyFill="1" applyBorder="1" applyAlignment="1">
      <alignment wrapText="1"/>
    </xf>
    <xf numFmtId="3" fontId="0" fillId="5" borderId="18" xfId="0" applyNumberFormat="1" applyFill="1" applyBorder="1" applyAlignment="1">
      <alignment wrapText="1"/>
    </xf>
    <xf numFmtId="4" fontId="0" fillId="5" borderId="13" xfId="0" applyNumberFormat="1" applyFill="1" applyBorder="1" applyAlignment="1">
      <alignment wrapText="1"/>
    </xf>
    <xf numFmtId="0" fontId="0" fillId="5" borderId="19" xfId="0" applyFill="1" applyBorder="1" applyAlignment="1">
      <alignment wrapText="1"/>
    </xf>
    <xf numFmtId="4" fontId="0" fillId="5" borderId="20" xfId="0" applyNumberFormat="1" applyFill="1" applyBorder="1" applyAlignment="1">
      <alignment wrapText="1"/>
    </xf>
    <xf numFmtId="4" fontId="0" fillId="5" borderId="21" xfId="0" applyNumberFormat="1" applyFill="1" applyBorder="1" applyAlignment="1">
      <alignment wrapText="1"/>
    </xf>
    <xf numFmtId="4" fontId="0" fillId="5" borderId="22" xfId="0" applyNumberFormat="1" applyFill="1" applyBorder="1" applyAlignment="1">
      <alignment wrapText="1"/>
    </xf>
    <xf numFmtId="4" fontId="0" fillId="5" borderId="23" xfId="0" applyNumberFormat="1" applyFill="1" applyBorder="1" applyAlignment="1">
      <alignment wrapText="1"/>
    </xf>
    <xf numFmtId="0" fontId="0" fillId="5" borderId="4" xfId="0" applyFill="1" applyBorder="1" applyAlignment="1">
      <alignment horizontal="center" wrapText="1"/>
    </xf>
    <xf numFmtId="0" fontId="0" fillId="5" borderId="5" xfId="0" applyFill="1" applyBorder="1" applyAlignment="1">
      <alignment wrapText="1"/>
    </xf>
    <xf numFmtId="4" fontId="0" fillId="5" borderId="4" xfId="0" applyNumberFormat="1" applyFill="1" applyBorder="1" applyAlignment="1">
      <alignment wrapText="1"/>
    </xf>
    <xf numFmtId="4" fontId="0" fillId="5" borderId="6" xfId="0" applyNumberFormat="1" applyFill="1" applyBorder="1" applyAlignment="1">
      <alignment wrapText="1"/>
    </xf>
    <xf numFmtId="4" fontId="0" fillId="5" borderId="7" xfId="0" applyNumberFormat="1" applyFill="1" applyBorder="1" applyAlignment="1">
      <alignment wrapText="1"/>
    </xf>
    <xf numFmtId="4" fontId="0" fillId="5" borderId="24" xfId="0" applyNumberFormat="1" applyFill="1" applyBorder="1" applyAlignment="1">
      <alignment wrapText="1"/>
    </xf>
    <xf numFmtId="3" fontId="0" fillId="5" borderId="8" xfId="0" applyNumberFormat="1" applyFill="1" applyBorder="1" applyAlignment="1">
      <alignment wrapText="1"/>
    </xf>
    <xf numFmtId="4" fontId="0" fillId="5" borderId="5" xfId="0" applyNumberFormat="1" applyFill="1" applyBorder="1" applyAlignment="1">
      <alignment wrapText="1"/>
    </xf>
    <xf numFmtId="0" fontId="0" fillId="5" borderId="6" xfId="0" applyFill="1" applyBorder="1" applyAlignment="1">
      <alignment wrapText="1"/>
    </xf>
    <xf numFmtId="4" fontId="2" fillId="5" borderId="25" xfId="0" applyNumberFormat="1" applyFont="1" applyFill="1" applyBorder="1" applyAlignment="1">
      <alignment wrapText="1"/>
    </xf>
    <xf numFmtId="4" fontId="2" fillId="5" borderId="26" xfId="0" applyNumberFormat="1" applyFont="1" applyFill="1" applyBorder="1" applyAlignment="1">
      <alignment wrapText="1"/>
    </xf>
    <xf numFmtId="4" fontId="2" fillId="5" borderId="27" xfId="0" applyNumberFormat="1" applyFont="1" applyFill="1" applyBorder="1" applyAlignment="1">
      <alignment wrapText="1"/>
    </xf>
    <xf numFmtId="4" fontId="2" fillId="5" borderId="28" xfId="0" applyNumberFormat="1" applyFont="1" applyFill="1" applyBorder="1" applyAlignment="1">
      <alignment wrapText="1"/>
    </xf>
    <xf numFmtId="0" fontId="0" fillId="5" borderId="26" xfId="0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0" fillId="5" borderId="30" xfId="0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0" fillId="5" borderId="3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4" fontId="0" fillId="6" borderId="11" xfId="0" applyNumberFormat="1" applyFill="1" applyBorder="1" applyAlignment="1">
      <alignment wrapText="1"/>
    </xf>
    <xf numFmtId="4" fontId="0" fillId="6" borderId="18" xfId="0" applyNumberFormat="1" applyFill="1" applyBorder="1" applyAlignment="1">
      <alignment wrapText="1"/>
    </xf>
    <xf numFmtId="4" fontId="0" fillId="6" borderId="8" xfId="0" applyNumberFormat="1" applyFill="1" applyBorder="1" applyAlignment="1">
      <alignment wrapText="1"/>
    </xf>
    <xf numFmtId="4" fontId="0" fillId="6" borderId="2" xfId="0" applyNumberFormat="1" applyFill="1" applyBorder="1" applyAlignment="1">
      <alignment wrapText="1"/>
    </xf>
    <xf numFmtId="4" fontId="0" fillId="6" borderId="19" xfId="0" applyNumberFormat="1" applyFill="1" applyBorder="1" applyAlignment="1">
      <alignment wrapText="1"/>
    </xf>
    <xf numFmtId="4" fontId="0" fillId="6" borderId="6" xfId="0" applyNumberFormat="1" applyFill="1" applyBorder="1" applyAlignment="1">
      <alignment wrapText="1"/>
    </xf>
    <xf numFmtId="4" fontId="0" fillId="5" borderId="31" xfId="0" applyNumberFormat="1" applyFill="1" applyBorder="1" applyAlignment="1">
      <alignment wrapText="1"/>
    </xf>
    <xf numFmtId="4" fontId="0" fillId="5" borderId="19" xfId="0" applyNumberFormat="1" applyFill="1" applyBorder="1" applyAlignment="1">
      <alignment wrapText="1"/>
    </xf>
    <xf numFmtId="4" fontId="0" fillId="5" borderId="32" xfId="0" applyNumberFormat="1" applyFill="1" applyBorder="1" applyAlignment="1">
      <alignment wrapText="1"/>
    </xf>
    <xf numFmtId="4" fontId="2" fillId="5" borderId="33" xfId="0" applyNumberFormat="1" applyFont="1" applyFill="1" applyBorder="1" applyAlignment="1">
      <alignment wrapText="1"/>
    </xf>
    <xf numFmtId="4" fontId="0" fillId="5" borderId="34" xfId="0" applyNumberFormat="1" applyFill="1" applyBorder="1" applyAlignment="1">
      <alignment wrapText="1"/>
    </xf>
    <xf numFmtId="4" fontId="2" fillId="5" borderId="35" xfId="0" applyNumberFormat="1" applyFont="1" applyFill="1" applyBorder="1" applyAlignment="1">
      <alignment wrapText="1"/>
    </xf>
    <xf numFmtId="4" fontId="0" fillId="5" borderId="36" xfId="0" applyNumberFormat="1" applyFill="1" applyBorder="1" applyAlignment="1">
      <alignment wrapText="1"/>
    </xf>
    <xf numFmtId="4" fontId="0" fillId="5" borderId="37" xfId="0" applyNumberFormat="1" applyFill="1" applyBorder="1" applyAlignment="1">
      <alignment wrapText="1"/>
    </xf>
    <xf numFmtId="4" fontId="0" fillId="5" borderId="38" xfId="0" applyNumberFormat="1" applyFill="1" applyBorder="1" applyAlignment="1">
      <alignment wrapText="1"/>
    </xf>
    <xf numFmtId="4" fontId="0" fillId="5" borderId="39" xfId="0" applyNumberFormat="1" applyFill="1" applyBorder="1" applyAlignment="1">
      <alignment wrapText="1"/>
    </xf>
    <xf numFmtId="0" fontId="2" fillId="4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wrapText="1"/>
    </xf>
    <xf numFmtId="0" fontId="2" fillId="0" borderId="44" xfId="0" applyFont="1" applyBorder="1" applyAlignment="1">
      <alignment wrapText="1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orStyle" xfId="20"/>
    <cellStyle name="normální 64" xfId="21"/>
    <cellStyle name="Normální 10 10" xfId="22"/>
    <cellStyle name="Normální 133" xfId="23"/>
    <cellStyle name="Normální 4" xfId="24"/>
    <cellStyle name="Normální 3" xfId="25"/>
    <cellStyle name="Normální 5" xfId="26"/>
    <cellStyle name="Normální 2" xfId="27"/>
    <cellStyle name="BoldStyle" xfId="28"/>
    <cellStyle name="HeaderStyle" xfId="29"/>
    <cellStyle name="LineColorStyle" xfId="30"/>
    <cellStyle name="RestrStyle" xfId="31"/>
    <cellStyle name="Normální 2 3" xfId="32"/>
    <cellStyle name="Normální 2 4" xfId="33"/>
    <cellStyle name="BoldStyle 2" xfId="34"/>
    <cellStyle name="RestrStyle 2" xfId="35"/>
    <cellStyle name="HeaderStyle 2" xfId="36"/>
    <cellStyle name="LineColorStyle 2" xfId="37"/>
    <cellStyle name="ColorStyle 2" xfId="38"/>
    <cellStyle name="Normální 2 2" xfId="39"/>
    <cellStyle name="Čárka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24"/>
  <sheetViews>
    <sheetView tabSelected="1" workbookViewId="0" topLeftCell="A4">
      <selection activeCell="G13" sqref="G13"/>
    </sheetView>
  </sheetViews>
  <sheetFormatPr defaultColWidth="8.7109375" defaultRowHeight="15"/>
  <cols>
    <col min="1" max="1" width="7.28125" style="2" customWidth="1"/>
    <col min="2" max="2" width="13.28125" style="2" customWidth="1"/>
    <col min="3" max="6" width="14.57421875" style="2" customWidth="1"/>
    <col min="7" max="7" width="16.140625" style="2" customWidth="1"/>
    <col min="8" max="8" width="19.7109375" style="2" hidden="1" customWidth="1"/>
    <col min="9" max="9" width="20.140625" style="2" customWidth="1"/>
    <col min="10" max="10" width="8.8515625" style="2" hidden="1" customWidth="1"/>
    <col min="11" max="11" width="15.57421875" style="2" customWidth="1"/>
    <col min="12" max="12" width="15.57421875" style="2" hidden="1" customWidth="1"/>
    <col min="13" max="13" width="18.57421875" style="2" customWidth="1"/>
    <col min="14" max="15" width="8.7109375" style="2" hidden="1" customWidth="1"/>
    <col min="16" max="16384" width="8.7109375" style="2" customWidth="1"/>
  </cols>
  <sheetData>
    <row r="2" ht="15.75" thickBot="1"/>
    <row r="3" spans="1:15" ht="30" customHeight="1">
      <c r="A3" s="69" t="s">
        <v>2</v>
      </c>
      <c r="B3" s="70"/>
      <c r="C3" s="69" t="s">
        <v>3</v>
      </c>
      <c r="D3" s="71"/>
      <c r="E3" s="71"/>
      <c r="F3" s="71"/>
      <c r="G3" s="72" t="s">
        <v>4</v>
      </c>
      <c r="H3" s="69" t="s">
        <v>5</v>
      </c>
      <c r="I3" s="74"/>
      <c r="J3" s="74"/>
      <c r="K3" s="71"/>
      <c r="L3" s="71"/>
      <c r="M3" s="75"/>
      <c r="N3" s="3"/>
      <c r="O3" s="4"/>
    </row>
    <row r="4" spans="1:15" ht="60.75" thickBot="1">
      <c r="A4" s="5" t="s">
        <v>6</v>
      </c>
      <c r="B4" s="6" t="s">
        <v>1</v>
      </c>
      <c r="C4" s="5" t="s">
        <v>7</v>
      </c>
      <c r="D4" s="7" t="s">
        <v>8</v>
      </c>
      <c r="E4" s="7" t="s">
        <v>9</v>
      </c>
      <c r="F4" s="8" t="s">
        <v>10</v>
      </c>
      <c r="G4" s="73"/>
      <c r="H4" s="5" t="s">
        <v>16</v>
      </c>
      <c r="I4" s="9" t="s">
        <v>11</v>
      </c>
      <c r="J4" s="9" t="s">
        <v>12</v>
      </c>
      <c r="K4" s="7" t="s">
        <v>13</v>
      </c>
      <c r="L4" s="8" t="s">
        <v>14</v>
      </c>
      <c r="M4" s="6" t="s">
        <v>15</v>
      </c>
      <c r="N4" s="7"/>
      <c r="O4" s="6"/>
    </row>
    <row r="5" spans="1:15" ht="30" customHeight="1">
      <c r="A5" s="10">
        <v>1</v>
      </c>
      <c r="B5" s="50" t="s">
        <v>17</v>
      </c>
      <c r="C5" s="12">
        <v>1756037</v>
      </c>
      <c r="D5" s="13">
        <f>C5*10</f>
        <v>17560370</v>
      </c>
      <c r="E5" s="13">
        <f>C5*10*1.18</f>
        <v>20721236.599999998</v>
      </c>
      <c r="F5" s="63">
        <f>C5*10*0.82</f>
        <v>14399503.399999999</v>
      </c>
      <c r="G5" s="67">
        <f>C5*10*1.18*36</f>
        <v>745964517.5999999</v>
      </c>
      <c r="H5" s="12">
        <f>C5*1.5</f>
        <v>2634055.5</v>
      </c>
      <c r="I5" s="53">
        <v>1200000</v>
      </c>
      <c r="J5" s="15">
        <f>G5*0.005</f>
        <v>3729822.5879999995</v>
      </c>
      <c r="K5" s="56">
        <v>600000</v>
      </c>
      <c r="L5" s="14">
        <f>G5*0.01</f>
        <v>7459645.175999999</v>
      </c>
      <c r="M5" s="16">
        <v>6000000</v>
      </c>
      <c r="N5" s="17"/>
      <c r="O5" s="11"/>
    </row>
    <row r="6" spans="1:15" ht="30" customHeight="1">
      <c r="A6" s="18">
        <v>2</v>
      </c>
      <c r="B6" s="51" t="s">
        <v>18</v>
      </c>
      <c r="C6" s="20">
        <v>2203920</v>
      </c>
      <c r="D6" s="21">
        <f>C6*10</f>
        <v>22039200</v>
      </c>
      <c r="E6" s="61">
        <f aca="true" t="shared" si="0" ref="E6:E12">C6*10*1.18</f>
        <v>26006256</v>
      </c>
      <c r="F6" s="26">
        <f aca="true" t="shared" si="1" ref="F6:F12">C6*10*0.82</f>
        <v>18072144</v>
      </c>
      <c r="G6" s="23">
        <f>C6*10*1.18*36</f>
        <v>936225216</v>
      </c>
      <c r="H6" s="24">
        <f>C6*1.5</f>
        <v>3305880</v>
      </c>
      <c r="I6" s="54">
        <v>1500000</v>
      </c>
      <c r="J6" s="25">
        <f>G6*0.005</f>
        <v>4681126.08</v>
      </c>
      <c r="K6" s="57">
        <v>800000</v>
      </c>
      <c r="L6" s="22">
        <f>G6*0.01</f>
        <v>9362252.16</v>
      </c>
      <c r="M6" s="26">
        <v>8000000</v>
      </c>
      <c r="N6" s="27"/>
      <c r="O6" s="19"/>
    </row>
    <row r="7" spans="1:15" ht="30" customHeight="1">
      <c r="A7" s="18">
        <v>3</v>
      </c>
      <c r="B7" s="51" t="s">
        <v>19</v>
      </c>
      <c r="C7" s="28">
        <v>2014519</v>
      </c>
      <c r="D7" s="29">
        <f aca="true" t="shared" si="2" ref="D7:D12">C7*10</f>
        <v>20145190</v>
      </c>
      <c r="E7" s="60">
        <f t="shared" si="0"/>
        <v>23771324.2</v>
      </c>
      <c r="F7" s="65">
        <f t="shared" si="1"/>
        <v>16519055.799999999</v>
      </c>
      <c r="G7" s="23">
        <f>C7*10*1.18*36</f>
        <v>855767671.1999999</v>
      </c>
      <c r="H7" s="24">
        <f aca="true" t="shared" si="3" ref="H7:H11">C7*1.5</f>
        <v>3021778.5</v>
      </c>
      <c r="I7" s="54">
        <v>1500000</v>
      </c>
      <c r="J7" s="25">
        <f aca="true" t="shared" si="4" ref="J7:J11">G7*0.005</f>
        <v>4278838.356</v>
      </c>
      <c r="K7" s="57">
        <v>800000</v>
      </c>
      <c r="L7" s="22">
        <f aca="true" t="shared" si="5" ref="L7:L11">G7*0.01</f>
        <v>8557676.712</v>
      </c>
      <c r="M7" s="26">
        <v>8000000</v>
      </c>
      <c r="N7" s="27"/>
      <c r="O7" s="19"/>
    </row>
    <row r="8" spans="1:15" ht="30" customHeight="1">
      <c r="A8" s="18">
        <v>4</v>
      </c>
      <c r="B8" s="51" t="s">
        <v>20</v>
      </c>
      <c r="C8" s="28">
        <v>2088271</v>
      </c>
      <c r="D8" s="29">
        <f t="shared" si="2"/>
        <v>20882710</v>
      </c>
      <c r="E8" s="60">
        <f t="shared" si="0"/>
        <v>24641597.799999997</v>
      </c>
      <c r="F8" s="26">
        <f t="shared" si="1"/>
        <v>17123822.2</v>
      </c>
      <c r="G8" s="68">
        <f>C8*10*1.18*36</f>
        <v>887097520.8</v>
      </c>
      <c r="H8" s="24">
        <f t="shared" si="3"/>
        <v>3132406.5</v>
      </c>
      <c r="I8" s="54">
        <v>1500000</v>
      </c>
      <c r="J8" s="25">
        <f t="shared" si="4"/>
        <v>4435487.604</v>
      </c>
      <c r="K8" s="57">
        <v>1000000</v>
      </c>
      <c r="L8" s="22">
        <f t="shared" si="5"/>
        <v>8870975.208</v>
      </c>
      <c r="M8" s="26">
        <v>8000000</v>
      </c>
      <c r="N8" s="27"/>
      <c r="O8" s="19"/>
    </row>
    <row r="9" spans="1:15" ht="30" customHeight="1">
      <c r="A9" s="18">
        <v>5</v>
      </c>
      <c r="B9" s="51" t="s">
        <v>21</v>
      </c>
      <c r="C9" s="28">
        <v>1890467</v>
      </c>
      <c r="D9" s="29">
        <f t="shared" si="2"/>
        <v>18904670</v>
      </c>
      <c r="E9" s="59">
        <f t="shared" si="0"/>
        <v>22307510.599999998</v>
      </c>
      <c r="F9" s="26">
        <f t="shared" si="1"/>
        <v>15501829.399999999</v>
      </c>
      <c r="G9" s="23">
        <f>C9*10*1.18*36</f>
        <v>803070381.5999999</v>
      </c>
      <c r="H9" s="24">
        <f t="shared" si="3"/>
        <v>2835700.5</v>
      </c>
      <c r="I9" s="54">
        <v>1500000</v>
      </c>
      <c r="J9" s="25">
        <f t="shared" si="4"/>
        <v>4015351.908</v>
      </c>
      <c r="K9" s="57">
        <v>700000</v>
      </c>
      <c r="L9" s="22">
        <f t="shared" si="5"/>
        <v>8030703.816</v>
      </c>
      <c r="M9" s="26">
        <v>7000000</v>
      </c>
      <c r="N9" s="27"/>
      <c r="O9" s="19"/>
    </row>
    <row r="10" spans="1:15" ht="30" customHeight="1">
      <c r="A10" s="18">
        <v>6</v>
      </c>
      <c r="B10" s="51" t="s">
        <v>22</v>
      </c>
      <c r="C10" s="28">
        <v>2504166</v>
      </c>
      <c r="D10" s="29">
        <f t="shared" si="2"/>
        <v>25041660</v>
      </c>
      <c r="E10" s="59">
        <f t="shared" si="0"/>
        <v>29549158.799999997</v>
      </c>
      <c r="F10" s="26">
        <f t="shared" si="1"/>
        <v>20534161.2</v>
      </c>
      <c r="G10" s="23">
        <f>C10*10*1.18*36</f>
        <v>1063769716.8</v>
      </c>
      <c r="H10" s="24">
        <f t="shared" si="3"/>
        <v>3756249</v>
      </c>
      <c r="I10" s="54">
        <v>2000000</v>
      </c>
      <c r="J10" s="25">
        <f t="shared" si="4"/>
        <v>5318848.584</v>
      </c>
      <c r="K10" s="57">
        <v>1000000</v>
      </c>
      <c r="L10" s="22">
        <f t="shared" si="5"/>
        <v>10637697.168</v>
      </c>
      <c r="M10" s="26">
        <v>10000000</v>
      </c>
      <c r="N10" s="27"/>
      <c r="O10" s="19"/>
    </row>
    <row r="11" spans="1:15" ht="30" customHeight="1">
      <c r="A11" s="18">
        <v>7</v>
      </c>
      <c r="B11" s="51" t="s">
        <v>23</v>
      </c>
      <c r="C11" s="30">
        <v>2007353</v>
      </c>
      <c r="D11" s="31">
        <f t="shared" si="2"/>
        <v>20073530</v>
      </c>
      <c r="E11" s="59">
        <f t="shared" si="0"/>
        <v>23686765.4</v>
      </c>
      <c r="F11" s="26">
        <f t="shared" si="1"/>
        <v>16460294.6</v>
      </c>
      <c r="G11" s="68">
        <f>C11*10*1.18*36</f>
        <v>852723554.4</v>
      </c>
      <c r="H11" s="24">
        <f t="shared" si="3"/>
        <v>3011029.5</v>
      </c>
      <c r="I11" s="54">
        <v>1500000</v>
      </c>
      <c r="J11" s="25">
        <f t="shared" si="4"/>
        <v>4263617.772</v>
      </c>
      <c r="K11" s="57">
        <v>800000</v>
      </c>
      <c r="L11" s="22">
        <f t="shared" si="5"/>
        <v>8527235.544</v>
      </c>
      <c r="M11" s="26">
        <v>8000000</v>
      </c>
      <c r="N11" s="27"/>
      <c r="O11" s="19"/>
    </row>
    <row r="12" spans="1:15" ht="30" customHeight="1" thickBot="1">
      <c r="A12" s="32">
        <v>8</v>
      </c>
      <c r="B12" s="52" t="s">
        <v>24</v>
      </c>
      <c r="C12" s="34">
        <v>1913917</v>
      </c>
      <c r="D12" s="35">
        <f t="shared" si="2"/>
        <v>19139170</v>
      </c>
      <c r="E12" s="61">
        <f t="shared" si="0"/>
        <v>22584220.599999998</v>
      </c>
      <c r="F12" s="66">
        <f t="shared" si="1"/>
        <v>15694119.399999999</v>
      </c>
      <c r="G12" s="37">
        <f>C12*10*1.18*36</f>
        <v>813031941.5999999</v>
      </c>
      <c r="H12" s="34">
        <f>C12*1.5</f>
        <v>2870875.5</v>
      </c>
      <c r="I12" s="55">
        <v>1500000</v>
      </c>
      <c r="J12" s="38">
        <f>G12*0.005</f>
        <v>4065159.7079999996</v>
      </c>
      <c r="K12" s="58">
        <v>700000</v>
      </c>
      <c r="L12" s="36">
        <f>G12*0.01</f>
        <v>8130319.415999999</v>
      </c>
      <c r="M12" s="39">
        <v>7000000</v>
      </c>
      <c r="N12" s="40"/>
      <c r="O12" s="33"/>
    </row>
    <row r="13" spans="1:15" ht="30" customHeight="1" thickBot="1">
      <c r="A13" s="76" t="s">
        <v>0</v>
      </c>
      <c r="B13" s="77"/>
      <c r="C13" s="41">
        <f>SUM(C5:C12)</f>
        <v>16378650</v>
      </c>
      <c r="D13" s="42">
        <f>SUM(D5:D12)</f>
        <v>163786500</v>
      </c>
      <c r="E13" s="62">
        <f>SUM(E5:E12)</f>
        <v>193268070</v>
      </c>
      <c r="F13" s="64">
        <f>SUM(F5:F12)</f>
        <v>134304929.99999997</v>
      </c>
      <c r="G13" s="43">
        <f>SUM(G5:G12)</f>
        <v>6957650519.999998</v>
      </c>
      <c r="H13" s="44"/>
      <c r="I13" s="41"/>
      <c r="J13" s="41"/>
      <c r="K13" s="45"/>
      <c r="L13" s="46"/>
      <c r="M13" s="47"/>
      <c r="N13" s="45"/>
      <c r="O13" s="47"/>
    </row>
    <row r="14" spans="1:15" ht="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22" ht="15">
      <c r="B22" s="49"/>
    </row>
    <row r="24" ht="15">
      <c r="D24" s="1"/>
    </row>
  </sheetData>
  <mergeCells count="5">
    <mergeCell ref="A3:B3"/>
    <mergeCell ref="C3:F3"/>
    <mergeCell ref="G3:G4"/>
    <mergeCell ref="H3:M3"/>
    <mergeCell ref="A13:B13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David Dvořák</cp:lastModifiedBy>
  <cp:lastPrinted>2019-01-02T14:36:27Z</cp:lastPrinted>
  <dcterms:created xsi:type="dcterms:W3CDTF">2017-03-29T13:16:18Z</dcterms:created>
  <dcterms:modified xsi:type="dcterms:W3CDTF">2020-09-01T20:47:13Z</dcterms:modified>
  <cp:category/>
  <cp:version/>
  <cp:contentType/>
  <cp:contentStatus/>
</cp:coreProperties>
</file>