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TU\0.NPK\INVESTIČNÍ AKCE\INV 2020\IROP20\PROJEKTOVÁ DOKUMENTACE\SO4-PKN\D.4. OBJ 13 pdf+dwg final\dwg_doc_xls\D.4.0_Rozpočet a VV\"/>
    </mc:Choice>
  </mc:AlternateContent>
  <xr:revisionPtr revIDLastSave="0" documentId="13_ncr:1_{13563010-9D77-4703-BAD5-DB07E42266E9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4.4 SO04.4 Pol" sheetId="12" r:id="rId4"/>
    <sheet name="SO04.4.2 SO04.4.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'SO04.4 SO04.4 Pol'!$1:$7</definedName>
    <definedName name="_xlnm.Print_Titles" localSheetId="4">'SO04.4.2 SO04.4.2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'SO04.4 SO04.4 Pol'!$A$1:$X$342</definedName>
    <definedName name="_xlnm.Print_Area" localSheetId="4">'SO04.4.2 SO04.4.2 Pol'!$A$1:$X$73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3" l="1"/>
  <c r="G9" i="13" l="1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O12" i="13"/>
  <c r="O8" i="13" s="1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M30" i="13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1" i="13"/>
  <c r="I51" i="13"/>
  <c r="I50" i="13" s="1"/>
  <c r="K51" i="13"/>
  <c r="M51" i="13"/>
  <c r="O51" i="13"/>
  <c r="Q51" i="13"/>
  <c r="Q50" i="13" s="1"/>
  <c r="V51" i="13"/>
  <c r="G52" i="13"/>
  <c r="G50" i="13" s="1"/>
  <c r="I52" i="13"/>
  <c r="K52" i="13"/>
  <c r="K50" i="13" s="1"/>
  <c r="O52" i="13"/>
  <c r="Q52" i="13"/>
  <c r="V52" i="13"/>
  <c r="V50" i="13" s="1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O50" i="13" s="1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AE63" i="13"/>
  <c r="F43" i="1" s="1"/>
  <c r="G9" i="12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Q13" i="12"/>
  <c r="V13" i="12"/>
  <c r="G15" i="12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Q49" i="12"/>
  <c r="V49" i="12"/>
  <c r="G51" i="12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3" i="1" s="1"/>
  <c r="V55" i="12"/>
  <c r="G56" i="12"/>
  <c r="M56" i="12" s="1"/>
  <c r="M55" i="12" s="1"/>
  <c r="I56" i="12"/>
  <c r="I55" i="12" s="1"/>
  <c r="K56" i="12"/>
  <c r="K55" i="12" s="1"/>
  <c r="O56" i="12"/>
  <c r="O55" i="12" s="1"/>
  <c r="Q56" i="12"/>
  <c r="Q55" i="12" s="1"/>
  <c r="V56" i="12"/>
  <c r="G60" i="12"/>
  <c r="M60" i="12" s="1"/>
  <c r="I60" i="12"/>
  <c r="K60" i="12"/>
  <c r="O60" i="12"/>
  <c r="Q60" i="12"/>
  <c r="V60" i="12"/>
  <c r="G63" i="12"/>
  <c r="M63" i="12" s="1"/>
  <c r="I63" i="12"/>
  <c r="K63" i="12"/>
  <c r="K59" i="12" s="1"/>
  <c r="O63" i="12"/>
  <c r="Q63" i="12"/>
  <c r="V63" i="12"/>
  <c r="G66" i="12"/>
  <c r="M66" i="12" s="1"/>
  <c r="I66" i="12"/>
  <c r="K66" i="12"/>
  <c r="O66" i="12"/>
  <c r="Q66" i="12"/>
  <c r="V66" i="12"/>
  <c r="G68" i="12"/>
  <c r="I68" i="12"/>
  <c r="K68" i="12"/>
  <c r="O68" i="12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5" i="12"/>
  <c r="I75" i="12"/>
  <c r="I74" i="12" s="1"/>
  <c r="K75" i="12"/>
  <c r="K74" i="12" s="1"/>
  <c r="O75" i="12"/>
  <c r="Q75" i="12"/>
  <c r="Q74" i="12" s="1"/>
  <c r="V75" i="12"/>
  <c r="V74" i="12" s="1"/>
  <c r="G76" i="12"/>
  <c r="M76" i="12" s="1"/>
  <c r="I76" i="12"/>
  <c r="K76" i="12"/>
  <c r="O76" i="12"/>
  <c r="Q76" i="12"/>
  <c r="V76" i="12"/>
  <c r="V81" i="12"/>
  <c r="G82" i="12"/>
  <c r="G81" i="12" s="1"/>
  <c r="I56" i="1" s="1"/>
  <c r="I82" i="12"/>
  <c r="I81" i="12" s="1"/>
  <c r="K82" i="12"/>
  <c r="K81" i="12" s="1"/>
  <c r="M82" i="12"/>
  <c r="M81" i="12" s="1"/>
  <c r="O82" i="12"/>
  <c r="O81" i="12" s="1"/>
  <c r="Q82" i="12"/>
  <c r="Q81" i="12" s="1"/>
  <c r="V82" i="12"/>
  <c r="G84" i="12"/>
  <c r="I57" i="1" s="1"/>
  <c r="G85" i="12"/>
  <c r="M85" i="12" s="1"/>
  <c r="M84" i="12" s="1"/>
  <c r="I85" i="12"/>
  <c r="I84" i="12" s="1"/>
  <c r="K85" i="12"/>
  <c r="K84" i="12" s="1"/>
  <c r="O85" i="12"/>
  <c r="O84" i="12" s="1"/>
  <c r="Q85" i="12"/>
  <c r="Q84" i="12" s="1"/>
  <c r="V85" i="12"/>
  <c r="V84" i="12" s="1"/>
  <c r="G87" i="12"/>
  <c r="I87" i="12"/>
  <c r="K87" i="12"/>
  <c r="M87" i="12"/>
  <c r="O87" i="12"/>
  <c r="Q87" i="12"/>
  <c r="V87" i="12"/>
  <c r="G90" i="12"/>
  <c r="G89" i="12" s="1"/>
  <c r="I58" i="1" s="1"/>
  <c r="I90" i="12"/>
  <c r="K90" i="12"/>
  <c r="O90" i="12"/>
  <c r="O89" i="12" s="1"/>
  <c r="Q90" i="12"/>
  <c r="Q89" i="12" s="1"/>
  <c r="V90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G96" i="12"/>
  <c r="I59" i="1" s="1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G101" i="12"/>
  <c r="G100" i="12" s="1"/>
  <c r="I60" i="1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13" i="12"/>
  <c r="M113" i="12" s="1"/>
  <c r="I113" i="12"/>
  <c r="K113" i="12"/>
  <c r="O113" i="12"/>
  <c r="Q113" i="12"/>
  <c r="V113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5" i="12"/>
  <c r="M135" i="12" s="1"/>
  <c r="I135" i="12"/>
  <c r="K135" i="12"/>
  <c r="O135" i="12"/>
  <c r="Q135" i="12"/>
  <c r="V135" i="12"/>
  <c r="G140" i="12"/>
  <c r="M140" i="12" s="1"/>
  <c r="I140" i="12"/>
  <c r="K140" i="12"/>
  <c r="O140" i="12"/>
  <c r="Q140" i="12"/>
  <c r="V140" i="12"/>
  <c r="G145" i="12"/>
  <c r="I145" i="12"/>
  <c r="K145" i="12"/>
  <c r="M145" i="12"/>
  <c r="O145" i="12"/>
  <c r="Q145" i="12"/>
  <c r="V145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I189" i="12"/>
  <c r="K189" i="12"/>
  <c r="Q189" i="12"/>
  <c r="V189" i="12"/>
  <c r="G190" i="12"/>
  <c r="M190" i="12" s="1"/>
  <c r="M189" i="12" s="1"/>
  <c r="I190" i="12"/>
  <c r="K190" i="12"/>
  <c r="O190" i="12"/>
  <c r="O189" i="12" s="1"/>
  <c r="Q190" i="12"/>
  <c r="V190" i="12"/>
  <c r="G192" i="12"/>
  <c r="M192" i="12" s="1"/>
  <c r="I192" i="12"/>
  <c r="K192" i="12"/>
  <c r="O192" i="12"/>
  <c r="Q192" i="12"/>
  <c r="V192" i="12"/>
  <c r="G195" i="12"/>
  <c r="M195" i="12" s="1"/>
  <c r="I195" i="12"/>
  <c r="K195" i="12"/>
  <c r="O195" i="12"/>
  <c r="Q195" i="12"/>
  <c r="V195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64" i="1" s="1"/>
  <c r="G203" i="12"/>
  <c r="M203" i="12" s="1"/>
  <c r="M202" i="12" s="1"/>
  <c r="I203" i="12"/>
  <c r="I202" i="12" s="1"/>
  <c r="K203" i="12"/>
  <c r="K202" i="12" s="1"/>
  <c r="O203" i="12"/>
  <c r="O202" i="12" s="1"/>
  <c r="Q203" i="12"/>
  <c r="Q202" i="12" s="1"/>
  <c r="V203" i="12"/>
  <c r="V202" i="12" s="1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K205" i="12" s="1"/>
  <c r="O210" i="12"/>
  <c r="Q210" i="12"/>
  <c r="V210" i="12"/>
  <c r="V205" i="12" s="1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I232" i="12"/>
  <c r="K232" i="12"/>
  <c r="M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I248" i="12"/>
  <c r="K248" i="12"/>
  <c r="M248" i="12"/>
  <c r="O248" i="12"/>
  <c r="Q248" i="12"/>
  <c r="V248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9" i="12"/>
  <c r="M259" i="12" s="1"/>
  <c r="I259" i="12"/>
  <c r="K259" i="12"/>
  <c r="O259" i="12"/>
  <c r="Q259" i="12"/>
  <c r="V259" i="12"/>
  <c r="G262" i="12"/>
  <c r="I262" i="12"/>
  <c r="K262" i="12"/>
  <c r="M262" i="12"/>
  <c r="O262" i="12"/>
  <c r="Q262" i="12"/>
  <c r="V262" i="12"/>
  <c r="G265" i="12"/>
  <c r="M265" i="12" s="1"/>
  <c r="I265" i="12"/>
  <c r="K265" i="12"/>
  <c r="O265" i="12"/>
  <c r="Q265" i="12"/>
  <c r="V265" i="12"/>
  <c r="G268" i="12"/>
  <c r="M268" i="12" s="1"/>
  <c r="I268" i="12"/>
  <c r="K268" i="12"/>
  <c r="O268" i="12"/>
  <c r="Q268" i="12"/>
  <c r="V268" i="12"/>
  <c r="G273" i="12"/>
  <c r="M273" i="12" s="1"/>
  <c r="I273" i="12"/>
  <c r="K273" i="12"/>
  <c r="O273" i="12"/>
  <c r="Q273" i="12"/>
  <c r="V273" i="12"/>
  <c r="G275" i="12"/>
  <c r="I275" i="12"/>
  <c r="K275" i="12"/>
  <c r="M275" i="12"/>
  <c r="O275" i="12"/>
  <c r="Q275" i="12"/>
  <c r="V275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6" i="12"/>
  <c r="I286" i="12"/>
  <c r="K286" i="12"/>
  <c r="M286" i="12"/>
  <c r="O286" i="12"/>
  <c r="Q286" i="12"/>
  <c r="V286" i="12"/>
  <c r="G291" i="12"/>
  <c r="M291" i="12" s="1"/>
  <c r="I291" i="12"/>
  <c r="K291" i="12"/>
  <c r="O291" i="12"/>
  <c r="Q291" i="12"/>
  <c r="V291" i="12"/>
  <c r="G293" i="12"/>
  <c r="M293" i="12" s="1"/>
  <c r="I293" i="12"/>
  <c r="I292" i="12" s="1"/>
  <c r="K293" i="12"/>
  <c r="O293" i="12"/>
  <c r="O292" i="12" s="1"/>
  <c r="Q293" i="12"/>
  <c r="Q292" i="12" s="1"/>
  <c r="V293" i="12"/>
  <c r="V292" i="12" s="1"/>
  <c r="G295" i="12"/>
  <c r="I295" i="12"/>
  <c r="K295" i="12"/>
  <c r="M295" i="12"/>
  <c r="O295" i="12"/>
  <c r="Q295" i="12"/>
  <c r="V295" i="12"/>
  <c r="G297" i="12"/>
  <c r="I71" i="1" s="1"/>
  <c r="G298" i="12"/>
  <c r="M298" i="12" s="1"/>
  <c r="I298" i="12"/>
  <c r="K298" i="12"/>
  <c r="O298" i="12"/>
  <c r="Q298" i="12"/>
  <c r="V298" i="12"/>
  <c r="G302" i="12"/>
  <c r="M302" i="12" s="1"/>
  <c r="I302" i="12"/>
  <c r="K302" i="12"/>
  <c r="O302" i="12"/>
  <c r="Q302" i="12"/>
  <c r="V302" i="12"/>
  <c r="G307" i="12"/>
  <c r="I307" i="12"/>
  <c r="K307" i="12"/>
  <c r="M307" i="12"/>
  <c r="O307" i="12"/>
  <c r="Q307" i="12"/>
  <c r="V307" i="12"/>
  <c r="G312" i="12"/>
  <c r="M312" i="12" s="1"/>
  <c r="I312" i="12"/>
  <c r="K312" i="12"/>
  <c r="O312" i="12"/>
  <c r="O297" i="12" s="1"/>
  <c r="Q312" i="12"/>
  <c r="V312" i="12"/>
  <c r="G318" i="12"/>
  <c r="M318" i="12" s="1"/>
  <c r="M317" i="12" s="1"/>
  <c r="I318" i="12"/>
  <c r="K318" i="12"/>
  <c r="K317" i="12" s="1"/>
  <c r="O318" i="12"/>
  <c r="O317" i="12" s="1"/>
  <c r="Q318" i="12"/>
  <c r="Q317" i="12" s="1"/>
  <c r="V318" i="12"/>
  <c r="G319" i="12"/>
  <c r="M319" i="12" s="1"/>
  <c r="I319" i="12"/>
  <c r="K319" i="12"/>
  <c r="O319" i="12"/>
  <c r="Q319" i="12"/>
  <c r="V319" i="12"/>
  <c r="V317" i="12" s="1"/>
  <c r="G321" i="12"/>
  <c r="I321" i="12"/>
  <c r="K321" i="12"/>
  <c r="M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I325" i="12"/>
  <c r="K325" i="12"/>
  <c r="M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M327" i="12" s="1"/>
  <c r="I327" i="12"/>
  <c r="K327" i="12"/>
  <c r="O327" i="12"/>
  <c r="Q327" i="12"/>
  <c r="V327" i="12"/>
  <c r="G329" i="12"/>
  <c r="I329" i="12"/>
  <c r="I328" i="12" s="1"/>
  <c r="K329" i="12"/>
  <c r="K328" i="12" s="1"/>
  <c r="M329" i="12"/>
  <c r="O329" i="12"/>
  <c r="Q329" i="12"/>
  <c r="Q328" i="12" s="1"/>
  <c r="V329" i="12"/>
  <c r="V328" i="12" s="1"/>
  <c r="G330" i="12"/>
  <c r="M330" i="12" s="1"/>
  <c r="I330" i="12"/>
  <c r="K330" i="12"/>
  <c r="O330" i="12"/>
  <c r="O328" i="12" s="1"/>
  <c r="Q330" i="12"/>
  <c r="V330" i="12"/>
  <c r="AE332" i="12"/>
  <c r="F40" i="1" s="1"/>
  <c r="I20" i="1"/>
  <c r="G8" i="13" l="1"/>
  <c r="I72" i="1" s="1"/>
  <c r="K225" i="12"/>
  <c r="I213" i="12"/>
  <c r="Q59" i="12"/>
  <c r="I43" i="12"/>
  <c r="I8" i="12"/>
  <c r="K320" i="12"/>
  <c r="Q320" i="12"/>
  <c r="I320" i="12"/>
  <c r="I317" i="12"/>
  <c r="V297" i="12"/>
  <c r="I297" i="12"/>
  <c r="K274" i="12"/>
  <c r="Q274" i="12"/>
  <c r="O255" i="12"/>
  <c r="Q225" i="12"/>
  <c r="O213" i="12"/>
  <c r="Q205" i="12"/>
  <c r="V191" i="12"/>
  <c r="G189" i="12"/>
  <c r="I62" i="1" s="1"/>
  <c r="K128" i="12"/>
  <c r="Q128" i="12"/>
  <c r="I100" i="12"/>
  <c r="K89" i="12"/>
  <c r="G74" i="12"/>
  <c r="I55" i="1" s="1"/>
  <c r="O59" i="12"/>
  <c r="O43" i="12"/>
  <c r="O8" i="12"/>
  <c r="I255" i="12"/>
  <c r="V225" i="12"/>
  <c r="V213" i="12"/>
  <c r="I191" i="12"/>
  <c r="O100" i="12"/>
  <c r="I59" i="12"/>
  <c r="V43" i="12"/>
  <c r="V8" i="12"/>
  <c r="AF332" i="12"/>
  <c r="G40" i="1" s="1"/>
  <c r="H40" i="1" s="1"/>
  <c r="I40" i="1" s="1"/>
  <c r="V320" i="12"/>
  <c r="O320" i="12"/>
  <c r="G320" i="12"/>
  <c r="I75" i="1" s="1"/>
  <c r="Q297" i="12"/>
  <c r="K292" i="12"/>
  <c r="V274" i="12"/>
  <c r="O274" i="12"/>
  <c r="G274" i="12"/>
  <c r="V255" i="12"/>
  <c r="K255" i="12"/>
  <c r="O225" i="12"/>
  <c r="K213" i="12"/>
  <c r="O205" i="12"/>
  <c r="O191" i="12"/>
  <c r="V128" i="12"/>
  <c r="V100" i="12"/>
  <c r="K100" i="12"/>
  <c r="Q100" i="12"/>
  <c r="V89" i="12"/>
  <c r="I89" i="12"/>
  <c r="O74" i="12"/>
  <c r="K43" i="12"/>
  <c r="K8" i="12"/>
  <c r="K297" i="12"/>
  <c r="M292" i="12"/>
  <c r="G292" i="12"/>
  <c r="I70" i="1" s="1"/>
  <c r="I274" i="12"/>
  <c r="Q255" i="12"/>
  <c r="I225" i="12"/>
  <c r="Q213" i="12"/>
  <c r="I205" i="12"/>
  <c r="K191" i="12"/>
  <c r="Q191" i="12"/>
  <c r="M191" i="12"/>
  <c r="I128" i="12"/>
  <c r="O128" i="12"/>
  <c r="M101" i="12"/>
  <c r="G59" i="12"/>
  <c r="I54" i="1" s="1"/>
  <c r="V59" i="12"/>
  <c r="G43" i="12"/>
  <c r="I52" i="1" s="1"/>
  <c r="Q43" i="12"/>
  <c r="G8" i="12"/>
  <c r="I51" i="1" s="1"/>
  <c r="Q8" i="12"/>
  <c r="F41" i="1"/>
  <c r="I73" i="1"/>
  <c r="F42" i="1"/>
  <c r="F39" i="1"/>
  <c r="M8" i="13"/>
  <c r="AF63" i="13"/>
  <c r="M52" i="13"/>
  <c r="M50" i="13" s="1"/>
  <c r="M12" i="13"/>
  <c r="M274" i="12"/>
  <c r="M320" i="12"/>
  <c r="M225" i="12"/>
  <c r="M205" i="12"/>
  <c r="M255" i="12"/>
  <c r="M297" i="12"/>
  <c r="M328" i="12"/>
  <c r="M128" i="12"/>
  <c r="M213" i="12"/>
  <c r="M100" i="12"/>
  <c r="G328" i="12"/>
  <c r="I76" i="1" s="1"/>
  <c r="I19" i="1" s="1"/>
  <c r="G128" i="12"/>
  <c r="I61" i="1" s="1"/>
  <c r="M90" i="12"/>
  <c r="M89" i="12" s="1"/>
  <c r="M75" i="12"/>
  <c r="M74" i="12" s="1"/>
  <c r="M68" i="12"/>
  <c r="M59" i="12" s="1"/>
  <c r="M51" i="12"/>
  <c r="M43" i="12" s="1"/>
  <c r="M15" i="12"/>
  <c r="M8" i="12" s="1"/>
  <c r="G317" i="12"/>
  <c r="I74" i="1" s="1"/>
  <c r="G255" i="12"/>
  <c r="I68" i="1" s="1"/>
  <c r="G225" i="12"/>
  <c r="I67" i="1" s="1"/>
  <c r="G205" i="12"/>
  <c r="I65" i="1" s="1"/>
  <c r="G213" i="12"/>
  <c r="I66" i="1" s="1"/>
  <c r="G191" i="12"/>
  <c r="I63" i="1" s="1"/>
  <c r="J28" i="1"/>
  <c r="J26" i="1"/>
  <c r="G38" i="1"/>
  <c r="F38" i="1"/>
  <c r="J23" i="1"/>
  <c r="J24" i="1"/>
  <c r="J25" i="1"/>
  <c r="J27" i="1"/>
  <c r="E24" i="1"/>
  <c r="E26" i="1"/>
  <c r="I69" i="1" l="1"/>
  <c r="I77" i="1" s="1"/>
  <c r="G332" i="12"/>
  <c r="G41" i="1"/>
  <c r="G63" i="13"/>
  <c r="I16" i="1"/>
  <c r="I17" i="1"/>
  <c r="H41" i="1"/>
  <c r="I41" i="1" s="1"/>
  <c r="G42" i="1"/>
  <c r="H42" i="1" s="1"/>
  <c r="I42" i="1" s="1"/>
  <c r="G43" i="1"/>
  <c r="H43" i="1" s="1"/>
  <c r="I43" i="1" s="1"/>
  <c r="G39" i="1"/>
  <c r="G44" i="1" s="1"/>
  <c r="G25" i="1" s="1"/>
  <c r="A25" i="1" s="1"/>
  <c r="F44" i="1"/>
  <c r="H39" i="1" l="1"/>
  <c r="J75" i="1"/>
  <c r="J72" i="1"/>
  <c r="J73" i="1"/>
  <c r="J76" i="1"/>
  <c r="J74" i="1"/>
  <c r="I18" i="1"/>
  <c r="I21" i="1" s="1"/>
  <c r="I39" i="1"/>
  <c r="I44" i="1" s="1"/>
  <c r="H44" i="1"/>
  <c r="G26" i="1"/>
  <c r="A26" i="1"/>
  <c r="J51" i="1"/>
  <c r="J65" i="1"/>
  <c r="J69" i="1"/>
  <c r="J53" i="1"/>
  <c r="J66" i="1"/>
  <c r="J60" i="1"/>
  <c r="J67" i="1"/>
  <c r="J59" i="1"/>
  <c r="J71" i="1"/>
  <c r="J54" i="1"/>
  <c r="J70" i="1"/>
  <c r="J64" i="1"/>
  <c r="J52" i="1"/>
  <c r="J55" i="1"/>
  <c r="J57" i="1"/>
  <c r="J58" i="1"/>
  <c r="J68" i="1"/>
  <c r="J61" i="1"/>
  <c r="J63" i="1"/>
  <c r="J62" i="1"/>
  <c r="J56" i="1"/>
  <c r="G28" i="1"/>
  <c r="G23" i="1"/>
  <c r="A23" i="1" s="1"/>
  <c r="G24" i="1" s="1"/>
  <c r="A24" i="1" l="1"/>
  <c r="J77" i="1"/>
  <c r="A27" i="1"/>
  <c r="G29" i="1" s="1"/>
  <c r="G27" i="1" s="1"/>
  <c r="J42" i="1"/>
  <c r="J43" i="1"/>
  <c r="J39" i="1"/>
  <c r="J44" i="1" s="1"/>
  <c r="J41" i="1"/>
  <c r="J40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2A3C268F-C738-4526-A535-E90A348ED3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CC9DC0-A8A0-4524-B6C3-5A7991BC43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19131396-0B2D-489E-87E6-011FA1B6C5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6705EB-43EC-4D6D-B229-FE8B82EAAC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<sst xmlns="http://schemas.openxmlformats.org/spreadsheetml/2006/main" count="1928" uniqueCount="610">
  <si>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</si>
  <si>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</si>
  <si>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</si>
  <si>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</si>
  <si>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</si>
  <si>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</si>
  <si>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</si>
  <si>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</si>
  <si>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</si>
  <si>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</si>
  <si>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</si>
  <si>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</si>
  <si>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</si>
  <si>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</si>
  <si>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</si>
  <si>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</si>
  <si>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</si>
  <si>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</si>
  <si>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</si>
  <si>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</si>
  <si>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</si>
  <si>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</si>
  <si>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</si>
  <si>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</si>
  <si>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</si>
  <si>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</si>
  <si>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</si>
  <si>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</si>
  <si>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</si>
  <si>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</si>
  <si>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</si>
  <si>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</si>
  <si>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</si>
  <si>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</si>
  <si>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</si>
  <si>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</si>
  <si>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</si>
  <si>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</si>
  <si>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</si>
  <si>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</si>
  <si>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</si>
  <si>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</si>
  <si>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</si>
  <si>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20-098</t>
  </si>
  <si>
    <t>Nemocnice Pardubice 2</t>
  </si>
  <si>
    <t>Stavba</t>
  </si>
  <si>
    <t>SO04.4</t>
  </si>
  <si>
    <t>Objekt 13</t>
  </si>
  <si>
    <t>Stavební část HSV+ PSV</t>
  </si>
  <si>
    <t>SO04.4.2</t>
  </si>
  <si>
    <t>Elektroinstalace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</si>
  <si>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</si>
  <si>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</si>
  <si>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</si>
  <si>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</si>
  <si>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</si>
  <si>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</si>
  <si>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</si>
  <si>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</si>
  <si>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</si>
  <si>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</si>
  <si>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</si>
  <si>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</si>
  <si>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</si>
  <si>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</si>
  <si>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</si>
  <si>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</si>
  <si>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</si>
  <si>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</si>
  <si>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</si>
  <si>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</si>
  <si>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</si>
  <si>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</si>
  <si>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</si>
  <si>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</si>
  <si>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</si>
  <si>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</si>
  <si>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</si>
  <si>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</si>
  <si>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</si>
  <si>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</si>
  <si>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</si>
  <si>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</si>
  <si>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</si>
  <si>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</si>
  <si>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</si>
  <si>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</si>
  <si>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</si>
  <si>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</si>
  <si>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</si>
  <si>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</si>
  <si>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</si>
  <si>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</si>
  <si>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</si>
  <si>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</si>
  <si>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</si>
  <si>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</si>
  <si>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</si>
  <si>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M22</t>
  </si>
  <si>
    <t>SIGNALIZAČNÍ ZAŘÍZENÍ  
na WC pro imobilní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</si>
  <si>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</si>
  <si>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</si>
  <si>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</si>
  <si>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</si>
  <si>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</si>
  <si>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</si>
  <si>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</si>
  <si>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</si>
  <si>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</si>
  <si>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</si>
  <si>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</si>
  <si>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</si>
  <si>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</si>
  <si>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</si>
  <si>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</si>
  <si>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</si>
  <si>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</si>
  <si>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</si>
  <si>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</si>
  <si>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</si>
  <si>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</si>
  <si>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</si>
  <si>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</si>
  <si>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</si>
  <si>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</si>
  <si>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</si>
  <si>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</si>
  <si>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</si>
  <si>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</si>
  <si>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</si>
  <si>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</si>
  <si>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</si>
  <si>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</si>
  <si>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</si>
  <si>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113106122R00</t>
  </si>
  <si>
    <t>Rozebrání dlažeb z kamenných desek</t>
  </si>
  <si>
    <t>m2</t>
  </si>
  <si>
    <t>RTS 20/ I</t>
  </si>
  <si>
    <t>Práce</t>
  </si>
  <si>
    <t>POL1_1</t>
  </si>
  <si>
    <t>stáv.chodník-dlažba : (2,5*9,8)</t>
  </si>
  <si>
    <t>VV</t>
  </si>
  <si>
    <t>113106221R00</t>
  </si>
  <si>
    <t>Rozebrání dlažeb z drobných kostek v kam. těženém</t>
  </si>
  <si>
    <t>stáv.chodník-kostky : (2,91*2)</t>
  </si>
  <si>
    <t>113107310R00</t>
  </si>
  <si>
    <t>Odstranění podkladu pl. 50 m2,kam.těžené tl.10 cm</t>
  </si>
  <si>
    <t>stáv.chodník-dlažba : (1+2)*2,5</t>
  </si>
  <si>
    <t>113107315R00</t>
  </si>
  <si>
    <t>Odstranění podkladu pl. 50 m2,kam.těžené tl.15 cm</t>
  </si>
  <si>
    <t>stáv.chodník-dlažba : (1,5)*2,5</t>
  </si>
  <si>
    <t>113107320R00</t>
  </si>
  <si>
    <t>Odstranění podkladu pl. 50 m2,kam.těžené tl.20 cm</t>
  </si>
  <si>
    <t>stáv.chodník-kostky : (2)*2,91</t>
  </si>
  <si>
    <t>stáv.chodník-dlažba : (1,5+3,8)*2,5</t>
  </si>
  <si>
    <t>113108441R00</t>
  </si>
  <si>
    <t>Rozrytí krytu,kamenivo bez zhut.,bez živič. pojiva</t>
  </si>
  <si>
    <t>POL1_</t>
  </si>
  <si>
    <t>139601101R00</t>
  </si>
  <si>
    <t>Ruční výkop jam, rýh a šachet v hornině tř. 1 - 2</t>
  </si>
  <si>
    <t>m3</t>
  </si>
  <si>
    <t>podklad obrubníků : (2+2,6+2,6+2,6)*0,35*0,25</t>
  </si>
  <si>
    <t>162301102R00</t>
  </si>
  <si>
    <t>Vodorovné přemístění výkopku z hor.1-4 do 1000 m</t>
  </si>
  <si>
    <t>stáv.chodník-dlažba : (1+2)*2,5*0,1</t>
  </si>
  <si>
    <t>stáv.chodník-dlažba : (1,5)*2,5*0,15</t>
  </si>
  <si>
    <t>stáv.chodník-kostky : (2)*2,91*0,2</t>
  </si>
  <si>
    <t>stáv.chodník-dlažba : (1,5+3,8)*2,5*0,2</t>
  </si>
  <si>
    <t>162701109R00</t>
  </si>
  <si>
    <t>Příplatek k vod. přemístění hor.1-4 za další 1 km</t>
  </si>
  <si>
    <t>(5,984)*10</t>
  </si>
  <si>
    <t>171201201R00</t>
  </si>
  <si>
    <t>Uložení sypaniny na skl.-sypanina na výšku přes 2m</t>
  </si>
  <si>
    <t>199000005R00</t>
  </si>
  <si>
    <t>Poplatek za skládku zeminy 1- 4</t>
  </si>
  <si>
    <t>t</t>
  </si>
  <si>
    <t>(5,984)*1,7</t>
  </si>
  <si>
    <t>340236211RT2</t>
  </si>
  <si>
    <t>Zazdívka otvorů pl.0,09 m2 cihlami, tl.zdi do 10cm s použitím suché maltové směsi</t>
  </si>
  <si>
    <t>kus</t>
  </si>
  <si>
    <t>dopojení WC v 1PP : (1)</t>
  </si>
  <si>
    <t>342263310R00</t>
  </si>
  <si>
    <t>Úprava sádrokartonové příčky pro osazení umývadla, madla</t>
  </si>
  <si>
    <t>umyvadlo : (1)</t>
  </si>
  <si>
    <t>madlo : (1+1)</t>
  </si>
  <si>
    <t>342263990RV1</t>
  </si>
  <si>
    <t>Příplatek k příčce sádrokart. za desku tl. 12,5 mm GKBi na jedné straně příčky</t>
  </si>
  <si>
    <t>1.04 předstěna SDK : (2,8*3,3)</t>
  </si>
  <si>
    <t>342255028RT1</t>
  </si>
  <si>
    <t>Příčky z desek Ytong tl. 15 cm desky P 2 - 500, 599 x 249 x 150 mm</t>
  </si>
  <si>
    <t>1.04 předstěna pro Geberit : (1,5*1,25)</t>
  </si>
  <si>
    <t>347016133R00</t>
  </si>
  <si>
    <t>Předstěna SDK,tl.115mm,oc.kce CW,1xRBI 12,5mm,-izo</t>
  </si>
  <si>
    <t>416021121R00</t>
  </si>
  <si>
    <t>Podhledy SDK, kovová.kce CD. 1x deska RB 12,5 mm</t>
  </si>
  <si>
    <t>1.03 : (2,2*1,05)</t>
  </si>
  <si>
    <t>1.04 : (2,8*2,055)</t>
  </si>
  <si>
    <t>215901101RT5</t>
  </si>
  <si>
    <t>Zhutnění podloží z hornin nesoudržných do 92% PS</t>
  </si>
  <si>
    <t>chodník-dlažba : (2,5*9,8)</t>
  </si>
  <si>
    <t>chodník-kostky : (2,91*2)</t>
  </si>
  <si>
    <t>564851111RT2</t>
  </si>
  <si>
    <t>Podklad ze štěrkodrti po zhutnění tloušťky 15 cm štěrkodrť frakce 8-16 mm</t>
  </si>
  <si>
    <t>591211111R00</t>
  </si>
  <si>
    <t>Kladení dlažby drobné kostky,lože z kamen.tl. 3 cm (použít stáv.dlažbu)</t>
  </si>
  <si>
    <t>596415040R00</t>
  </si>
  <si>
    <t>Kladení kamenné dlažby tl. do 8 cm do drtě tl. 3 cm (použít stáv.dlažbu)</t>
  </si>
  <si>
    <t>58380120.AR</t>
  </si>
  <si>
    <t>Kostka dlažební drobná 8/10 tř. 1  1t = 5 m2 (doplnění a výměna z 10% plochy) štípaná</t>
  </si>
  <si>
    <t>SPCM</t>
  </si>
  <si>
    <t>Specifikace</t>
  </si>
  <si>
    <t>POL3_0</t>
  </si>
  <si>
    <t>chodník-kostky : (2,91*2)*0,1</t>
  </si>
  <si>
    <t>58385776.AR</t>
  </si>
  <si>
    <t>Deska žula tryskaná  tl. 5 cm (doplnění a výměna z 10% plochy)</t>
  </si>
  <si>
    <t>Indiv</t>
  </si>
  <si>
    <t>chodník-dlažba : (2,5*9,8)*0,1</t>
  </si>
  <si>
    <t>612403385R00</t>
  </si>
  <si>
    <t>Hrubá výplň rýh ve stěnách do 10x5 cm maltou z SMS</t>
  </si>
  <si>
    <t>m</t>
  </si>
  <si>
    <t>612451420R00</t>
  </si>
  <si>
    <t>Oprava cementových omítek stěn hladkých do 50 %</t>
  </si>
  <si>
    <t xml:space="preserve">oprava po odsekání obkladů : </t>
  </si>
  <si>
    <t>1.03 v.1,56m : (2,2+1,05+0,07)*2*1,56-(0,7*1,56)</t>
  </si>
  <si>
    <t>1.04 v.1,84m : (2,55+2,8+2,55)*1,84-(0,8*1,84)</t>
  </si>
  <si>
    <t>venkovní prostor po zábradlí : (0,15)*4</t>
  </si>
  <si>
    <t>631313511RM1</t>
  </si>
  <si>
    <t xml:space="preserve">Mazanina betonová tl. 8 - 12 cm C 12/15 z betonu prostého </t>
  </si>
  <si>
    <t>doplnění pod okrajové dlaždice : (2+2,6+2,6+2,6)*0,35*0,1</t>
  </si>
  <si>
    <t>642944121R00</t>
  </si>
  <si>
    <t>Osazení ocelových zárubní dodatečně do 2,5 m2</t>
  </si>
  <si>
    <t>1.04 D01 90/P : (1)</t>
  </si>
  <si>
    <t>553310023R</t>
  </si>
  <si>
    <t>Zárubeň ocelová HSE "LZ" 100, 900x1970 L, P</t>
  </si>
  <si>
    <t>POL3_</t>
  </si>
  <si>
    <t>917161111R00</t>
  </si>
  <si>
    <t>Osazení lež. obrub.kamen. s opěrou, lože z C 12/15</t>
  </si>
  <si>
    <t>podklad obrubníků : (2+2,6+2,6+2,6)</t>
  </si>
  <si>
    <t>918101111R00</t>
  </si>
  <si>
    <t>Lože pod obrubníky nebo obruby dlažeb z C 12/15</t>
  </si>
  <si>
    <t>58380373R</t>
  </si>
  <si>
    <t>Obrubník kamenný přímý OP6 15x25 cm</t>
  </si>
  <si>
    <t>nové obrubníky : (2+2,6+2,6+2,6)</t>
  </si>
  <si>
    <t>941955003R00</t>
  </si>
  <si>
    <t>Lešení lehké pomocné, výška podlahy do 2,5 m</t>
  </si>
  <si>
    <t>952901111R00</t>
  </si>
  <si>
    <t>Vyčištění budov o výšce podlaží do 4 m</t>
  </si>
  <si>
    <t>95-001</t>
  </si>
  <si>
    <t>Zaslepení otvoru 0,3x0,3m SDK deskou m.č.1.03, vč.povrchové úpravy</t>
  </si>
  <si>
    <t xml:space="preserve">ks    </t>
  </si>
  <si>
    <t>Vlastní</t>
  </si>
  <si>
    <t>95-1.03</t>
  </si>
  <si>
    <t>Vybavení WC 1.03 dle soupisu v PD</t>
  </si>
  <si>
    <t>kompl</t>
  </si>
  <si>
    <t>vybavení WC 1.03 : (1)</t>
  </si>
  <si>
    <t xml:space="preserve">odpadkový koš - 1 ks : </t>
  </si>
  <si>
    <t xml:space="preserve">mýdelník - 1 ks : </t>
  </si>
  <si>
    <t xml:space="preserve">zrcadlo 600x600 mm - 1 : </t>
  </si>
  <si>
    <t xml:space="preserve">WC štětka + držák - 1 : </t>
  </si>
  <si>
    <t xml:space="preserve">držák toaletního papíru - 1 : </t>
  </si>
  <si>
    <t xml:space="preserve">držák na papírové ručníky - 1 : </t>
  </si>
  <si>
    <t>95-1.04</t>
  </si>
  <si>
    <t>Vybavení WC 1.04 dle soupisu v PD</t>
  </si>
  <si>
    <t>vybavení WC 1.04 : (1)</t>
  </si>
  <si>
    <t xml:space="preserve">odpadkový koš bez víka - 1 ks : </t>
  </si>
  <si>
    <t xml:space="preserve">zrcadlo 600x600 mm - 1 ks : </t>
  </si>
  <si>
    <t xml:space="preserve">WC štětka + držák - 1 ks : </t>
  </si>
  <si>
    <t xml:space="preserve">držák toaletního papíru - 1 ks : </t>
  </si>
  <si>
    <t xml:space="preserve">háčky na oděv - 2 ks : </t>
  </si>
  <si>
    <t xml:space="preserve">nástěnné madlo vodor.pevné nerez, dl.580 mm : </t>
  </si>
  <si>
    <t xml:space="preserve">sklopné madlo nerez, dl. 830 mm - 1 ks : </t>
  </si>
  <si>
    <t xml:space="preserve">madlo svislé.pevné nerez, dl.380mm-2ks : </t>
  </si>
  <si>
    <t xml:space="preserve">držák na papírové ručníky - 1 ks : </t>
  </si>
  <si>
    <t>95-1.04-b</t>
  </si>
  <si>
    <t>Vybavení WC 1.04 piktogram symbol zařízení pro osoby na vozíku a nápisem v braillově písmu 200mm nad klikou</t>
  </si>
  <si>
    <t>95-1.04-PB</t>
  </si>
  <si>
    <t>Vybavení WC 1.04 plastový omyvatelný nástěnný přebalovací pult 900x450x100 mm</t>
  </si>
  <si>
    <t>95-D02</t>
  </si>
  <si>
    <t>D02 Stáv.vstupní 2kř.dveře - doplnit o kontrastní značení ve výšce 800-1000mm hl.a vedl.křídlo doplnit vodorovné madlo ve výšce 800-900mm dle PD</t>
  </si>
  <si>
    <t>962036112R00</t>
  </si>
  <si>
    <t>DMTZ SDK příčky, 1x kov.kce., 1x opláštěné 12,5 mm</t>
  </si>
  <si>
    <t>1.06 SDK : (1,3+1,31)*2,5</t>
  </si>
  <si>
    <t>963016111R00</t>
  </si>
  <si>
    <t>DMTZ podhledu SDK, kovová kce., 1xoplášť.12,5 mm</t>
  </si>
  <si>
    <t>1.04 : (2,18*1,49)+(0,97*0,76)</t>
  </si>
  <si>
    <t>1.05 : (1,21*0,71)</t>
  </si>
  <si>
    <t>1.06 : (1,21*1,3)</t>
  </si>
  <si>
    <t>965048150R00</t>
  </si>
  <si>
    <t>Dočištění povrchu po vybourání dlažeb, tmel do 50%</t>
  </si>
  <si>
    <t>1.03 : (2,2*1,05)+(0,84*0,08)</t>
  </si>
  <si>
    <t>965081713RT1</t>
  </si>
  <si>
    <t>Bourání dlažeb keramických tl.10 mm, nad 1 m2 ručně, dlaždice keramické</t>
  </si>
  <si>
    <t>968061125R00</t>
  </si>
  <si>
    <t>Vyvěšení dřevěných dveřních křídel pl. do 2 m2</t>
  </si>
  <si>
    <t>1.01 dřev.2kř.dveře : (1+1)</t>
  </si>
  <si>
    <t>1.04 š.0,8m : (1)</t>
  </si>
  <si>
    <t>1.05 š.0,7m : (1)</t>
  </si>
  <si>
    <t>1.06 š.0,8m : (1)</t>
  </si>
  <si>
    <t>968062456R00</t>
  </si>
  <si>
    <t>Vybourání dřevěných dveřních zárubní pl. nad 2 m2</t>
  </si>
  <si>
    <t>1.01 dřev.2kř.dveře 1,8x2,1m : (1,8*2,1)</t>
  </si>
  <si>
    <t>968072455R00</t>
  </si>
  <si>
    <t>Vybourání kovových dveřních zárubní pl. do 2 m2</t>
  </si>
  <si>
    <t>1.04 š.0,8m : (0,8*2)</t>
  </si>
  <si>
    <t>1.05 š.0,7m : (0,7*2)</t>
  </si>
  <si>
    <t>1.06 š.0,8m : (0,8*2)</t>
  </si>
  <si>
    <t>970031130R00</t>
  </si>
  <si>
    <t>Vrtání jádrové do zdiva cihelného do D 130 mm</t>
  </si>
  <si>
    <t>1.03 DN 110mm dl.1,07m : (1,07)</t>
  </si>
  <si>
    <t>970041130R00</t>
  </si>
  <si>
    <t>Vrtání jádrové do prostého betonu do D 130 mm</t>
  </si>
  <si>
    <t>dopojení WC v 1PP : 0,5</t>
  </si>
  <si>
    <t>971081621R00</t>
  </si>
  <si>
    <t>Vybourání otvorů příčky deskové 4,0 m2, tl. 10 cm</t>
  </si>
  <si>
    <t>1.04 SDK příčka nové dveře : (1*2,1)</t>
  </si>
  <si>
    <t>974031121R00</t>
  </si>
  <si>
    <t>Vysekání rýh ve zdi cihelné 3 x 3 cm (pro rozvody elektro)</t>
  </si>
  <si>
    <t>974031134R00</t>
  </si>
  <si>
    <t>Vysekání rýh ve zdi cihelné 5 x 15 cm (pro rozvody ZTI)</t>
  </si>
  <si>
    <t>978059531R00</t>
  </si>
  <si>
    <t>Odsekání vnitřních obkladů stěn nad 2 m2</t>
  </si>
  <si>
    <t>1.04 v.1,84m : (3,15+1,49)*2*1,84-(0,7+0,8+0,8)*1,84</t>
  </si>
  <si>
    <t>1.05 v.1,84m : (1,21+0,81+1,21)*1,84</t>
  </si>
  <si>
    <t>1.06 v.1,84m : (1,21+1,3)*2*1,84-(0,8*1,84)</t>
  </si>
  <si>
    <t>979054441R00</t>
  </si>
  <si>
    <t>Očištění vybour. dlaždic s výplní kamen. těženým</t>
  </si>
  <si>
    <t>979071121R00</t>
  </si>
  <si>
    <t>Očištění vybour. kostek drobných s výplní kam. těž</t>
  </si>
  <si>
    <t>725110814R00</t>
  </si>
  <si>
    <t>Demontáž klozetů kombinovaných</t>
  </si>
  <si>
    <t>soubor</t>
  </si>
  <si>
    <t>1.03+1.05+1.06 : (1+1+1)</t>
  </si>
  <si>
    <t>725210821R00</t>
  </si>
  <si>
    <t>Demontáž umyvadel bez výtokových armatur</t>
  </si>
  <si>
    <t>1.03+1.04 : (1+1)</t>
  </si>
  <si>
    <t>725820801R00</t>
  </si>
  <si>
    <t>Demontáž baterie nástěnné do G 3/4</t>
  </si>
  <si>
    <t>725850800R00</t>
  </si>
  <si>
    <t>Demontáž ventilu odpadního</t>
  </si>
  <si>
    <t>766662811R00</t>
  </si>
  <si>
    <t>Demontáž prahů dveří 1křídlových</t>
  </si>
  <si>
    <t>767584801R00</t>
  </si>
  <si>
    <t>Demontáž doplňků podhledů-zářivkových těles nebo svítidel</t>
  </si>
  <si>
    <t>767-002</t>
  </si>
  <si>
    <t>Demontáž stáv.ocelového zábradlí H do 1 m</t>
  </si>
  <si>
    <t>stáv.ocel.zábradlí : (1,3+2,6+0,6+2,25+0,25)</t>
  </si>
  <si>
    <t>96-001</t>
  </si>
  <si>
    <t>Demontáž stáv.ventilátorů na řešených WC</t>
  </si>
  <si>
    <t>999281105R00</t>
  </si>
  <si>
    <t>Přesun hmot pro opravy a údržbu do výšky 6 m</t>
  </si>
  <si>
    <t>Přesun hmot</t>
  </si>
  <si>
    <t>POL7_</t>
  </si>
  <si>
    <t>711212601RT5</t>
  </si>
  <si>
    <t>Těsnicí pás do spoje podlaha - stěna šířka 120 mm</t>
  </si>
  <si>
    <t>1.03 : (2,2+1,13)*2</t>
  </si>
  <si>
    <t>1.04 : (2,8+2,055)*2</t>
  </si>
  <si>
    <t>711212002RT6</t>
  </si>
  <si>
    <t>Hydroizolační povlak - nátěr nebo stěrka Aquafin 1K proti vlhkosti a tlak.vodě</t>
  </si>
  <si>
    <t>POL1_7</t>
  </si>
  <si>
    <t>1.03 podlaha : (2,2*1,05)+(0,84*0,08)+(2,2+1,13)*2*0,15-(0,7*0,15)</t>
  </si>
  <si>
    <t>1.04 podlaha : (2,8*2,055)+(2,8+2,055)*2*0,15-(0,9*0,15)</t>
  </si>
  <si>
    <t>1.03 okolo umyvadla v.0,15-1,25m : (1*1,1)</t>
  </si>
  <si>
    <t>1.04 okolo umyvadla v.0,15-1,25m : (1,5*1,1)</t>
  </si>
  <si>
    <t>998711201R00</t>
  </si>
  <si>
    <t>Přesun hmot pro izolace proti vodě, výšky do 6 m</t>
  </si>
  <si>
    <t>721200002RA0</t>
  </si>
  <si>
    <t>Kanalizace vnitřní odpadní PP, D 110 x 2,7 mm</t>
  </si>
  <si>
    <t>Součtová</t>
  </si>
  <si>
    <t>Agregovaná položka</t>
  </si>
  <si>
    <t>POL2_</t>
  </si>
  <si>
    <t>dopojení WC v 1PP : 1</t>
  </si>
  <si>
    <t>725100001RA0</t>
  </si>
  <si>
    <t>Umyvadlo, baterie, zápachová uzávěrka, vč.napojení na stáv.rozvody</t>
  </si>
  <si>
    <t>725100006RA0</t>
  </si>
  <si>
    <t>Klozet kombi, vč.napojení na stáv.rozvody</t>
  </si>
  <si>
    <t>1.04 : (1)</t>
  </si>
  <si>
    <t>725100006TAb</t>
  </si>
  <si>
    <t>Klozet závěsný Geberit, závěsný modul do zdi, prkénko, vč.napojení na stáv.rozvody</t>
  </si>
  <si>
    <t>DM2020</t>
  </si>
  <si>
    <t>998725201R00</t>
  </si>
  <si>
    <t>Přesun hmot pro zařizovací předměty, výšky do 6 m</t>
  </si>
  <si>
    <t>766661122R00</t>
  </si>
  <si>
    <t>Montáž dveří do zárubně,otevíravých 1kř.nad 0,8 m</t>
  </si>
  <si>
    <t>766664911R00</t>
  </si>
  <si>
    <t>Vyřezání otvoru v dveřních křídlech kompletizovan.</t>
  </si>
  <si>
    <t>1.04 D01 90/P mřížka : (1)</t>
  </si>
  <si>
    <t>766670021R00</t>
  </si>
  <si>
    <t>Montáž kliky a štítku</t>
  </si>
  <si>
    <t>54914588R</t>
  </si>
  <si>
    <t>Kliky se štítem mezip  s ukazatelem 804 Cr</t>
  </si>
  <si>
    <t>61165004R</t>
  </si>
  <si>
    <t>Dveře vnitřní laminované plné 1kř. 90x197 cm</t>
  </si>
  <si>
    <t>POL3_7</t>
  </si>
  <si>
    <t>998766201R00</t>
  </si>
  <si>
    <t>Přesun hmot pro truhlářské konstr., výšky do 6 m</t>
  </si>
  <si>
    <t>767811100R00</t>
  </si>
  <si>
    <t>Montáž větracích mřížek, typ VM</t>
  </si>
  <si>
    <t>1.04 D01 90/P : (1+1)</t>
  </si>
  <si>
    <t>767896120R00</t>
  </si>
  <si>
    <t>Montáž okopových plechů H do 50 cm</t>
  </si>
  <si>
    <t>1.04 D01 90/P : (0,9)</t>
  </si>
  <si>
    <t>767-001</t>
  </si>
  <si>
    <t>Demontáž parkovacího automatu, přemístění a osazení na novou pozici</t>
  </si>
  <si>
    <t>parkovací automat : (1)</t>
  </si>
  <si>
    <t>767-Z01</t>
  </si>
  <si>
    <t>Z01 Dod+Mtz ocel.ochranné zábradlí Tr.50x3+kotevní plech 150x100x5mm, kotvení M10+chem.kotva žár.zinkováno-komaxit RAL9006, dle PD</t>
  </si>
  <si>
    <t>kg</t>
  </si>
  <si>
    <t>Z01 dl.1,95m v.0,9m : (29,93)*1,1</t>
  </si>
  <si>
    <t>767-Z02</t>
  </si>
  <si>
    <t>Z02 Dod+Mtz ocel.ochranné zábradlí Tr.50x3+kotevní plech 100x100x5mm, kotvení M10+chem.kotva žár.zinkováno-komaxit RAL9006, dle PD</t>
  </si>
  <si>
    <t>Z02 dl.0,6m v.0,9m : (12,13)*1,1</t>
  </si>
  <si>
    <t>767-Z03</t>
  </si>
  <si>
    <t>Z03 Dod+Mtz ocel.ochranné zábradlí Tr.50x3+kotevní plech 100x100x5mm, kotvení M10+chem.kotva žár.zinkováno-komaxit RAL9006, dle PD</t>
  </si>
  <si>
    <t>Z03 dl.1,6m v.0,9m : (26,28)*1,1</t>
  </si>
  <si>
    <t>767-Z04</t>
  </si>
  <si>
    <t>Z04 Dod+Mtz ocel.ochranné zábradlí Tr.50x3+kotevní plech 100x100x5mm, kotvení M10+chem.kotva žár.zinkováno-komaxit RAL9006, dle PD</t>
  </si>
  <si>
    <t>Z04 dl.2,55m v.0,9m : (36,19)*1,1</t>
  </si>
  <si>
    <t>767-Z05</t>
  </si>
  <si>
    <t>Z05 Dod+Mtz ocel.ochranné zábradlí Tr.50x3+kotevní plech 100x100x5mm, kotvení M10+chem.kotva žár.zinkováno-komaxit RAL9006, dle PD</t>
  </si>
  <si>
    <t>Z05 dl.2,55m v.0,9m : (36,36)*1,1</t>
  </si>
  <si>
    <t>767-Z06</t>
  </si>
  <si>
    <t>Z06 Dod+Mtz ocel.ochranné zábradlí Tr.50x3+kotevní plech 100x100x5mm, kotvení M10+chem.kotva žár.zinkováno-komaxit RAL9006, dle PD</t>
  </si>
  <si>
    <t>Z06 dl.0,6m v.0,9m : (12,13)*1,1</t>
  </si>
  <si>
    <t>767-Z07</t>
  </si>
  <si>
    <t>Z07 Dod+Mtz ocel.ochranné zábradlí Tr.50x3+kotevní plech 100x100x5mm, kotvení M10+chem.kotva žár.zinkováno-komaxit RAL9006, dle PD</t>
  </si>
  <si>
    <t>Z07 dl.2,2m v.0,9m : (34,1)*1,1</t>
  </si>
  <si>
    <t>767-Z08</t>
  </si>
  <si>
    <t>Z08 Dod+Mtz nerez madlo Tr.32x2+kotevní plech DN 90x3mm, kotvení M8+chem.kotva dle PD</t>
  </si>
  <si>
    <t>Z08 dl.3,55m v.0,9m : (7,48)*1,1</t>
  </si>
  <si>
    <t>767-Z09</t>
  </si>
  <si>
    <t>Z09 Dod+Mtz nerez madlo Tr.32x2+kotevní plech DN 90x3mm, kotvení M8+chem.kotva dle PD</t>
  </si>
  <si>
    <t>Z09 dl.1,177m+1,65m v.0,9m : (7,07)*1,1</t>
  </si>
  <si>
    <t>12710123R</t>
  </si>
  <si>
    <t>Plech nerez 0,8 x 1000 x 2000 mm</t>
  </si>
  <si>
    <t>1.04 D01 90/P : (0,9*0,4)</t>
  </si>
  <si>
    <t>42972821R</t>
  </si>
  <si>
    <t>Mřížka čtyřhranná vel. 425x125 mm</t>
  </si>
  <si>
    <t>998767201R00</t>
  </si>
  <si>
    <t>Přesun hmot pro zámečnické konstr., výšky do 6 m</t>
  </si>
  <si>
    <t>771575109RU1</t>
  </si>
  <si>
    <t>Montáž podlah keram.,hladké, tmel, 30x30 cm (flex.lepidlo, spár.hmota)</t>
  </si>
  <si>
    <t>771577113R00</t>
  </si>
  <si>
    <t>Lišta hliníková přechodová, stejná výška dlaždic</t>
  </si>
  <si>
    <t>1.03 dl.0,7m : (0,7)</t>
  </si>
  <si>
    <t>1.04 dl.0,9m : (0,9)</t>
  </si>
  <si>
    <t>771101210R00</t>
  </si>
  <si>
    <t>Penetrace podkladu pod dlažby</t>
  </si>
  <si>
    <t>771589791R00</t>
  </si>
  <si>
    <t>Příplatek za plochu do 5 m2 jednotlivě</t>
  </si>
  <si>
    <t>59764203R</t>
  </si>
  <si>
    <t>Dlažba keramická matná 300x300x9 mm Nordic</t>
  </si>
  <si>
    <t>prořez 10% : (8,1312)*0,1</t>
  </si>
  <si>
    <t>dodání na celé m2 : (9-8,94432)</t>
  </si>
  <si>
    <t>998771201R00</t>
  </si>
  <si>
    <t>Přesun hmot pro podlahy z dlaždic, výšky do 6 m</t>
  </si>
  <si>
    <t>781101210R00</t>
  </si>
  <si>
    <t>Penetrace podkladu pod obklady</t>
  </si>
  <si>
    <t>1.03 v.2,17m : (2,2+1,05+0,08)*2*2,17-(0,7*2,1)</t>
  </si>
  <si>
    <t>1.04 v.2m : (2,8+2,055)*2*2-(0,9*2)</t>
  </si>
  <si>
    <t>781475114R00</t>
  </si>
  <si>
    <t>Obklad vnitřní stěn keramický, do tmele, 20x20 cm</t>
  </si>
  <si>
    <t>781111115R00</t>
  </si>
  <si>
    <t>Otvor v obkladačce diamant.korunkou prům.do 30 mm</t>
  </si>
  <si>
    <t>otvory pro vodovod : (2+2+1+1)</t>
  </si>
  <si>
    <t>781111116R00</t>
  </si>
  <si>
    <t>Otvor v obkladačce diamant.korunkou prům.do 90 mm</t>
  </si>
  <si>
    <t>otvory pro odpady : (2+2)</t>
  </si>
  <si>
    <t>otvory pro krabice elektroinstalace : (2+2)</t>
  </si>
  <si>
    <t>597813601R</t>
  </si>
  <si>
    <t>Obkládačka 20x20 bílá lesk</t>
  </si>
  <si>
    <t>prořez 10% : (30,6022)*0,1</t>
  </si>
  <si>
    <t>dodání na celé m2 : (34-33,66242)</t>
  </si>
  <si>
    <t>998781201R00</t>
  </si>
  <si>
    <t>Přesun hmot pro obklady keramické, výšky do 6 m</t>
  </si>
  <si>
    <t>783225600R00</t>
  </si>
  <si>
    <t>Nátěr syntetický kovových konstrukcí 2x email</t>
  </si>
  <si>
    <t>1.04 D01 90/P : (2+0,9+2)*0,2</t>
  </si>
  <si>
    <t>783226100R00</t>
  </si>
  <si>
    <t>Nátěr syntetický kovových konstrukcí základní</t>
  </si>
  <si>
    <t>784402801R00</t>
  </si>
  <si>
    <t>Odstranění malby oškrábáním v místnosti H do 3,8 m</t>
  </si>
  <si>
    <t>1.03 v.2,17m až 3,3m : (2,2+1,05)*2*1,13</t>
  </si>
  <si>
    <t>1.04 v.2m až 2,5m stěny : (2,8+2,055)*2*0,5</t>
  </si>
  <si>
    <t>1.03 strop : (2,2*1,05)</t>
  </si>
  <si>
    <t>784121201R00</t>
  </si>
  <si>
    <t>Penetrace podkladu barvou, Bio vápenná, 1 x</t>
  </si>
  <si>
    <t>1.04 strop : (2,8*2,055)</t>
  </si>
  <si>
    <t>784125212R00</t>
  </si>
  <si>
    <t>Malba Classic, bílá, bez penetrace,2x</t>
  </si>
  <si>
    <t>784498911R00</t>
  </si>
  <si>
    <t>Vyhlazení malířskou masou 1x, výška do 3,8 m</t>
  </si>
  <si>
    <t>M24-V1</t>
  </si>
  <si>
    <t>Dod+Mtz malý radiální ventilátor pro zapuštěnou montáž pod omítku, 107 m3/h, 27,3 W,230V spínání tlačítkem s časovým doběhem dle PD</t>
  </si>
  <si>
    <t>M24-V2</t>
  </si>
  <si>
    <t>Dod+Mtz malý radiální ventilátor pro zapuštěnou montáž do SDK podhledu, 111 m3/h, 27,3 W,230V spínání tlačítkem s časovým doběhem</t>
  </si>
  <si>
    <t>979082212R00</t>
  </si>
  <si>
    <t>Vodorovná doprava suti po suchu do 50 m</t>
  </si>
  <si>
    <t>Přesun suti</t>
  </si>
  <si>
    <t>POL8_</t>
  </si>
  <si>
    <t>979087112R00</t>
  </si>
  <si>
    <t>Nakládání suti na dopravní prostředky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</si>
  <si>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</si>
  <si>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</si>
  <si>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</si>
  <si>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</si>
  <si>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</si>
  <si>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</si>
  <si>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</si>
  <si>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</si>
  <si>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</si>
  <si>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</si>
  <si>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</si>
  <si>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</si>
  <si>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</si>
  <si>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</si>
  <si>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</si>
  <si>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005122010R</t>
  </si>
  <si>
    <t>Provoz objednatele, koordinační činnost pro subdodavatele, příplatek za malý rozsah zakázky</t>
  </si>
  <si>
    <t>SUM</t>
  </si>
  <si>
    <t>Poznámky uchazeče k zadání</t>
  </si>
  <si>
    <t>POPUZIV</t>
  </si>
  <si>
    <t>END</t>
  </si>
  <si>
    <t>341 11030 744 44-1100</t>
  </si>
  <si>
    <t>CYKY-O 3x1,5  -  uložený pevně</t>
  </si>
  <si>
    <t>341 11032 744 44-1100</t>
  </si>
  <si>
    <t>CYKY-J 3x1,5  -  uložený pevně</t>
  </si>
  <si>
    <t>341 11038 744 44-1100</t>
  </si>
  <si>
    <t>CYKY-J 3x2,5  -  uložený pevně</t>
  </si>
  <si>
    <t>341 43808 744 33-1241</t>
  </si>
  <si>
    <t>CGSG (H05RN-F) 3x1,5 - uložený volně</t>
  </si>
  <si>
    <t>746 31-2100</t>
  </si>
  <si>
    <t>Ukončení šňůry  do 3 x 4 mm2</t>
  </si>
  <si>
    <t>ks</t>
  </si>
  <si>
    <t>POL1_9</t>
  </si>
  <si>
    <t>746 41-3150</t>
  </si>
  <si>
    <t>Ukončení kabelu  do 3 x 4  mm2</t>
  </si>
  <si>
    <t>35400+36490 747 11-2111</t>
  </si>
  <si>
    <t>Spínač 10A řaz.1 + kryt (zapuštěný IP20)</t>
  </si>
  <si>
    <t>35410+36494 747 11-2114</t>
  </si>
  <si>
    <t>Spínač 10 A   řaz.1S + kryt + doutnavka   (zapuštěný IP20)</t>
  </si>
  <si>
    <t>51102+52200 747 16-1240</t>
  </si>
  <si>
    <t>Zásuvka  250V, 10/16A   jednonásobná  + kryt    (zapuštěná IP20)</t>
  </si>
  <si>
    <t>345 36700 747 11-2111</t>
  </si>
  <si>
    <t>Rámeček jednonásobný</t>
  </si>
  <si>
    <t>R položka</t>
  </si>
  <si>
    <t>Zapojení ventilátoru 230V</t>
  </si>
  <si>
    <t>časový spínač ventilátoru 230V1A 2-20min</t>
  </si>
  <si>
    <t>R-položka</t>
  </si>
  <si>
    <t>POL12_1</t>
  </si>
  <si>
    <t>345 71518 743 41-2111</t>
  </si>
  <si>
    <t>Krabice přístrojová pr.68mm</t>
  </si>
  <si>
    <t>345 71519 743 41-1111</t>
  </si>
  <si>
    <t>Krabice  odbočná  pr.68mm</t>
  </si>
  <si>
    <t>345 71521 743 41-4111</t>
  </si>
  <si>
    <t>Krabice  rozvodková  pr.68mm</t>
  </si>
  <si>
    <t>345 71562 743 41-4111</t>
  </si>
  <si>
    <t>Krabice  rozvodková  pr.97mm</t>
  </si>
  <si>
    <t>345 72105 743 31-2110</t>
  </si>
  <si>
    <t>Lišta vkládací  18x13mm</t>
  </si>
  <si>
    <t>345 72114 743 31-2120</t>
  </si>
  <si>
    <t>Lišta vkládací  40x20mm</t>
  </si>
  <si>
    <t>345 72125 743 31-2120</t>
  </si>
  <si>
    <t>Lišta vkládací  40x40mm</t>
  </si>
  <si>
    <t>345 71063 743 11-2315</t>
  </si>
  <si>
    <t>Trubka ohebná  vnitřní pr.23mm</t>
  </si>
  <si>
    <t>345 71064 743 11-2316</t>
  </si>
  <si>
    <t>Trubka ohebná vnitřní  pr.29mm</t>
  </si>
  <si>
    <t>Svítidlo LED 27W/2930lm (pr.300mm) IP54  stropní/nástěnné - plast kryt LED 27W, 3600lm, 4000K</t>
  </si>
  <si>
    <t>Svítidlo LED 13W/1800lm (pr.300mm) IP54  stropní/nástěnné - plast kryt LED 13W, 1800lm, 4000K</t>
  </si>
  <si>
    <t>Svítidlo nouzové s vl.zdrojem nástěnné 276x144x43mm LED 3W/320lm / 1hod, IP42 + piktogram</t>
  </si>
  <si>
    <t>974 03-1110</t>
  </si>
  <si>
    <t>Sekání rýhy ve zdivu  30 x 30 mm</t>
  </si>
  <si>
    <t>974 03-1130</t>
  </si>
  <si>
    <t>Sekání rýhy ve zdivu  30 x 70 mm</t>
  </si>
  <si>
    <t>974 03-1330</t>
  </si>
  <si>
    <t>Sekání rýhy ve zdivu  70 x 70 mm</t>
  </si>
  <si>
    <t>971 03-3100</t>
  </si>
  <si>
    <t>Sekání otvoru  ve zdivu pr.60mm do 150mm</t>
  </si>
  <si>
    <t>Demontáž stávající elektroinstlace v místě stavebních úprav a uložení elektro odpadu na skládku</t>
  </si>
  <si>
    <t>h</t>
  </si>
  <si>
    <t>Zabezpečení pracoviště</t>
  </si>
  <si>
    <t>Koordinace s ostatními profesemi</t>
  </si>
  <si>
    <t>Pomocné práce, pomocné stavební práce nutné k řádnému dokončení díla,  uvedení do provozu</t>
  </si>
  <si>
    <t>Projektová dokumentace skutečného provedení</t>
  </si>
  <si>
    <t>740991100</t>
  </si>
  <si>
    <t>celková prohlídka a vyhotovení revizní zprávy pro objem montážních prací do 100 tis. Kč</t>
  </si>
  <si>
    <t>742991110</t>
  </si>
  <si>
    <t>Zkoušky a prohlídky rozvodných zařízení kontrola rozváděčů nn,</t>
  </si>
  <si>
    <t>R.1.</t>
  </si>
  <si>
    <t>ÚPRAVA ROZVADĚČE R1</t>
  </si>
  <si>
    <t>R.1.1.</t>
  </si>
  <si>
    <t>Propojení obvodů + propoj lišty</t>
  </si>
  <si>
    <t>R.1.2.</t>
  </si>
  <si>
    <t>úprava krycí desky</t>
  </si>
  <si>
    <t>R.1.3.</t>
  </si>
  <si>
    <t>Jistič + chránič 10kA  10/1N/B/003</t>
  </si>
  <si>
    <t>R.1.4.</t>
  </si>
  <si>
    <t>Jistič + chránič 10kA  16/1N/B/003</t>
  </si>
  <si>
    <t>R.1.5.</t>
  </si>
  <si>
    <t>Svorka řadová  4 mm2</t>
  </si>
  <si>
    <t>J-Y(St)-Y 3x2x0,8  -  uložený volně</t>
  </si>
  <si>
    <t>Trubka ohebná pr.16mm pod omítkou</t>
  </si>
  <si>
    <t>TRAFO  - SIGNALIZAČNÍ SYSTÉM NA WC</t>
  </si>
  <si>
    <t>KONTROLNÍ MODUL S ALARMEM - SIGNALIZAČNÍ SYSTÉM NA WC</t>
  </si>
  <si>
    <t>POTVRZOVACÍ TLAČÍTKO - SIGNALIZAČNÍ SYSTÉM NA WC</t>
  </si>
  <si>
    <t>SIGNÁLNÍ TLAČÍTKO SE ŠŇŮROU - SIGNALIZAČNÍ SYSTÉM NA WC</t>
  </si>
  <si>
    <t>Rámeček jednonásobný - SIGNALIZAČNÍ SYSTÉM NA WC</t>
  </si>
  <si>
    <t>Krabice odbočná   pr.68mm</t>
  </si>
  <si>
    <t>POL12_0</t>
  </si>
  <si>
    <t>Pomocné práce a uvedení do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</si>
</sst>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N75" sqref="N7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10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24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/>
      <c r="E11" s="238"/>
      <c r="F11" s="238"/>
      <c r="G11" s="238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SUMIF(F51:F76,A16,I51:I76)+SUMIF(F51:F76,"PSU",I51:I76)</f>
        <v>0</v>
      </c>
      <c r="J16" s="205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SUMIF(F51:F76,A17,I51:I76)</f>
        <v>0</v>
      </c>
      <c r="J17" s="205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SUMIF(F51:F76,A18,I51:I76)</f>
        <v>0</v>
      </c>
      <c r="J18" s="205"/>
    </row>
    <row r="19" spans="1:10" ht="23.25" customHeight="1" x14ac:dyDescent="0.2">
      <c r="A19" s="138" t="s">
        <v>105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SUMIF(F51:F76,A19,I51:I76)</f>
        <v>0</v>
      </c>
      <c r="J19" s="205"/>
    </row>
    <row r="20" spans="1:10" ht="23.25" customHeight="1" x14ac:dyDescent="0.2">
      <c r="A20" s="138" t="s">
        <v>106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SUMIF(F51:F76,A20,I51:I76)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9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6"/>
      <c r="D39" s="196"/>
      <c r="E39" s="196"/>
      <c r="F39" s="99">
        <f>'SO04.4 SO04.4 Pol'!AE332+'SO04.4.2 SO04.4.2 Pol'!AE63</f>
        <v>0</v>
      </c>
      <c r="G39" s="100">
        <f>'SO04.4 SO04.4 Pol'!AF332+'SO04.4.2 SO04.4.2 Pol'!AF63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customHeight="1" x14ac:dyDescent="0.2">
      <c r="A40" s="88">
        <v>2</v>
      </c>
      <c r="B40" s="103" t="s">
        <v>46</v>
      </c>
      <c r="C40" s="197" t="s">
        <v>47</v>
      </c>
      <c r="D40" s="197"/>
      <c r="E40" s="197"/>
      <c r="F40" s="104">
        <f>'SO04.4 SO04.4 Pol'!AE332</f>
        <v>0</v>
      </c>
      <c r="G40" s="105">
        <f>'SO04.4 SO04.4 Pol'!AF332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customHeight="1" x14ac:dyDescent="0.2">
      <c r="A41" s="88">
        <v>3</v>
      </c>
      <c r="B41" s="107" t="s">
        <v>46</v>
      </c>
      <c r="C41" s="196" t="s">
        <v>48</v>
      </c>
      <c r="D41" s="196"/>
      <c r="E41" s="196"/>
      <c r="F41" s="108">
        <f>'SO04.4 SO04.4 Pol'!AE332</f>
        <v>0</v>
      </c>
      <c r="G41" s="101">
        <f>'SO04.4 SO04.4 Pol'!AF332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customHeight="1" x14ac:dyDescent="0.2">
      <c r="A42" s="88">
        <v>2</v>
      </c>
      <c r="B42" s="103" t="s">
        <v>49</v>
      </c>
      <c r="C42" s="197" t="s">
        <v>47</v>
      </c>
      <c r="D42" s="197"/>
      <c r="E42" s="197"/>
      <c r="F42" s="104">
        <f>'SO04.4.2 SO04.4.2 Pol'!AE63</f>
        <v>0</v>
      </c>
      <c r="G42" s="105">
        <f>'SO04.4.2 SO04.4.2 Pol'!AF63</f>
        <v>0</v>
      </c>
      <c r="H42" s="105">
        <f>(F42*SazbaDPH1/100)+(G42*SazbaDPH2/100)</f>
        <v>0</v>
      </c>
      <c r="I42" s="105">
        <f>F42+G42+H42</f>
        <v>0</v>
      </c>
      <c r="J42" s="106" t="str">
        <f>IF(_xlfn.SINGLE(CenaCelkemVypocet)=0,"",I42/_xlfn.SINGLE(CenaCelkemVypocet)*100)</f>
        <v/>
      </c>
    </row>
    <row r="43" spans="1:10" ht="25.5" customHeight="1" x14ac:dyDescent="0.2">
      <c r="A43" s="88">
        <v>3</v>
      </c>
      <c r="B43" s="107" t="s">
        <v>49</v>
      </c>
      <c r="C43" s="196" t="s">
        <v>50</v>
      </c>
      <c r="D43" s="196"/>
      <c r="E43" s="196"/>
      <c r="F43" s="108">
        <f>'SO04.4.2 SO04.4.2 Pol'!AE63</f>
        <v>0</v>
      </c>
      <c r="G43" s="101">
        <f>'SO04.4.2 SO04.4.2 Pol'!AF63</f>
        <v>0</v>
      </c>
      <c r="H43" s="101">
        <f>(F43*SazbaDPH1/100)+(G43*SazbaDPH2/100)</f>
        <v>0</v>
      </c>
      <c r="I43" s="101">
        <f>F43+G43+H43</f>
        <v>0</v>
      </c>
      <c r="J43" s="102" t="str">
        <f>IF(_xlfn.SINGLE(CenaCelkemVypocet)=0,"",I43/_xlfn.SINGLE(CenaCelkemVypocet)*100)</f>
        <v/>
      </c>
    </row>
    <row r="44" spans="1:10" ht="25.5" customHeight="1" x14ac:dyDescent="0.2">
      <c r="A44" s="88"/>
      <c r="B44" s="193" t="s">
        <v>51</v>
      </c>
      <c r="C44" s="194"/>
      <c r="D44" s="194"/>
      <c r="E44" s="195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75" x14ac:dyDescent="0.25">
      <c r="B48" s="120" t="s">
        <v>53</v>
      </c>
    </row>
    <row r="50" spans="1:10" ht="25.5" customHeight="1" x14ac:dyDescent="0.2">
      <c r="A50" s="122"/>
      <c r="B50" s="125" t="s">
        <v>18</v>
      </c>
      <c r="C50" s="125" t="s">
        <v>6</v>
      </c>
      <c r="D50" s="126"/>
      <c r="E50" s="126"/>
      <c r="F50" s="127" t="s">
        <v>54</v>
      </c>
      <c r="G50" s="127"/>
      <c r="H50" s="127"/>
      <c r="I50" s="127" t="s">
        <v>31</v>
      </c>
      <c r="J50" s="127" t="s">
        <v>0</v>
      </c>
    </row>
    <row r="51" spans="1:10" ht="36.75" customHeight="1" x14ac:dyDescent="0.2">
      <c r="A51" s="123"/>
      <c r="B51" s="128" t="s">
        <v>55</v>
      </c>
      <c r="C51" s="191" t="s">
        <v>56</v>
      </c>
      <c r="D51" s="192"/>
      <c r="E51" s="192"/>
      <c r="F51" s="134" t="s">
        <v>26</v>
      </c>
      <c r="G51" s="135"/>
      <c r="H51" s="135"/>
      <c r="I51" s="135">
        <f>'SO04.4 SO04.4 Pol'!G8</f>
        <v>0</v>
      </c>
      <c r="J51" s="132" t="str">
        <f>IF(I77=0,"",I51/I77*100)</f>
        <v/>
      </c>
    </row>
    <row r="52" spans="1:10" ht="36.75" customHeight="1" x14ac:dyDescent="0.2">
      <c r="A52" s="123"/>
      <c r="B52" s="128" t="s">
        <v>57</v>
      </c>
      <c r="C52" s="191" t="s">
        <v>58</v>
      </c>
      <c r="D52" s="192"/>
      <c r="E52" s="192"/>
      <c r="F52" s="134" t="s">
        <v>26</v>
      </c>
      <c r="G52" s="135"/>
      <c r="H52" s="135"/>
      <c r="I52" s="135">
        <f>'SO04.4 SO04.4 Pol'!G43</f>
        <v>0</v>
      </c>
      <c r="J52" s="132" t="str">
        <f>IF(I77=0,"",I52/I77*100)</f>
        <v/>
      </c>
    </row>
    <row r="53" spans="1:10" ht="36.75" customHeight="1" x14ac:dyDescent="0.2">
      <c r="A53" s="123"/>
      <c r="B53" s="128" t="s">
        <v>59</v>
      </c>
      <c r="C53" s="191" t="s">
        <v>60</v>
      </c>
      <c r="D53" s="192"/>
      <c r="E53" s="192"/>
      <c r="F53" s="134" t="s">
        <v>26</v>
      </c>
      <c r="G53" s="135"/>
      <c r="H53" s="135"/>
      <c r="I53" s="135">
        <f>'SO04.4 SO04.4 Pol'!G55</f>
        <v>0</v>
      </c>
      <c r="J53" s="132" t="str">
        <f>IF(I77=0,"",I53/I77*100)</f>
        <v/>
      </c>
    </row>
    <row r="54" spans="1:10" ht="36.75" customHeight="1" x14ac:dyDescent="0.2">
      <c r="A54" s="123"/>
      <c r="B54" s="128" t="s">
        <v>61</v>
      </c>
      <c r="C54" s="191" t="s">
        <v>62</v>
      </c>
      <c r="D54" s="192"/>
      <c r="E54" s="192"/>
      <c r="F54" s="134" t="s">
        <v>26</v>
      </c>
      <c r="G54" s="135"/>
      <c r="H54" s="135"/>
      <c r="I54" s="135">
        <f>'SO04.4 SO04.4 Pol'!G59</f>
        <v>0</v>
      </c>
      <c r="J54" s="132" t="str">
        <f>IF(I77=0,"",I54/I77*100)</f>
        <v/>
      </c>
    </row>
    <row r="55" spans="1:10" ht="36.75" customHeight="1" x14ac:dyDescent="0.2">
      <c r="A55" s="123"/>
      <c r="B55" s="128" t="s">
        <v>63</v>
      </c>
      <c r="C55" s="191" t="s">
        <v>64</v>
      </c>
      <c r="D55" s="192"/>
      <c r="E55" s="192"/>
      <c r="F55" s="134" t="s">
        <v>26</v>
      </c>
      <c r="G55" s="135"/>
      <c r="H55" s="135"/>
      <c r="I55" s="135">
        <f>'SO04.4 SO04.4 Pol'!G74</f>
        <v>0</v>
      </c>
      <c r="J55" s="132" t="str">
        <f>IF(I77=0,"",I55/I77*100)</f>
        <v/>
      </c>
    </row>
    <row r="56" spans="1:10" ht="36.75" customHeight="1" x14ac:dyDescent="0.2">
      <c r="A56" s="123"/>
      <c r="B56" s="128" t="s">
        <v>65</v>
      </c>
      <c r="C56" s="191" t="s">
        <v>66</v>
      </c>
      <c r="D56" s="192"/>
      <c r="E56" s="192"/>
      <c r="F56" s="134" t="s">
        <v>26</v>
      </c>
      <c r="G56" s="135"/>
      <c r="H56" s="135"/>
      <c r="I56" s="135">
        <f>'SO04.4 SO04.4 Pol'!G81</f>
        <v>0</v>
      </c>
      <c r="J56" s="132" t="str">
        <f>IF(I77=0,"",I56/I77*100)</f>
        <v/>
      </c>
    </row>
    <row r="57" spans="1:10" ht="36.75" customHeight="1" x14ac:dyDescent="0.2">
      <c r="A57" s="123"/>
      <c r="B57" s="128" t="s">
        <v>67</v>
      </c>
      <c r="C57" s="191" t="s">
        <v>68</v>
      </c>
      <c r="D57" s="192"/>
      <c r="E57" s="192"/>
      <c r="F57" s="134" t="s">
        <v>26</v>
      </c>
      <c r="G57" s="135"/>
      <c r="H57" s="135"/>
      <c r="I57" s="135">
        <f>'SO04.4 SO04.4 Pol'!G84</f>
        <v>0</v>
      </c>
      <c r="J57" s="132" t="str">
        <f>IF(I77=0,"",I57/I77*100)</f>
        <v/>
      </c>
    </row>
    <row r="58" spans="1:10" ht="36.75" customHeight="1" x14ac:dyDescent="0.2">
      <c r="A58" s="123"/>
      <c r="B58" s="128" t="s">
        <v>69</v>
      </c>
      <c r="C58" s="191" t="s">
        <v>70</v>
      </c>
      <c r="D58" s="192"/>
      <c r="E58" s="192"/>
      <c r="F58" s="134" t="s">
        <v>26</v>
      </c>
      <c r="G58" s="135"/>
      <c r="H58" s="135"/>
      <c r="I58" s="135">
        <f>'SO04.4 SO04.4 Pol'!G89</f>
        <v>0</v>
      </c>
      <c r="J58" s="132" t="str">
        <f>IF(I77=0,"",I58/I77*100)</f>
        <v/>
      </c>
    </row>
    <row r="59" spans="1:10" ht="36.75" customHeight="1" x14ac:dyDescent="0.2">
      <c r="A59" s="123"/>
      <c r="B59" s="128" t="s">
        <v>71</v>
      </c>
      <c r="C59" s="191" t="s">
        <v>72</v>
      </c>
      <c r="D59" s="192"/>
      <c r="E59" s="192"/>
      <c r="F59" s="134" t="s">
        <v>26</v>
      </c>
      <c r="G59" s="135"/>
      <c r="H59" s="135"/>
      <c r="I59" s="135">
        <f>'SO04.4 SO04.4 Pol'!G96</f>
        <v>0</v>
      </c>
      <c r="J59" s="132" t="str">
        <f>IF(I77=0,"",I59/I77*100)</f>
        <v/>
      </c>
    </row>
    <row r="60" spans="1:10" ht="36.75" customHeight="1" x14ac:dyDescent="0.2">
      <c r="A60" s="123"/>
      <c r="B60" s="128" t="s">
        <v>73</v>
      </c>
      <c r="C60" s="191" t="s">
        <v>74</v>
      </c>
      <c r="D60" s="192"/>
      <c r="E60" s="192"/>
      <c r="F60" s="134" t="s">
        <v>26</v>
      </c>
      <c r="G60" s="135"/>
      <c r="H60" s="135"/>
      <c r="I60" s="135">
        <f>'SO04.4 SO04.4 Pol'!G100</f>
        <v>0</v>
      </c>
      <c r="J60" s="132" t="str">
        <f>IF(I77=0,"",I60/I77*100)</f>
        <v/>
      </c>
    </row>
    <row r="61" spans="1:10" ht="36.75" customHeight="1" x14ac:dyDescent="0.2">
      <c r="A61" s="123"/>
      <c r="B61" s="128" t="s">
        <v>75</v>
      </c>
      <c r="C61" s="191" t="s">
        <v>76</v>
      </c>
      <c r="D61" s="192"/>
      <c r="E61" s="192"/>
      <c r="F61" s="134" t="s">
        <v>26</v>
      </c>
      <c r="G61" s="135"/>
      <c r="H61" s="135"/>
      <c r="I61" s="135">
        <f>'SO04.4 SO04.4 Pol'!G128</f>
        <v>0</v>
      </c>
      <c r="J61" s="132" t="str">
        <f>IF(I77=0,"",I61/I77*100)</f>
        <v/>
      </c>
    </row>
    <row r="62" spans="1:10" ht="36.75" customHeight="1" x14ac:dyDescent="0.2">
      <c r="A62" s="123"/>
      <c r="B62" s="128" t="s">
        <v>77</v>
      </c>
      <c r="C62" s="191" t="s">
        <v>78</v>
      </c>
      <c r="D62" s="192"/>
      <c r="E62" s="192"/>
      <c r="F62" s="134" t="s">
        <v>26</v>
      </c>
      <c r="G62" s="135"/>
      <c r="H62" s="135"/>
      <c r="I62" s="135">
        <f>'SO04.4 SO04.4 Pol'!G189</f>
        <v>0</v>
      </c>
      <c r="J62" s="132" t="str">
        <f>IF(I77=0,"",I62/I77*100)</f>
        <v/>
      </c>
    </row>
    <row r="63" spans="1:10" ht="36.75" customHeight="1" x14ac:dyDescent="0.2">
      <c r="A63" s="123"/>
      <c r="B63" s="128" t="s">
        <v>79</v>
      </c>
      <c r="C63" s="191" t="s">
        <v>80</v>
      </c>
      <c r="D63" s="192"/>
      <c r="E63" s="192"/>
      <c r="F63" s="134" t="s">
        <v>27</v>
      </c>
      <c r="G63" s="135"/>
      <c r="H63" s="135"/>
      <c r="I63" s="135">
        <f>'SO04.4 SO04.4 Pol'!G191</f>
        <v>0</v>
      </c>
      <c r="J63" s="132" t="str">
        <f>IF(I77=0,"",I63/I77*100)</f>
        <v/>
      </c>
    </row>
    <row r="64" spans="1:10" ht="36.75" customHeight="1" x14ac:dyDescent="0.2">
      <c r="A64" s="123"/>
      <c r="B64" s="128" t="s">
        <v>81</v>
      </c>
      <c r="C64" s="191" t="s">
        <v>82</v>
      </c>
      <c r="D64" s="192"/>
      <c r="E64" s="192"/>
      <c r="F64" s="134" t="s">
        <v>27</v>
      </c>
      <c r="G64" s="135"/>
      <c r="H64" s="135"/>
      <c r="I64" s="135">
        <f>'SO04.4 SO04.4 Pol'!G202</f>
        <v>0</v>
      </c>
      <c r="J64" s="132" t="str">
        <f>IF(I77=0,"",I64/I77*100)</f>
        <v/>
      </c>
    </row>
    <row r="65" spans="1:10" ht="36.75" customHeight="1" x14ac:dyDescent="0.2">
      <c r="A65" s="123"/>
      <c r="B65" s="128" t="s">
        <v>83</v>
      </c>
      <c r="C65" s="191" t="s">
        <v>84</v>
      </c>
      <c r="D65" s="192"/>
      <c r="E65" s="192"/>
      <c r="F65" s="134" t="s">
        <v>27</v>
      </c>
      <c r="G65" s="135"/>
      <c r="H65" s="135"/>
      <c r="I65" s="135">
        <f>'SO04.4 SO04.4 Pol'!G205</f>
        <v>0</v>
      </c>
      <c r="J65" s="132" t="str">
        <f>IF(I77=0,"",I65/I77*100)</f>
        <v/>
      </c>
    </row>
    <row r="66" spans="1:10" ht="36.75" customHeight="1" x14ac:dyDescent="0.2">
      <c r="A66" s="123"/>
      <c r="B66" s="128" t="s">
        <v>85</v>
      </c>
      <c r="C66" s="191" t="s">
        <v>86</v>
      </c>
      <c r="D66" s="192"/>
      <c r="E66" s="192"/>
      <c r="F66" s="134" t="s">
        <v>27</v>
      </c>
      <c r="G66" s="135"/>
      <c r="H66" s="135"/>
      <c r="I66" s="135">
        <f>'SO04.4 SO04.4 Pol'!G213</f>
        <v>0</v>
      </c>
      <c r="J66" s="132" t="str">
        <f>IF(I77=0,"",I66/I77*100)</f>
        <v/>
      </c>
    </row>
    <row r="67" spans="1:10" ht="36.75" customHeight="1" x14ac:dyDescent="0.2">
      <c r="A67" s="123"/>
      <c r="B67" s="128" t="s">
        <v>87</v>
      </c>
      <c r="C67" s="191" t="s">
        <v>88</v>
      </c>
      <c r="D67" s="192"/>
      <c r="E67" s="192"/>
      <c r="F67" s="134" t="s">
        <v>27</v>
      </c>
      <c r="G67" s="135"/>
      <c r="H67" s="135"/>
      <c r="I67" s="135">
        <f>'SO04.4 SO04.4 Pol'!G225</f>
        <v>0</v>
      </c>
      <c r="J67" s="132" t="str">
        <f>IF(I77=0,"",I67/I77*100)</f>
        <v/>
      </c>
    </row>
    <row r="68" spans="1:10" ht="36.75" customHeight="1" x14ac:dyDescent="0.2">
      <c r="A68" s="123"/>
      <c r="B68" s="128" t="s">
        <v>89</v>
      </c>
      <c r="C68" s="191" t="s">
        <v>90</v>
      </c>
      <c r="D68" s="192"/>
      <c r="E68" s="192"/>
      <c r="F68" s="134" t="s">
        <v>27</v>
      </c>
      <c r="G68" s="135"/>
      <c r="H68" s="135"/>
      <c r="I68" s="135">
        <f>'SO04.4 SO04.4 Pol'!G255</f>
        <v>0</v>
      </c>
      <c r="J68" s="132" t="str">
        <f>IF(I77=0,"",I68/I77*100)</f>
        <v/>
      </c>
    </row>
    <row r="69" spans="1:10" ht="36.75" customHeight="1" x14ac:dyDescent="0.2">
      <c r="A69" s="123"/>
      <c r="B69" s="128" t="s">
        <v>91</v>
      </c>
      <c r="C69" s="191" t="s">
        <v>92</v>
      </c>
      <c r="D69" s="192"/>
      <c r="E69" s="192"/>
      <c r="F69" s="134" t="s">
        <v>27</v>
      </c>
      <c r="G69" s="135"/>
      <c r="H69" s="135"/>
      <c r="I69" s="135">
        <f>'SO04.4 SO04.4 Pol'!G274</f>
        <v>0</v>
      </c>
      <c r="J69" s="132" t="str">
        <f>IF(I77=0,"",I69/I77*100)</f>
        <v/>
      </c>
    </row>
    <row r="70" spans="1:10" ht="36.75" customHeight="1" x14ac:dyDescent="0.2">
      <c r="A70" s="123"/>
      <c r="B70" s="128" t="s">
        <v>93</v>
      </c>
      <c r="C70" s="191" t="s">
        <v>94</v>
      </c>
      <c r="D70" s="192"/>
      <c r="E70" s="192"/>
      <c r="F70" s="134" t="s">
        <v>27</v>
      </c>
      <c r="G70" s="135"/>
      <c r="H70" s="135"/>
      <c r="I70" s="135">
        <f>'SO04.4 SO04.4 Pol'!G292</f>
        <v>0</v>
      </c>
      <c r="J70" s="132" t="str">
        <f>IF(I77=0,"",I70/I77*100)</f>
        <v/>
      </c>
    </row>
    <row r="71" spans="1:10" ht="36.75" customHeight="1" x14ac:dyDescent="0.2">
      <c r="A71" s="123"/>
      <c r="B71" s="128" t="s">
        <v>95</v>
      </c>
      <c r="C71" s="191" t="s">
        <v>96</v>
      </c>
      <c r="D71" s="192"/>
      <c r="E71" s="192"/>
      <c r="F71" s="134" t="s">
        <v>27</v>
      </c>
      <c r="G71" s="135"/>
      <c r="H71" s="135"/>
      <c r="I71" s="135">
        <f>'SO04.4 SO04.4 Pol'!G297</f>
        <v>0</v>
      </c>
      <c r="J71" s="132" t="str">
        <f>IF(I77=0,"",I71/I77*100)</f>
        <v/>
      </c>
    </row>
    <row r="72" spans="1:10" ht="36.75" customHeight="1" x14ac:dyDescent="0.2">
      <c r="A72" s="123"/>
      <c r="B72" s="128" t="s">
        <v>97</v>
      </c>
      <c r="C72" s="191" t="s">
        <v>50</v>
      </c>
      <c r="D72" s="192"/>
      <c r="E72" s="192"/>
      <c r="F72" s="134" t="s">
        <v>28</v>
      </c>
      <c r="G72" s="135"/>
      <c r="H72" s="135"/>
      <c r="I72" s="135">
        <f>'SO04.4.2 SO04.4.2 Pol'!G8</f>
        <v>0</v>
      </c>
      <c r="J72" s="132" t="str">
        <f>IF(I77=0,"",I72/I77*100)</f>
        <v/>
      </c>
    </row>
    <row r="73" spans="1:10" ht="36.75" customHeight="1" x14ac:dyDescent="0.2">
      <c r="A73" s="123"/>
      <c r="B73" s="128" t="s">
        <v>98</v>
      </c>
      <c r="C73" s="191" t="s">
        <v>99</v>
      </c>
      <c r="D73" s="192"/>
      <c r="E73" s="192"/>
      <c r="F73" s="134" t="s">
        <v>28</v>
      </c>
      <c r="G73" s="135"/>
      <c r="H73" s="135"/>
      <c r="I73" s="135">
        <f>'SO04.4.2 SO04.4.2 Pol'!G50</f>
        <v>0</v>
      </c>
      <c r="J73" s="132" t="str">
        <f>IF(I77=0,"",I73/I77*100)</f>
        <v/>
      </c>
    </row>
    <row r="74" spans="1:10" ht="36.75" customHeight="1" x14ac:dyDescent="0.2">
      <c r="A74" s="123"/>
      <c r="B74" s="128" t="s">
        <v>100</v>
      </c>
      <c r="C74" s="191" t="s">
        <v>101</v>
      </c>
      <c r="D74" s="192"/>
      <c r="E74" s="192"/>
      <c r="F74" s="134" t="s">
        <v>28</v>
      </c>
      <c r="G74" s="135"/>
      <c r="H74" s="135"/>
      <c r="I74" s="135">
        <f>'SO04.4 SO04.4 Pol'!G317</f>
        <v>0</v>
      </c>
      <c r="J74" s="132" t="str">
        <f>IF(I77=0,"",I74/I77*100)</f>
        <v/>
      </c>
    </row>
    <row r="75" spans="1:10" ht="36.75" customHeight="1" x14ac:dyDescent="0.2">
      <c r="A75" s="123"/>
      <c r="B75" s="128" t="s">
        <v>102</v>
      </c>
      <c r="C75" s="191" t="s">
        <v>103</v>
      </c>
      <c r="D75" s="192"/>
      <c r="E75" s="192"/>
      <c r="F75" s="134" t="s">
        <v>104</v>
      </c>
      <c r="G75" s="135"/>
      <c r="H75" s="135"/>
      <c r="I75" s="135">
        <f>'SO04.4 SO04.4 Pol'!G320</f>
        <v>0</v>
      </c>
      <c r="J75" s="132" t="str">
        <f>IF(I77=0,"",I75/I77*100)</f>
        <v/>
      </c>
    </row>
    <row r="76" spans="1:10" ht="36.75" customHeight="1" x14ac:dyDescent="0.2">
      <c r="A76" s="123"/>
      <c r="B76" s="128" t="s">
        <v>105</v>
      </c>
      <c r="C76" s="191" t="s">
        <v>29</v>
      </c>
      <c r="D76" s="192"/>
      <c r="E76" s="192"/>
      <c r="F76" s="134" t="s">
        <v>105</v>
      </c>
      <c r="G76" s="135"/>
      <c r="H76" s="135"/>
      <c r="I76" s="135">
        <f>'SO04.4 SO04.4 Pol'!G328</f>
        <v>0</v>
      </c>
      <c r="J76" s="132" t="str">
        <f>IF(I77=0,"",I76/I77*100)</f>
        <v/>
      </c>
    </row>
    <row r="77" spans="1:10" ht="25.5" customHeight="1" x14ac:dyDescent="0.2">
      <c r="A77" s="124"/>
      <c r="B77" s="129" t="s">
        <v>1</v>
      </c>
      <c r="C77" s="130"/>
      <c r="D77" s="131"/>
      <c r="E77" s="131"/>
      <c r="F77" s="136"/>
      <c r="G77" s="137"/>
      <c r="H77" s="137"/>
      <c r="I77" s="137">
        <f>SUM(I51:I76)</f>
        <v>0</v>
      </c>
      <c r="J77" s="133">
        <f>SUM(J51:J76)</f>
        <v>0</v>
      </c>
    </row>
    <row r="78" spans="1:10" x14ac:dyDescent="0.2">
      <c r="F78" s="86"/>
      <c r="G78" s="86"/>
      <c r="H78" s="86"/>
      <c r="I78" s="86"/>
      <c r="J78" s="87"/>
    </row>
    <row r="79" spans="1:10" x14ac:dyDescent="0.2">
      <c r="F79" s="86"/>
      <c r="G79" s="86"/>
      <c r="H79" s="86"/>
      <c r="I79" s="86"/>
      <c r="J79" s="87"/>
    </row>
    <row r="80" spans="1:10" x14ac:dyDescent="0.2">
      <c r="F80" s="86"/>
      <c r="G80" s="86"/>
      <c r="H80" s="86"/>
      <c r="I80" s="86"/>
      <c r="J8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4:E74"/>
    <mergeCell ref="C75:E75"/>
    <mergeCell ref="C76:E76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ECCF-5A2F-4514-8D19-C0DBAEE5610C}">
  <sheetPr>
    <outlinePr summaryBelow="0"/>
  </sheetPr>
  <dimension ref="A1:BH4998"/>
  <sheetViews>
    <sheetView workbookViewId="0">
      <pane ySplit="7" topLeftCell="A8" activePane="bottomLeft" state="frozen"/>
      <selection pane="bottomLeft" activeCell="Z280" sqref="Z280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107</v>
      </c>
    </row>
    <row r="2" spans="1:60" ht="24.95" customHeight="1" x14ac:dyDescent="0.2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108</v>
      </c>
    </row>
    <row r="3" spans="1:60" ht="24.95" customHeight="1" x14ac:dyDescent="0.2">
      <c r="A3" s="139" t="s">
        <v>9</v>
      </c>
      <c r="B3" s="49" t="s">
        <v>46</v>
      </c>
      <c r="C3" s="247" t="s">
        <v>47</v>
      </c>
      <c r="D3" s="248"/>
      <c r="E3" s="248"/>
      <c r="F3" s="248"/>
      <c r="G3" s="249"/>
      <c r="AC3" s="121" t="s">
        <v>108</v>
      </c>
      <c r="AG3" t="s">
        <v>109</v>
      </c>
    </row>
    <row r="4" spans="1:60" ht="24.95" customHeight="1" x14ac:dyDescent="0.2">
      <c r="A4" s="140" t="s">
        <v>10</v>
      </c>
      <c r="B4" s="141" t="s">
        <v>46</v>
      </c>
      <c r="C4" s="250" t="s">
        <v>48</v>
      </c>
      <c r="D4" s="251"/>
      <c r="E4" s="251"/>
      <c r="F4" s="251"/>
      <c r="G4" s="252"/>
      <c r="AG4" t="s">
        <v>110</v>
      </c>
    </row>
    <row r="5" spans="1:60" x14ac:dyDescent="0.2">
      <c r="D5" s="10"/>
    </row>
    <row r="6" spans="1:60" ht="38.25" x14ac:dyDescent="0.2">
      <c r="A6" s="143" t="s">
        <v>111</v>
      </c>
      <c r="B6" s="145" t="s">
        <v>112</v>
      </c>
      <c r="C6" s="145" t="s">
        <v>113</v>
      </c>
      <c r="D6" s="144" t="s">
        <v>114</v>
      </c>
      <c r="E6" s="143" t="s">
        <v>115</v>
      </c>
      <c r="F6" s="142" t="s">
        <v>116</v>
      </c>
      <c r="G6" s="143" t="s">
        <v>31</v>
      </c>
      <c r="H6" s="146" t="s">
        <v>32</v>
      </c>
      <c r="I6" s="146" t="s">
        <v>117</v>
      </c>
      <c r="J6" s="146" t="s">
        <v>33</v>
      </c>
      <c r="K6" s="146" t="s">
        <v>118</v>
      </c>
      <c r="L6" s="146" t="s">
        <v>119</v>
      </c>
      <c r="M6" s="146" t="s">
        <v>120</v>
      </c>
      <c r="N6" s="146" t="s">
        <v>121</v>
      </c>
      <c r="O6" s="146" t="s">
        <v>122</v>
      </c>
      <c r="P6" s="146" t="s">
        <v>123</v>
      </c>
      <c r="Q6" s="146" t="s">
        <v>124</v>
      </c>
      <c r="R6" s="146" t="s">
        <v>125</v>
      </c>
      <c r="S6" s="146" t="s">
        <v>126</v>
      </c>
      <c r="T6" s="146" t="s">
        <v>127</v>
      </c>
      <c r="U6" s="146" t="s">
        <v>128</v>
      </c>
      <c r="V6" s="146" t="s">
        <v>129</v>
      </c>
      <c r="W6" s="146" t="s">
        <v>130</v>
      </c>
      <c r="X6" s="146" t="s">
        <v>131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132</v>
      </c>
      <c r="B8" s="163" t="s">
        <v>55</v>
      </c>
      <c r="C8" s="182" t="s">
        <v>56</v>
      </c>
      <c r="D8" s="164"/>
      <c r="E8" s="165"/>
      <c r="F8" s="166"/>
      <c r="G8" s="167">
        <f>SUMIF(AG9:AG42,"&lt;&gt;NOR",G9:G42)</f>
        <v>0</v>
      </c>
      <c r="H8" s="161"/>
      <c r="I8" s="161">
        <f>SUM(I9:I42)</f>
        <v>0</v>
      </c>
      <c r="J8" s="161"/>
      <c r="K8" s="161">
        <f>SUM(K9:K42)</f>
        <v>0</v>
      </c>
      <c r="L8" s="161"/>
      <c r="M8" s="161">
        <f>SUM(M9:M42)</f>
        <v>0</v>
      </c>
      <c r="N8" s="161"/>
      <c r="O8" s="161">
        <f>SUM(O9:O42)</f>
        <v>0</v>
      </c>
      <c r="P8" s="161"/>
      <c r="Q8" s="161">
        <f>SUM(Q9:Q42)</f>
        <v>18.32</v>
      </c>
      <c r="R8" s="161"/>
      <c r="S8" s="161"/>
      <c r="T8" s="161"/>
      <c r="U8" s="161"/>
      <c r="V8" s="161">
        <f>SUM(V9:V42)</f>
        <v>17.329999999999998</v>
      </c>
      <c r="W8" s="161"/>
      <c r="X8" s="161"/>
      <c r="AG8" t="s">
        <v>133</v>
      </c>
    </row>
    <row r="9" spans="1:60" outlineLevel="1" x14ac:dyDescent="0.2">
      <c r="A9" s="168">
        <v>1</v>
      </c>
      <c r="B9" s="169" t="s">
        <v>134</v>
      </c>
      <c r="C9" s="183" t="s">
        <v>135</v>
      </c>
      <c r="D9" s="170" t="s">
        <v>136</v>
      </c>
      <c r="E9" s="171">
        <v>24.5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0.24</v>
      </c>
      <c r="Q9" s="157">
        <f>ROUND(E9*P9,2)</f>
        <v>5.88</v>
      </c>
      <c r="R9" s="157"/>
      <c r="S9" s="157" t="s">
        <v>137</v>
      </c>
      <c r="T9" s="157" t="s">
        <v>137</v>
      </c>
      <c r="U9" s="157">
        <v>0.17</v>
      </c>
      <c r="V9" s="157">
        <f>ROUND(E9*U9,2)</f>
        <v>4.17</v>
      </c>
      <c r="W9" s="157"/>
      <c r="X9" s="157" t="s">
        <v>138</v>
      </c>
      <c r="Y9" s="147"/>
      <c r="Z9" s="147"/>
      <c r="AA9" s="147"/>
      <c r="AB9" s="147"/>
      <c r="AC9" s="147"/>
      <c r="AD9" s="147"/>
      <c r="AE9" s="147"/>
      <c r="AF9" s="147"/>
      <c r="AG9" s="147" t="s">
        <v>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4" t="s">
        <v>140</v>
      </c>
      <c r="D10" s="159"/>
      <c r="E10" s="160">
        <v>24.5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142</v>
      </c>
      <c r="C11" s="183" t="s">
        <v>143</v>
      </c>
      <c r="D11" s="170" t="s">
        <v>136</v>
      </c>
      <c r="E11" s="171">
        <v>5.82</v>
      </c>
      <c r="F11" s="172"/>
      <c r="G11" s="17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0.2</v>
      </c>
      <c r="Q11" s="157">
        <f>ROUND(E11*P11,2)</f>
        <v>1.1599999999999999</v>
      </c>
      <c r="R11" s="157"/>
      <c r="S11" s="157" t="s">
        <v>137</v>
      </c>
      <c r="T11" s="157" t="s">
        <v>137</v>
      </c>
      <c r="U11" s="157">
        <v>0.1</v>
      </c>
      <c r="V11" s="157">
        <f>ROUND(E11*U11,2)</f>
        <v>0.57999999999999996</v>
      </c>
      <c r="W11" s="157"/>
      <c r="X11" s="157" t="s">
        <v>138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4" t="s">
        <v>144</v>
      </c>
      <c r="D12" s="159"/>
      <c r="E12" s="160">
        <v>5.82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145</v>
      </c>
      <c r="C13" s="183" t="s">
        <v>146</v>
      </c>
      <c r="D13" s="170" t="s">
        <v>136</v>
      </c>
      <c r="E13" s="171">
        <v>7.5</v>
      </c>
      <c r="F13" s="172"/>
      <c r="G13" s="173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0.22</v>
      </c>
      <c r="Q13" s="157">
        <f>ROUND(E13*P13,2)</f>
        <v>1.65</v>
      </c>
      <c r="R13" s="157"/>
      <c r="S13" s="157" t="s">
        <v>137</v>
      </c>
      <c r="T13" s="157" t="s">
        <v>137</v>
      </c>
      <c r="U13" s="157">
        <v>0.251</v>
      </c>
      <c r="V13" s="157">
        <f>ROUND(E13*U13,2)</f>
        <v>1.88</v>
      </c>
      <c r="W13" s="157"/>
      <c r="X13" s="157" t="s">
        <v>138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139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4" t="s">
        <v>147</v>
      </c>
      <c r="D14" s="159"/>
      <c r="E14" s="160">
        <v>7.5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148</v>
      </c>
      <c r="C15" s="183" t="s">
        <v>149</v>
      </c>
      <c r="D15" s="170" t="s">
        <v>136</v>
      </c>
      <c r="E15" s="171">
        <v>3.75</v>
      </c>
      <c r="F15" s="172"/>
      <c r="G15" s="173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0.33</v>
      </c>
      <c r="Q15" s="157">
        <f>ROUND(E15*P15,2)</f>
        <v>1.24</v>
      </c>
      <c r="R15" s="157"/>
      <c r="S15" s="157" t="s">
        <v>137</v>
      </c>
      <c r="T15" s="157" t="s">
        <v>137</v>
      </c>
      <c r="U15" s="157">
        <v>0.3135</v>
      </c>
      <c r="V15" s="157">
        <f>ROUND(E15*U15,2)</f>
        <v>1.18</v>
      </c>
      <c r="W15" s="157"/>
      <c r="X15" s="157" t="s">
        <v>138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139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4" t="s">
        <v>150</v>
      </c>
      <c r="D16" s="159"/>
      <c r="E16" s="160">
        <v>3.75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5</v>
      </c>
      <c r="B17" s="169" t="s">
        <v>151</v>
      </c>
      <c r="C17" s="183" t="s">
        <v>152</v>
      </c>
      <c r="D17" s="170" t="s">
        <v>136</v>
      </c>
      <c r="E17" s="171">
        <v>19.07</v>
      </c>
      <c r="F17" s="172"/>
      <c r="G17" s="173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0.44</v>
      </c>
      <c r="Q17" s="157">
        <f>ROUND(E17*P17,2)</f>
        <v>8.39</v>
      </c>
      <c r="R17" s="157"/>
      <c r="S17" s="157" t="s">
        <v>137</v>
      </c>
      <c r="T17" s="157" t="s">
        <v>137</v>
      </c>
      <c r="U17" s="157">
        <v>0.376</v>
      </c>
      <c r="V17" s="157">
        <f>ROUND(E17*U17,2)</f>
        <v>7.17</v>
      </c>
      <c r="W17" s="157"/>
      <c r="X17" s="157" t="s">
        <v>138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139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4" t="s">
        <v>153</v>
      </c>
      <c r="D18" s="159"/>
      <c r="E18" s="160">
        <v>5.82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4" t="s">
        <v>154</v>
      </c>
      <c r="D19" s="159"/>
      <c r="E19" s="160">
        <v>13.25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6</v>
      </c>
      <c r="B20" s="169" t="s">
        <v>155</v>
      </c>
      <c r="C20" s="183" t="s">
        <v>156</v>
      </c>
      <c r="D20" s="170" t="s">
        <v>136</v>
      </c>
      <c r="E20" s="171">
        <v>30.32</v>
      </c>
      <c r="F20" s="172"/>
      <c r="G20" s="173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137</v>
      </c>
      <c r="T20" s="157" t="s">
        <v>137</v>
      </c>
      <c r="U20" s="157">
        <v>8.0000000000000002E-3</v>
      </c>
      <c r="V20" s="157">
        <f>ROUND(E20*U20,2)</f>
        <v>0.24</v>
      </c>
      <c r="W20" s="157"/>
      <c r="X20" s="157" t="s">
        <v>138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157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4" t="s">
        <v>147</v>
      </c>
      <c r="D21" s="159"/>
      <c r="E21" s="160">
        <v>7.5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4" t="s">
        <v>150</v>
      </c>
      <c r="D22" s="159"/>
      <c r="E22" s="160">
        <v>3.75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4" t="s">
        <v>153</v>
      </c>
      <c r="D23" s="159"/>
      <c r="E23" s="160">
        <v>5.82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4" t="s">
        <v>154</v>
      </c>
      <c r="D24" s="159"/>
      <c r="E24" s="160">
        <v>13.25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7</v>
      </c>
      <c r="B25" s="169" t="s">
        <v>158</v>
      </c>
      <c r="C25" s="183" t="s">
        <v>159</v>
      </c>
      <c r="D25" s="170" t="s">
        <v>160</v>
      </c>
      <c r="E25" s="171">
        <v>0.85750000000000004</v>
      </c>
      <c r="F25" s="172"/>
      <c r="G25" s="173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137</v>
      </c>
      <c r="T25" s="157" t="s">
        <v>137</v>
      </c>
      <c r="U25" s="157">
        <v>2.335</v>
      </c>
      <c r="V25" s="157">
        <f>ROUND(E25*U25,2)</f>
        <v>2</v>
      </c>
      <c r="W25" s="157"/>
      <c r="X25" s="157" t="s">
        <v>138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139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4" t="s">
        <v>161</v>
      </c>
      <c r="D26" s="159"/>
      <c r="E26" s="160">
        <v>0.85750000000000004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8</v>
      </c>
      <c r="B27" s="169" t="s">
        <v>162</v>
      </c>
      <c r="C27" s="183" t="s">
        <v>163</v>
      </c>
      <c r="D27" s="170" t="s">
        <v>160</v>
      </c>
      <c r="E27" s="171">
        <v>5.984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137</v>
      </c>
      <c r="T27" s="157" t="s">
        <v>137</v>
      </c>
      <c r="U27" s="157">
        <v>0.01</v>
      </c>
      <c r="V27" s="157">
        <f>ROUND(E27*U27,2)</f>
        <v>0.06</v>
      </c>
      <c r="W27" s="157"/>
      <c r="X27" s="157" t="s">
        <v>138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139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4" t="s">
        <v>164</v>
      </c>
      <c r="D28" s="159"/>
      <c r="E28" s="160">
        <v>0.75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141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4" t="s">
        <v>165</v>
      </c>
      <c r="D29" s="159"/>
      <c r="E29" s="160">
        <v>0.5625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141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4" t="s">
        <v>166</v>
      </c>
      <c r="D30" s="159"/>
      <c r="E30" s="160">
        <v>1.1639999999999999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4" t="s">
        <v>167</v>
      </c>
      <c r="D31" s="159"/>
      <c r="E31" s="160">
        <v>2.65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141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4" t="s">
        <v>161</v>
      </c>
      <c r="D32" s="159"/>
      <c r="E32" s="160">
        <v>0.85750000000000004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9</v>
      </c>
      <c r="B33" s="169" t="s">
        <v>168</v>
      </c>
      <c r="C33" s="183" t="s">
        <v>169</v>
      </c>
      <c r="D33" s="170" t="s">
        <v>160</v>
      </c>
      <c r="E33" s="171">
        <v>59.84</v>
      </c>
      <c r="F33" s="172"/>
      <c r="G33" s="173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137</v>
      </c>
      <c r="T33" s="157" t="s">
        <v>137</v>
      </c>
      <c r="U33" s="157">
        <v>0</v>
      </c>
      <c r="V33" s="157">
        <f>ROUND(E33*U33,2)</f>
        <v>0</v>
      </c>
      <c r="W33" s="157"/>
      <c r="X33" s="157" t="s">
        <v>138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139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4" t="s">
        <v>170</v>
      </c>
      <c r="D34" s="159"/>
      <c r="E34" s="160">
        <v>59.84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141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8">
        <v>10</v>
      </c>
      <c r="B35" s="169" t="s">
        <v>171</v>
      </c>
      <c r="C35" s="183" t="s">
        <v>172</v>
      </c>
      <c r="D35" s="170" t="s">
        <v>160</v>
      </c>
      <c r="E35" s="171">
        <v>5.984</v>
      </c>
      <c r="F35" s="172"/>
      <c r="G35" s="173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137</v>
      </c>
      <c r="T35" s="157" t="s">
        <v>137</v>
      </c>
      <c r="U35" s="157">
        <v>8.9999999999999993E-3</v>
      </c>
      <c r="V35" s="157">
        <f>ROUND(E35*U35,2)</f>
        <v>0.05</v>
      </c>
      <c r="W35" s="157"/>
      <c r="X35" s="157" t="s">
        <v>138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139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4" t="s">
        <v>164</v>
      </c>
      <c r="D36" s="159"/>
      <c r="E36" s="160">
        <v>0.75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141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4" t="s">
        <v>165</v>
      </c>
      <c r="D37" s="159"/>
      <c r="E37" s="160">
        <v>0.5625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141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4" t="s">
        <v>166</v>
      </c>
      <c r="D38" s="159"/>
      <c r="E38" s="160">
        <v>1.1639999999999999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141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4" t="s">
        <v>167</v>
      </c>
      <c r="D39" s="159"/>
      <c r="E39" s="160">
        <v>2.65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141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4" t="s">
        <v>161</v>
      </c>
      <c r="D40" s="159"/>
      <c r="E40" s="160">
        <v>0.85750000000000004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11</v>
      </c>
      <c r="B41" s="169" t="s">
        <v>173</v>
      </c>
      <c r="C41" s="183" t="s">
        <v>174</v>
      </c>
      <c r="D41" s="170" t="s">
        <v>175</v>
      </c>
      <c r="E41" s="171">
        <v>10.172800000000001</v>
      </c>
      <c r="F41" s="172"/>
      <c r="G41" s="173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7"/>
      <c r="S41" s="157" t="s">
        <v>137</v>
      </c>
      <c r="T41" s="157" t="s">
        <v>137</v>
      </c>
      <c r="U41" s="157">
        <v>0</v>
      </c>
      <c r="V41" s="157">
        <f>ROUND(E41*U41,2)</f>
        <v>0</v>
      </c>
      <c r="W41" s="157"/>
      <c r="X41" s="157" t="s">
        <v>138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139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4" t="s">
        <v>176</v>
      </c>
      <c r="D42" s="159"/>
      <c r="E42" s="160">
        <v>10.172800000000001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141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2" t="s">
        <v>132</v>
      </c>
      <c r="B43" s="163" t="s">
        <v>57</v>
      </c>
      <c r="C43" s="182" t="s">
        <v>58</v>
      </c>
      <c r="D43" s="164"/>
      <c r="E43" s="165"/>
      <c r="F43" s="166"/>
      <c r="G43" s="167">
        <f>SUMIF(AG44:AG54,"&lt;&gt;NOR",G44:G54)</f>
        <v>0</v>
      </c>
      <c r="H43" s="161"/>
      <c r="I43" s="161">
        <f>SUM(I44:I54)</f>
        <v>0</v>
      </c>
      <c r="J43" s="161"/>
      <c r="K43" s="161">
        <f>SUM(K44:K54)</f>
        <v>0</v>
      </c>
      <c r="L43" s="161"/>
      <c r="M43" s="161">
        <f>SUM(M44:M54)</f>
        <v>0</v>
      </c>
      <c r="N43" s="161"/>
      <c r="O43" s="161">
        <f>SUM(O44:O54)</f>
        <v>0.35</v>
      </c>
      <c r="P43" s="161"/>
      <c r="Q43" s="161">
        <f>SUM(Q44:Q54)</f>
        <v>0</v>
      </c>
      <c r="R43" s="161"/>
      <c r="S43" s="161"/>
      <c r="T43" s="161"/>
      <c r="U43" s="161"/>
      <c r="V43" s="161">
        <f>SUM(V44:V54)</f>
        <v>8.76</v>
      </c>
      <c r="W43" s="161"/>
      <c r="X43" s="161"/>
      <c r="AG43" t="s">
        <v>133</v>
      </c>
    </row>
    <row r="44" spans="1:60" ht="22.5" outlineLevel="1" x14ac:dyDescent="0.2">
      <c r="A44" s="168">
        <v>12</v>
      </c>
      <c r="B44" s="169" t="s">
        <v>177</v>
      </c>
      <c r="C44" s="183" t="s">
        <v>178</v>
      </c>
      <c r="D44" s="170" t="s">
        <v>179</v>
      </c>
      <c r="E44" s="171">
        <v>1</v>
      </c>
      <c r="F44" s="172"/>
      <c r="G44" s="173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1.2019999999999999E-2</v>
      </c>
      <c r="O44" s="157">
        <f>ROUND(E44*N44,2)</f>
        <v>0.01</v>
      </c>
      <c r="P44" s="157">
        <v>0</v>
      </c>
      <c r="Q44" s="157">
        <f>ROUND(E44*P44,2)</f>
        <v>0</v>
      </c>
      <c r="R44" s="157"/>
      <c r="S44" s="157" t="s">
        <v>137</v>
      </c>
      <c r="T44" s="157" t="s">
        <v>137</v>
      </c>
      <c r="U44" s="157">
        <v>0.26162999999999997</v>
      </c>
      <c r="V44" s="157">
        <f>ROUND(E44*U44,2)</f>
        <v>0.26</v>
      </c>
      <c r="W44" s="157"/>
      <c r="X44" s="157" t="s">
        <v>138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4" t="s">
        <v>180</v>
      </c>
      <c r="D45" s="159"/>
      <c r="E45" s="160">
        <v>1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141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8">
        <v>13</v>
      </c>
      <c r="B46" s="169" t="s">
        <v>181</v>
      </c>
      <c r="C46" s="183" t="s">
        <v>182</v>
      </c>
      <c r="D46" s="170" t="s">
        <v>179</v>
      </c>
      <c r="E46" s="171">
        <v>3</v>
      </c>
      <c r="F46" s="172"/>
      <c r="G46" s="173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3.32E-3</v>
      </c>
      <c r="O46" s="157">
        <f>ROUND(E46*N46,2)</f>
        <v>0.01</v>
      </c>
      <c r="P46" s="157">
        <v>0</v>
      </c>
      <c r="Q46" s="157">
        <f>ROUND(E46*P46,2)</f>
        <v>0</v>
      </c>
      <c r="R46" s="157"/>
      <c r="S46" s="157" t="s">
        <v>137</v>
      </c>
      <c r="T46" s="157" t="s">
        <v>137</v>
      </c>
      <c r="U46" s="157">
        <v>0.36</v>
      </c>
      <c r="V46" s="157">
        <f>ROUND(E46*U46,2)</f>
        <v>1.08</v>
      </c>
      <c r="W46" s="157"/>
      <c r="X46" s="157" t="s">
        <v>138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4" t="s">
        <v>183</v>
      </c>
      <c r="D47" s="159"/>
      <c r="E47" s="160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141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4" t="s">
        <v>184</v>
      </c>
      <c r="D48" s="159"/>
      <c r="E48" s="160">
        <v>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141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8">
        <v>14</v>
      </c>
      <c r="B49" s="169" t="s">
        <v>185</v>
      </c>
      <c r="C49" s="183" t="s">
        <v>186</v>
      </c>
      <c r="D49" s="170" t="s">
        <v>136</v>
      </c>
      <c r="E49" s="171">
        <v>9.24</v>
      </c>
      <c r="F49" s="172"/>
      <c r="G49" s="173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137</v>
      </c>
      <c r="T49" s="157" t="s">
        <v>137</v>
      </c>
      <c r="U49" s="157">
        <v>0</v>
      </c>
      <c r="V49" s="157">
        <f>ROUND(E49*U49,2)</f>
        <v>0</v>
      </c>
      <c r="W49" s="157"/>
      <c r="X49" s="157" t="s">
        <v>138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157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4" t="s">
        <v>187</v>
      </c>
      <c r="D50" s="159"/>
      <c r="E50" s="160">
        <v>9.24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141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8">
        <v>15</v>
      </c>
      <c r="B51" s="169" t="s">
        <v>188</v>
      </c>
      <c r="C51" s="183" t="s">
        <v>189</v>
      </c>
      <c r="D51" s="170" t="s">
        <v>136</v>
      </c>
      <c r="E51" s="171">
        <v>1.875</v>
      </c>
      <c r="F51" s="172"/>
      <c r="G51" s="173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7">
        <v>0.11219</v>
      </c>
      <c r="O51" s="157">
        <f>ROUND(E51*N51,2)</f>
        <v>0.21</v>
      </c>
      <c r="P51" s="157">
        <v>0</v>
      </c>
      <c r="Q51" s="157">
        <f>ROUND(E51*P51,2)</f>
        <v>0</v>
      </c>
      <c r="R51" s="157"/>
      <c r="S51" s="157" t="s">
        <v>137</v>
      </c>
      <c r="T51" s="157" t="s">
        <v>137</v>
      </c>
      <c r="U51" s="157">
        <v>0.55488999999999999</v>
      </c>
      <c r="V51" s="157">
        <f>ROUND(E51*U51,2)</f>
        <v>1.04</v>
      </c>
      <c r="W51" s="157"/>
      <c r="X51" s="157" t="s">
        <v>138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4" t="s">
        <v>190</v>
      </c>
      <c r="D52" s="159"/>
      <c r="E52" s="160">
        <v>1.875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141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68">
        <v>16</v>
      </c>
      <c r="B53" s="169" t="s">
        <v>191</v>
      </c>
      <c r="C53" s="183" t="s">
        <v>192</v>
      </c>
      <c r="D53" s="170" t="s">
        <v>136</v>
      </c>
      <c r="E53" s="171">
        <v>9.24</v>
      </c>
      <c r="F53" s="172"/>
      <c r="G53" s="173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1.2670000000000001E-2</v>
      </c>
      <c r="O53" s="157">
        <f>ROUND(E53*N53,2)</f>
        <v>0.12</v>
      </c>
      <c r="P53" s="157">
        <v>0</v>
      </c>
      <c r="Q53" s="157">
        <f>ROUND(E53*P53,2)</f>
        <v>0</v>
      </c>
      <c r="R53" s="157"/>
      <c r="S53" s="157" t="s">
        <v>137</v>
      </c>
      <c r="T53" s="157" t="s">
        <v>137</v>
      </c>
      <c r="U53" s="157">
        <v>0.69</v>
      </c>
      <c r="V53" s="157">
        <f>ROUND(E53*U53,2)</f>
        <v>6.38</v>
      </c>
      <c r="W53" s="157"/>
      <c r="X53" s="157" t="s">
        <v>138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4" t="s">
        <v>187</v>
      </c>
      <c r="D54" s="159"/>
      <c r="E54" s="160">
        <v>9.24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141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2" t="s">
        <v>132</v>
      </c>
      <c r="B55" s="163" t="s">
        <v>59</v>
      </c>
      <c r="C55" s="182" t="s">
        <v>60</v>
      </c>
      <c r="D55" s="164"/>
      <c r="E55" s="165"/>
      <c r="F55" s="166"/>
      <c r="G55" s="167">
        <f>SUMIF(AG56:AG58,"&lt;&gt;NOR",G56:G58)</f>
        <v>0</v>
      </c>
      <c r="H55" s="161"/>
      <c r="I55" s="161">
        <f>SUM(I56:I58)</f>
        <v>0</v>
      </c>
      <c r="J55" s="161"/>
      <c r="K55" s="161">
        <f>SUM(K56:K58)</f>
        <v>0</v>
      </c>
      <c r="L55" s="161"/>
      <c r="M55" s="161">
        <f>SUM(M56:M58)</f>
        <v>0</v>
      </c>
      <c r="N55" s="161"/>
      <c r="O55" s="161">
        <f>SUM(O56:O58)</f>
        <v>0.1</v>
      </c>
      <c r="P55" s="161"/>
      <c r="Q55" s="161">
        <f>SUM(Q56:Q58)</f>
        <v>0</v>
      </c>
      <c r="R55" s="161"/>
      <c r="S55" s="161"/>
      <c r="T55" s="161"/>
      <c r="U55" s="161"/>
      <c r="V55" s="161">
        <f>SUM(V56:V58)</f>
        <v>7.66</v>
      </c>
      <c r="W55" s="161"/>
      <c r="X55" s="161"/>
      <c r="AG55" t="s">
        <v>133</v>
      </c>
    </row>
    <row r="56" spans="1:60" ht="22.5" outlineLevel="1" x14ac:dyDescent="0.2">
      <c r="A56" s="168">
        <v>17</v>
      </c>
      <c r="B56" s="169" t="s">
        <v>193</v>
      </c>
      <c r="C56" s="183" t="s">
        <v>194</v>
      </c>
      <c r="D56" s="170" t="s">
        <v>136</v>
      </c>
      <c r="E56" s="171">
        <v>8.0640000000000001</v>
      </c>
      <c r="F56" s="172"/>
      <c r="G56" s="173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7">
        <v>1.1900000000000001E-2</v>
      </c>
      <c r="O56" s="157">
        <f>ROUND(E56*N56,2)</f>
        <v>0.1</v>
      </c>
      <c r="P56" s="157">
        <v>0</v>
      </c>
      <c r="Q56" s="157">
        <f>ROUND(E56*P56,2)</f>
        <v>0</v>
      </c>
      <c r="R56" s="157"/>
      <c r="S56" s="157" t="s">
        <v>137</v>
      </c>
      <c r="T56" s="157" t="s">
        <v>137</v>
      </c>
      <c r="U56" s="157">
        <v>0.95</v>
      </c>
      <c r="V56" s="157">
        <f>ROUND(E56*U56,2)</f>
        <v>7.66</v>
      </c>
      <c r="W56" s="157"/>
      <c r="X56" s="157" t="s">
        <v>138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157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4" t="s">
        <v>195</v>
      </c>
      <c r="D57" s="159"/>
      <c r="E57" s="160">
        <v>2.31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4" t="s">
        <v>196</v>
      </c>
      <c r="D58" s="159"/>
      <c r="E58" s="160">
        <v>5.7539999999999996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2" t="s">
        <v>132</v>
      </c>
      <c r="B59" s="163" t="s">
        <v>61</v>
      </c>
      <c r="C59" s="182" t="s">
        <v>62</v>
      </c>
      <c r="D59" s="164"/>
      <c r="E59" s="165"/>
      <c r="F59" s="166"/>
      <c r="G59" s="167">
        <f>SUMIF(AG60:AG73,"&lt;&gt;NOR",G60:G73)</f>
        <v>0</v>
      </c>
      <c r="H59" s="161"/>
      <c r="I59" s="161">
        <f>SUM(I60:I73)</f>
        <v>0</v>
      </c>
      <c r="J59" s="161"/>
      <c r="K59" s="161">
        <f>SUM(K60:K73)</f>
        <v>0</v>
      </c>
      <c r="L59" s="161"/>
      <c r="M59" s="161">
        <f>SUM(M60:M73)</f>
        <v>0</v>
      </c>
      <c r="N59" s="161"/>
      <c r="O59" s="161">
        <f>SUM(O60:O73)</f>
        <v>14.240000000000002</v>
      </c>
      <c r="P59" s="161"/>
      <c r="Q59" s="161">
        <f>SUM(Q60:Q73)</f>
        <v>0</v>
      </c>
      <c r="R59" s="161"/>
      <c r="S59" s="161"/>
      <c r="T59" s="161"/>
      <c r="U59" s="161"/>
      <c r="V59" s="161">
        <f>SUM(V60:V73)</f>
        <v>30.77</v>
      </c>
      <c r="W59" s="161"/>
      <c r="X59" s="161"/>
      <c r="AG59" t="s">
        <v>133</v>
      </c>
    </row>
    <row r="60" spans="1:60" outlineLevel="1" x14ac:dyDescent="0.2">
      <c r="A60" s="168">
        <v>18</v>
      </c>
      <c r="B60" s="169" t="s">
        <v>197</v>
      </c>
      <c r="C60" s="183" t="s">
        <v>198</v>
      </c>
      <c r="D60" s="170" t="s">
        <v>136</v>
      </c>
      <c r="E60" s="171">
        <v>30.32</v>
      </c>
      <c r="F60" s="172"/>
      <c r="G60" s="173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137</v>
      </c>
      <c r="T60" s="157" t="s">
        <v>137</v>
      </c>
      <c r="U60" s="157">
        <v>0.15</v>
      </c>
      <c r="V60" s="157">
        <f>ROUND(E60*U60,2)</f>
        <v>4.55</v>
      </c>
      <c r="W60" s="157"/>
      <c r="X60" s="157" t="s">
        <v>138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139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4" t="s">
        <v>199</v>
      </c>
      <c r="D61" s="159"/>
      <c r="E61" s="160">
        <v>24.5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141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4" t="s">
        <v>200</v>
      </c>
      <c r="D62" s="159"/>
      <c r="E62" s="160">
        <v>5.82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141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8">
        <v>19</v>
      </c>
      <c r="B63" s="169" t="s">
        <v>201</v>
      </c>
      <c r="C63" s="183" t="s">
        <v>202</v>
      </c>
      <c r="D63" s="170" t="s">
        <v>136</v>
      </c>
      <c r="E63" s="171">
        <v>30.32</v>
      </c>
      <c r="F63" s="172"/>
      <c r="G63" s="173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7">
        <v>0.378</v>
      </c>
      <c r="O63" s="157">
        <f>ROUND(E63*N63,2)</f>
        <v>11.46</v>
      </c>
      <c r="P63" s="157">
        <v>0</v>
      </c>
      <c r="Q63" s="157">
        <f>ROUND(E63*P63,2)</f>
        <v>0</v>
      </c>
      <c r="R63" s="157"/>
      <c r="S63" s="157" t="s">
        <v>137</v>
      </c>
      <c r="T63" s="157" t="s">
        <v>137</v>
      </c>
      <c r="U63" s="157">
        <v>0.03</v>
      </c>
      <c r="V63" s="157">
        <f>ROUND(E63*U63,2)</f>
        <v>0.91</v>
      </c>
      <c r="W63" s="157"/>
      <c r="X63" s="157" t="s">
        <v>138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139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4" t="s">
        <v>199</v>
      </c>
      <c r="D64" s="159"/>
      <c r="E64" s="160">
        <v>24.5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141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4" t="s">
        <v>200</v>
      </c>
      <c r="D65" s="159"/>
      <c r="E65" s="160">
        <v>5.82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20</v>
      </c>
      <c r="B66" s="169" t="s">
        <v>203</v>
      </c>
      <c r="C66" s="183" t="s">
        <v>204</v>
      </c>
      <c r="D66" s="170" t="s">
        <v>136</v>
      </c>
      <c r="E66" s="171">
        <v>5.82</v>
      </c>
      <c r="F66" s="172"/>
      <c r="G66" s="173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7">
        <v>0.11</v>
      </c>
      <c r="O66" s="157">
        <f>ROUND(E66*N66,2)</f>
        <v>0.64</v>
      </c>
      <c r="P66" s="157">
        <v>0</v>
      </c>
      <c r="Q66" s="157">
        <f>ROUND(E66*P66,2)</f>
        <v>0</v>
      </c>
      <c r="R66" s="157"/>
      <c r="S66" s="157" t="s">
        <v>137</v>
      </c>
      <c r="T66" s="157" t="s">
        <v>137</v>
      </c>
      <c r="U66" s="157">
        <v>1.19</v>
      </c>
      <c r="V66" s="157">
        <f>ROUND(E66*U66,2)</f>
        <v>6.93</v>
      </c>
      <c r="W66" s="157"/>
      <c r="X66" s="157" t="s">
        <v>138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157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4" t="s">
        <v>200</v>
      </c>
      <c r="D67" s="159"/>
      <c r="E67" s="160">
        <v>5.82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141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8">
        <v>21</v>
      </c>
      <c r="B68" s="169" t="s">
        <v>205</v>
      </c>
      <c r="C68" s="183" t="s">
        <v>206</v>
      </c>
      <c r="D68" s="170" t="s">
        <v>136</v>
      </c>
      <c r="E68" s="171">
        <v>24.5</v>
      </c>
      <c r="F68" s="172"/>
      <c r="G68" s="173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7">
        <v>7.3899999999999993E-2</v>
      </c>
      <c r="O68" s="157">
        <f>ROUND(E68*N68,2)</f>
        <v>1.81</v>
      </c>
      <c r="P68" s="157">
        <v>0</v>
      </c>
      <c r="Q68" s="157">
        <f>ROUND(E68*P68,2)</f>
        <v>0</v>
      </c>
      <c r="R68" s="157"/>
      <c r="S68" s="157" t="s">
        <v>137</v>
      </c>
      <c r="T68" s="157" t="s">
        <v>137</v>
      </c>
      <c r="U68" s="157">
        <v>0.75</v>
      </c>
      <c r="V68" s="157">
        <f>ROUND(E68*U68,2)</f>
        <v>18.38</v>
      </c>
      <c r="W68" s="157"/>
      <c r="X68" s="157" t="s">
        <v>138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139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4" t="s">
        <v>199</v>
      </c>
      <c r="D69" s="159"/>
      <c r="E69" s="160">
        <v>24.5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141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8">
        <v>22</v>
      </c>
      <c r="B70" s="169" t="s">
        <v>207</v>
      </c>
      <c r="C70" s="183" t="s">
        <v>208</v>
      </c>
      <c r="D70" s="170" t="s">
        <v>136</v>
      </c>
      <c r="E70" s="171">
        <v>0.58199999999999996</v>
      </c>
      <c r="F70" s="172"/>
      <c r="G70" s="173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7">
        <v>0.2</v>
      </c>
      <c r="O70" s="157">
        <f>ROUND(E70*N70,2)</f>
        <v>0.12</v>
      </c>
      <c r="P70" s="157">
        <v>0</v>
      </c>
      <c r="Q70" s="157">
        <f>ROUND(E70*P70,2)</f>
        <v>0</v>
      </c>
      <c r="R70" s="157" t="s">
        <v>209</v>
      </c>
      <c r="S70" s="157" t="s">
        <v>137</v>
      </c>
      <c r="T70" s="157" t="s">
        <v>137</v>
      </c>
      <c r="U70" s="157">
        <v>0</v>
      </c>
      <c r="V70" s="157">
        <f>ROUND(E70*U70,2)</f>
        <v>0</v>
      </c>
      <c r="W70" s="157"/>
      <c r="X70" s="157" t="s">
        <v>210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4" t="s">
        <v>212</v>
      </c>
      <c r="D71" s="159"/>
      <c r="E71" s="160">
        <v>0.58199999999999996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8">
        <v>23</v>
      </c>
      <c r="B72" s="169" t="s">
        <v>213</v>
      </c>
      <c r="C72" s="183" t="s">
        <v>214</v>
      </c>
      <c r="D72" s="170" t="s">
        <v>136</v>
      </c>
      <c r="E72" s="171">
        <v>2.4500000000000002</v>
      </c>
      <c r="F72" s="172"/>
      <c r="G72" s="173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7">
        <v>8.5000000000000006E-2</v>
      </c>
      <c r="O72" s="157">
        <f>ROUND(E72*N72,2)</f>
        <v>0.21</v>
      </c>
      <c r="P72" s="157">
        <v>0</v>
      </c>
      <c r="Q72" s="157">
        <f>ROUND(E72*P72,2)</f>
        <v>0</v>
      </c>
      <c r="R72" s="157" t="s">
        <v>209</v>
      </c>
      <c r="S72" s="157" t="s">
        <v>137</v>
      </c>
      <c r="T72" s="157" t="s">
        <v>215</v>
      </c>
      <c r="U72" s="157">
        <v>0</v>
      </c>
      <c r="V72" s="157">
        <f>ROUND(E72*U72,2)</f>
        <v>0</v>
      </c>
      <c r="W72" s="157"/>
      <c r="X72" s="157" t="s">
        <v>210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4" t="s">
        <v>216</v>
      </c>
      <c r="D73" s="159"/>
      <c r="E73" s="160">
        <v>2.4500000000000002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141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2" t="s">
        <v>132</v>
      </c>
      <c r="B74" s="163" t="s">
        <v>63</v>
      </c>
      <c r="C74" s="182" t="s">
        <v>64</v>
      </c>
      <c r="D74" s="164"/>
      <c r="E74" s="165"/>
      <c r="F74" s="166"/>
      <c r="G74" s="167">
        <f>SUMIF(AG75:AG80,"&lt;&gt;NOR",G75:G80)</f>
        <v>0</v>
      </c>
      <c r="H74" s="161"/>
      <c r="I74" s="161">
        <f>SUM(I75:I80)</f>
        <v>0</v>
      </c>
      <c r="J74" s="161"/>
      <c r="K74" s="161">
        <f>SUM(K75:K80)</f>
        <v>0</v>
      </c>
      <c r="L74" s="161"/>
      <c r="M74" s="161">
        <f>SUM(M75:M80)</f>
        <v>0</v>
      </c>
      <c r="N74" s="161"/>
      <c r="O74" s="161">
        <f>SUM(O75:O80)</f>
        <v>0.47000000000000003</v>
      </c>
      <c r="P74" s="161"/>
      <c r="Q74" s="161">
        <f>SUM(Q75:Q80)</f>
        <v>0</v>
      </c>
      <c r="R74" s="161"/>
      <c r="S74" s="161"/>
      <c r="T74" s="161"/>
      <c r="U74" s="161"/>
      <c r="V74" s="161">
        <f>SUM(V75:V80)</f>
        <v>11.049999999999999</v>
      </c>
      <c r="W74" s="161"/>
      <c r="X74" s="161"/>
      <c r="AG74" t="s">
        <v>133</v>
      </c>
    </row>
    <row r="75" spans="1:60" ht="22.5" outlineLevel="1" x14ac:dyDescent="0.2">
      <c r="A75" s="174">
        <v>24</v>
      </c>
      <c r="B75" s="175" t="s">
        <v>217</v>
      </c>
      <c r="C75" s="185" t="s">
        <v>218</v>
      </c>
      <c r="D75" s="176" t="s">
        <v>219</v>
      </c>
      <c r="E75" s="177">
        <v>1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7">
        <v>8.6599999999999993E-3</v>
      </c>
      <c r="O75" s="157">
        <f>ROUND(E75*N75,2)</f>
        <v>0.01</v>
      </c>
      <c r="P75" s="157">
        <v>0</v>
      </c>
      <c r="Q75" s="157">
        <f>ROUND(E75*P75,2)</f>
        <v>0</v>
      </c>
      <c r="R75" s="157"/>
      <c r="S75" s="157" t="s">
        <v>137</v>
      </c>
      <c r="T75" s="157" t="s">
        <v>137</v>
      </c>
      <c r="U75" s="157">
        <v>0.19</v>
      </c>
      <c r="V75" s="157">
        <f>ROUND(E75*U75,2)</f>
        <v>0.19</v>
      </c>
      <c r="W75" s="157"/>
      <c r="X75" s="157" t="s">
        <v>138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157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8">
        <v>25</v>
      </c>
      <c r="B76" s="169" t="s">
        <v>220</v>
      </c>
      <c r="C76" s="183" t="s">
        <v>221</v>
      </c>
      <c r="D76" s="170" t="s">
        <v>136</v>
      </c>
      <c r="E76" s="171">
        <v>22.930399999999999</v>
      </c>
      <c r="F76" s="172"/>
      <c r="G76" s="173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7">
        <v>1.9869999999999999E-2</v>
      </c>
      <c r="O76" s="157">
        <f>ROUND(E76*N76,2)</f>
        <v>0.46</v>
      </c>
      <c r="P76" s="157">
        <v>0</v>
      </c>
      <c r="Q76" s="157">
        <f>ROUND(E76*P76,2)</f>
        <v>0</v>
      </c>
      <c r="R76" s="157"/>
      <c r="S76" s="157" t="s">
        <v>137</v>
      </c>
      <c r="T76" s="157" t="s">
        <v>137</v>
      </c>
      <c r="U76" s="157">
        <v>0.47349999999999998</v>
      </c>
      <c r="V76" s="157">
        <f>ROUND(E76*U76,2)</f>
        <v>10.86</v>
      </c>
      <c r="W76" s="157"/>
      <c r="X76" s="157" t="s">
        <v>138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157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4" t="s">
        <v>222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4" t="s">
        <v>223</v>
      </c>
      <c r="D78" s="159"/>
      <c r="E78" s="160">
        <v>9.2664000000000009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4" t="s">
        <v>224</v>
      </c>
      <c r="D79" s="159"/>
      <c r="E79" s="160">
        <v>13.064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4" t="s">
        <v>225</v>
      </c>
      <c r="D80" s="159"/>
      <c r="E80" s="160">
        <v>0.6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141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2" t="s">
        <v>132</v>
      </c>
      <c r="B81" s="163" t="s">
        <v>65</v>
      </c>
      <c r="C81" s="182" t="s">
        <v>66</v>
      </c>
      <c r="D81" s="164"/>
      <c r="E81" s="165"/>
      <c r="F81" s="166"/>
      <c r="G81" s="167">
        <f>SUMIF(AG82:AG83,"&lt;&gt;NOR",G82:G83)</f>
        <v>0</v>
      </c>
      <c r="H81" s="161"/>
      <c r="I81" s="161">
        <f>SUM(I82:I83)</f>
        <v>0</v>
      </c>
      <c r="J81" s="161"/>
      <c r="K81" s="161">
        <f>SUM(K82:K83)</f>
        <v>0</v>
      </c>
      <c r="L81" s="161"/>
      <c r="M81" s="161">
        <f>SUM(M82:M83)</f>
        <v>0</v>
      </c>
      <c r="N81" s="161"/>
      <c r="O81" s="161">
        <f>SUM(O82:O83)</f>
        <v>0.87</v>
      </c>
      <c r="P81" s="161"/>
      <c r="Q81" s="161">
        <f>SUM(Q82:Q83)</f>
        <v>0</v>
      </c>
      <c r="R81" s="161"/>
      <c r="S81" s="161"/>
      <c r="T81" s="161"/>
      <c r="U81" s="161"/>
      <c r="V81" s="161">
        <f>SUM(V82:V83)</f>
        <v>0.88</v>
      </c>
      <c r="W81" s="161"/>
      <c r="X81" s="161"/>
      <c r="AG81" t="s">
        <v>133</v>
      </c>
    </row>
    <row r="82" spans="1:60" ht="22.5" outlineLevel="1" x14ac:dyDescent="0.2">
      <c r="A82" s="168">
        <v>26</v>
      </c>
      <c r="B82" s="169" t="s">
        <v>226</v>
      </c>
      <c r="C82" s="183" t="s">
        <v>227</v>
      </c>
      <c r="D82" s="170" t="s">
        <v>160</v>
      </c>
      <c r="E82" s="171">
        <v>0.34300000000000003</v>
      </c>
      <c r="F82" s="172"/>
      <c r="G82" s="173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7">
        <v>2.5249999999999999</v>
      </c>
      <c r="O82" s="157">
        <f>ROUND(E82*N82,2)</f>
        <v>0.87</v>
      </c>
      <c r="P82" s="157">
        <v>0</v>
      </c>
      <c r="Q82" s="157">
        <f>ROUND(E82*P82,2)</f>
        <v>0</v>
      </c>
      <c r="R82" s="157"/>
      <c r="S82" s="157" t="s">
        <v>137</v>
      </c>
      <c r="T82" s="157" t="s">
        <v>137</v>
      </c>
      <c r="U82" s="157">
        <v>2.58</v>
      </c>
      <c r="V82" s="157">
        <f>ROUND(E82*U82,2)</f>
        <v>0.88</v>
      </c>
      <c r="W82" s="157"/>
      <c r="X82" s="157" t="s">
        <v>138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157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54"/>
      <c r="B83" s="155"/>
      <c r="C83" s="184" t="s">
        <v>228</v>
      </c>
      <c r="D83" s="159"/>
      <c r="E83" s="160">
        <v>0.34300000000000003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141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2" t="s">
        <v>132</v>
      </c>
      <c r="B84" s="163" t="s">
        <v>67</v>
      </c>
      <c r="C84" s="182" t="s">
        <v>68</v>
      </c>
      <c r="D84" s="164"/>
      <c r="E84" s="165"/>
      <c r="F84" s="166"/>
      <c r="G84" s="167">
        <f>SUMIF(AG85:AG88,"&lt;&gt;NOR",G85:G88)</f>
        <v>0</v>
      </c>
      <c r="H84" s="161"/>
      <c r="I84" s="161">
        <f>SUM(I85:I88)</f>
        <v>0</v>
      </c>
      <c r="J84" s="161"/>
      <c r="K84" s="161">
        <f>SUM(K85:K88)</f>
        <v>0</v>
      </c>
      <c r="L84" s="161"/>
      <c r="M84" s="161">
        <f>SUM(M85:M88)</f>
        <v>0</v>
      </c>
      <c r="N84" s="161"/>
      <c r="O84" s="161">
        <f>SUM(O85:O88)</f>
        <v>7.0000000000000007E-2</v>
      </c>
      <c r="P84" s="161"/>
      <c r="Q84" s="161">
        <f>SUM(Q85:Q88)</f>
        <v>0</v>
      </c>
      <c r="R84" s="161"/>
      <c r="S84" s="161"/>
      <c r="T84" s="161"/>
      <c r="U84" s="161"/>
      <c r="V84" s="161">
        <f>SUM(V85:V88)</f>
        <v>2.1</v>
      </c>
      <c r="W84" s="161"/>
      <c r="X84" s="161"/>
      <c r="AG84" t="s">
        <v>133</v>
      </c>
    </row>
    <row r="85" spans="1:60" outlineLevel="1" x14ac:dyDescent="0.2">
      <c r="A85" s="168">
        <v>27</v>
      </c>
      <c r="B85" s="169" t="s">
        <v>229</v>
      </c>
      <c r="C85" s="183" t="s">
        <v>230</v>
      </c>
      <c r="D85" s="170" t="s">
        <v>179</v>
      </c>
      <c r="E85" s="171">
        <v>1</v>
      </c>
      <c r="F85" s="172"/>
      <c r="G85" s="173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7">
        <v>5.4109999999999998E-2</v>
      </c>
      <c r="O85" s="157">
        <f>ROUND(E85*N85,2)</f>
        <v>0.05</v>
      </c>
      <c r="P85" s="157">
        <v>0</v>
      </c>
      <c r="Q85" s="157">
        <f>ROUND(E85*P85,2)</f>
        <v>0</v>
      </c>
      <c r="R85" s="157"/>
      <c r="S85" s="157" t="s">
        <v>137</v>
      </c>
      <c r="T85" s="157" t="s">
        <v>137</v>
      </c>
      <c r="U85" s="157">
        <v>2.097</v>
      </c>
      <c r="V85" s="157">
        <f>ROUND(E85*U85,2)</f>
        <v>2.1</v>
      </c>
      <c r="W85" s="157"/>
      <c r="X85" s="157" t="s">
        <v>138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157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4" t="s">
        <v>231</v>
      </c>
      <c r="D86" s="159"/>
      <c r="E86" s="160">
        <v>1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141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28</v>
      </c>
      <c r="B87" s="169" t="s">
        <v>232</v>
      </c>
      <c r="C87" s="183" t="s">
        <v>233</v>
      </c>
      <c r="D87" s="170" t="s">
        <v>179</v>
      </c>
      <c r="E87" s="171">
        <v>1</v>
      </c>
      <c r="F87" s="172"/>
      <c r="G87" s="173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7">
        <v>1.7500000000000002E-2</v>
      </c>
      <c r="O87" s="157">
        <f>ROUND(E87*N87,2)</f>
        <v>0.02</v>
      </c>
      <c r="P87" s="157">
        <v>0</v>
      </c>
      <c r="Q87" s="157">
        <f>ROUND(E87*P87,2)</f>
        <v>0</v>
      </c>
      <c r="R87" s="157" t="s">
        <v>209</v>
      </c>
      <c r="S87" s="157" t="s">
        <v>137</v>
      </c>
      <c r="T87" s="157" t="s">
        <v>137</v>
      </c>
      <c r="U87" s="157">
        <v>0</v>
      </c>
      <c r="V87" s="157">
        <f>ROUND(E87*U87,2)</f>
        <v>0</v>
      </c>
      <c r="W87" s="157"/>
      <c r="X87" s="157" t="s">
        <v>210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234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4" t="s">
        <v>231</v>
      </c>
      <c r="D88" s="159"/>
      <c r="E88" s="160">
        <v>1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141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2" t="s">
        <v>132</v>
      </c>
      <c r="B89" s="163" t="s">
        <v>69</v>
      </c>
      <c r="C89" s="182" t="s">
        <v>70</v>
      </c>
      <c r="D89" s="164"/>
      <c r="E89" s="165"/>
      <c r="F89" s="166"/>
      <c r="G89" s="167">
        <f>SUMIF(AG90:AG95,"&lt;&gt;NOR",G90:G95)</f>
        <v>0</v>
      </c>
      <c r="H89" s="161"/>
      <c r="I89" s="161">
        <f>SUM(I90:I95)</f>
        <v>0</v>
      </c>
      <c r="J89" s="161"/>
      <c r="K89" s="161">
        <f>SUM(K90:K95)</f>
        <v>0</v>
      </c>
      <c r="L89" s="161"/>
      <c r="M89" s="161">
        <f>SUM(M90:M95)</f>
        <v>0</v>
      </c>
      <c r="N89" s="161"/>
      <c r="O89" s="161">
        <f>SUM(O90:O95)</f>
        <v>5.0299999999999994</v>
      </c>
      <c r="P89" s="161"/>
      <c r="Q89" s="161">
        <f>SUM(Q90:Q95)</f>
        <v>0</v>
      </c>
      <c r="R89" s="161"/>
      <c r="S89" s="161"/>
      <c r="T89" s="161"/>
      <c r="U89" s="161"/>
      <c r="V89" s="161">
        <f>SUM(V90:V95)</f>
        <v>5.0599999999999996</v>
      </c>
      <c r="W89" s="161"/>
      <c r="X89" s="161"/>
      <c r="AG89" t="s">
        <v>133</v>
      </c>
    </row>
    <row r="90" spans="1:60" outlineLevel="1" x14ac:dyDescent="0.2">
      <c r="A90" s="168">
        <v>29</v>
      </c>
      <c r="B90" s="169" t="s">
        <v>235</v>
      </c>
      <c r="C90" s="183" t="s">
        <v>236</v>
      </c>
      <c r="D90" s="170" t="s">
        <v>219</v>
      </c>
      <c r="E90" s="171">
        <v>9.8000000000000007</v>
      </c>
      <c r="F90" s="172"/>
      <c r="G90" s="173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0.18806</v>
      </c>
      <c r="O90" s="157">
        <f>ROUND(E90*N90,2)</f>
        <v>1.84</v>
      </c>
      <c r="P90" s="157">
        <v>0</v>
      </c>
      <c r="Q90" s="157">
        <f>ROUND(E90*P90,2)</f>
        <v>0</v>
      </c>
      <c r="R90" s="157"/>
      <c r="S90" s="157" t="s">
        <v>137</v>
      </c>
      <c r="T90" s="157" t="s">
        <v>215</v>
      </c>
      <c r="U90" s="157">
        <v>0.39</v>
      </c>
      <c r="V90" s="157">
        <f>ROUND(E90*U90,2)</f>
        <v>3.82</v>
      </c>
      <c r="W90" s="157"/>
      <c r="X90" s="157" t="s">
        <v>138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157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4" t="s">
        <v>237</v>
      </c>
      <c r="D91" s="159"/>
      <c r="E91" s="160">
        <v>9.8000000000000007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141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30</v>
      </c>
      <c r="B92" s="169" t="s">
        <v>238</v>
      </c>
      <c r="C92" s="183" t="s">
        <v>239</v>
      </c>
      <c r="D92" s="170" t="s">
        <v>160</v>
      </c>
      <c r="E92" s="171">
        <v>0.85750000000000004</v>
      </c>
      <c r="F92" s="172"/>
      <c r="G92" s="173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2.5249999999999999</v>
      </c>
      <c r="O92" s="157">
        <f>ROUND(E92*N92,2)</f>
        <v>2.17</v>
      </c>
      <c r="P92" s="157">
        <v>0</v>
      </c>
      <c r="Q92" s="157">
        <f>ROUND(E92*P92,2)</f>
        <v>0</v>
      </c>
      <c r="R92" s="157"/>
      <c r="S92" s="157" t="s">
        <v>137</v>
      </c>
      <c r="T92" s="157" t="s">
        <v>137</v>
      </c>
      <c r="U92" s="157">
        <v>1.4419999999999999</v>
      </c>
      <c r="V92" s="157">
        <f>ROUND(E92*U92,2)</f>
        <v>1.24</v>
      </c>
      <c r="W92" s="157"/>
      <c r="X92" s="157" t="s">
        <v>138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157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4" t="s">
        <v>161</v>
      </c>
      <c r="D93" s="159"/>
      <c r="E93" s="160">
        <v>0.85750000000000004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141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8">
        <v>31</v>
      </c>
      <c r="B94" s="169" t="s">
        <v>240</v>
      </c>
      <c r="C94" s="183" t="s">
        <v>241</v>
      </c>
      <c r="D94" s="170" t="s">
        <v>219</v>
      </c>
      <c r="E94" s="171">
        <v>9.8000000000000007</v>
      </c>
      <c r="F94" s="172"/>
      <c r="G94" s="173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7">
        <v>0.104</v>
      </c>
      <c r="O94" s="157">
        <f>ROUND(E94*N94,2)</f>
        <v>1.02</v>
      </c>
      <c r="P94" s="157">
        <v>0</v>
      </c>
      <c r="Q94" s="157">
        <f>ROUND(E94*P94,2)</f>
        <v>0</v>
      </c>
      <c r="R94" s="157" t="s">
        <v>209</v>
      </c>
      <c r="S94" s="157" t="s">
        <v>137</v>
      </c>
      <c r="T94" s="157" t="s">
        <v>215</v>
      </c>
      <c r="U94" s="157">
        <v>0</v>
      </c>
      <c r="V94" s="157">
        <f>ROUND(E94*U94,2)</f>
        <v>0</v>
      </c>
      <c r="W94" s="157"/>
      <c r="X94" s="157" t="s">
        <v>210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234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4" t="s">
        <v>242</v>
      </c>
      <c r="D95" s="159"/>
      <c r="E95" s="160">
        <v>9.8000000000000007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141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2" t="s">
        <v>132</v>
      </c>
      <c r="B96" s="163" t="s">
        <v>71</v>
      </c>
      <c r="C96" s="182" t="s">
        <v>72</v>
      </c>
      <c r="D96" s="164"/>
      <c r="E96" s="165"/>
      <c r="F96" s="166"/>
      <c r="G96" s="167">
        <f>SUMIF(AG97:AG99,"&lt;&gt;NOR",G97:G99)</f>
        <v>0</v>
      </c>
      <c r="H96" s="161"/>
      <c r="I96" s="161">
        <f>SUM(I97:I99)</f>
        <v>0</v>
      </c>
      <c r="J96" s="161"/>
      <c r="K96" s="161">
        <f>SUM(K97:K99)</f>
        <v>0</v>
      </c>
      <c r="L96" s="161"/>
      <c r="M96" s="161">
        <f>SUM(M97:M99)</f>
        <v>0</v>
      </c>
      <c r="N96" s="161"/>
      <c r="O96" s="161">
        <f>SUM(O97:O99)</f>
        <v>0.05</v>
      </c>
      <c r="P96" s="161"/>
      <c r="Q96" s="161">
        <f>SUM(Q97:Q99)</f>
        <v>0</v>
      </c>
      <c r="R96" s="161"/>
      <c r="S96" s="161"/>
      <c r="T96" s="161"/>
      <c r="U96" s="161"/>
      <c r="V96" s="161">
        <f>SUM(V97:V99)</f>
        <v>2.1</v>
      </c>
      <c r="W96" s="161"/>
      <c r="X96" s="161"/>
      <c r="AG96" t="s">
        <v>133</v>
      </c>
    </row>
    <row r="97" spans="1:60" outlineLevel="1" x14ac:dyDescent="0.2">
      <c r="A97" s="168">
        <v>32</v>
      </c>
      <c r="B97" s="169" t="s">
        <v>243</v>
      </c>
      <c r="C97" s="183" t="s">
        <v>244</v>
      </c>
      <c r="D97" s="170" t="s">
        <v>136</v>
      </c>
      <c r="E97" s="171">
        <v>8.0640000000000001</v>
      </c>
      <c r="F97" s="172"/>
      <c r="G97" s="173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5.9199999999999999E-3</v>
      </c>
      <c r="O97" s="157">
        <f>ROUND(E97*N97,2)</f>
        <v>0.05</v>
      </c>
      <c r="P97" s="157">
        <v>0</v>
      </c>
      <c r="Q97" s="157">
        <f>ROUND(E97*P97,2)</f>
        <v>0</v>
      </c>
      <c r="R97" s="157"/>
      <c r="S97" s="157" t="s">
        <v>137</v>
      </c>
      <c r="T97" s="157" t="s">
        <v>137</v>
      </c>
      <c r="U97" s="157">
        <v>0.26</v>
      </c>
      <c r="V97" s="157">
        <f>ROUND(E97*U97,2)</f>
        <v>2.1</v>
      </c>
      <c r="W97" s="157"/>
      <c r="X97" s="157" t="s">
        <v>138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139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4" t="s">
        <v>195</v>
      </c>
      <c r="D98" s="159"/>
      <c r="E98" s="160">
        <v>2.31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4" t="s">
        <v>196</v>
      </c>
      <c r="D99" s="159"/>
      <c r="E99" s="160">
        <v>5.7539999999999996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5.5" x14ac:dyDescent="0.2">
      <c r="A100" s="162" t="s">
        <v>132</v>
      </c>
      <c r="B100" s="163" t="s">
        <v>73</v>
      </c>
      <c r="C100" s="182" t="s">
        <v>74</v>
      </c>
      <c r="D100" s="164"/>
      <c r="E100" s="165"/>
      <c r="F100" s="166"/>
      <c r="G100" s="167">
        <f>SUMIF(AG101:AG127,"&lt;&gt;NOR",G101:G127)</f>
        <v>0</v>
      </c>
      <c r="H100" s="161"/>
      <c r="I100" s="161">
        <f>SUM(I101:I127)</f>
        <v>0</v>
      </c>
      <c r="J100" s="161"/>
      <c r="K100" s="161">
        <f>SUM(K101:K127)</f>
        <v>0</v>
      </c>
      <c r="L100" s="161"/>
      <c r="M100" s="161">
        <f>SUM(M101:M127)</f>
        <v>0</v>
      </c>
      <c r="N100" s="161"/>
      <c r="O100" s="161">
        <f>SUM(O101:O127)</f>
        <v>0</v>
      </c>
      <c r="P100" s="161"/>
      <c r="Q100" s="161">
        <f>SUM(Q101:Q127)</f>
        <v>0</v>
      </c>
      <c r="R100" s="161"/>
      <c r="S100" s="161"/>
      <c r="T100" s="161"/>
      <c r="U100" s="161"/>
      <c r="V100" s="161">
        <f>SUM(V101:V127)</f>
        <v>2.48</v>
      </c>
      <c r="W100" s="161"/>
      <c r="X100" s="161"/>
      <c r="AG100" t="s">
        <v>133</v>
      </c>
    </row>
    <row r="101" spans="1:60" outlineLevel="1" x14ac:dyDescent="0.2">
      <c r="A101" s="168">
        <v>33</v>
      </c>
      <c r="B101" s="169" t="s">
        <v>245</v>
      </c>
      <c r="C101" s="183" t="s">
        <v>246</v>
      </c>
      <c r="D101" s="170" t="s">
        <v>136</v>
      </c>
      <c r="E101" s="171">
        <v>8.0640000000000001</v>
      </c>
      <c r="F101" s="172"/>
      <c r="G101" s="173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7">
        <v>4.0000000000000003E-5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137</v>
      </c>
      <c r="T101" s="157" t="s">
        <v>137</v>
      </c>
      <c r="U101" s="157">
        <v>0.308</v>
      </c>
      <c r="V101" s="157">
        <f>ROUND(E101*U101,2)</f>
        <v>2.48</v>
      </c>
      <c r="W101" s="157"/>
      <c r="X101" s="157" t="s">
        <v>138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157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4" t="s">
        <v>195</v>
      </c>
      <c r="D102" s="159"/>
      <c r="E102" s="160">
        <v>2.31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4" t="s">
        <v>196</v>
      </c>
      <c r="D103" s="159"/>
      <c r="E103" s="160">
        <v>5.7539999999999996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4">
        <v>34</v>
      </c>
      <c r="B104" s="175" t="s">
        <v>247</v>
      </c>
      <c r="C104" s="185" t="s">
        <v>248</v>
      </c>
      <c r="D104" s="176" t="s">
        <v>249</v>
      </c>
      <c r="E104" s="177">
        <v>1</v>
      </c>
      <c r="F104" s="178"/>
      <c r="G104" s="179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7"/>
      <c r="S104" s="157" t="s">
        <v>250</v>
      </c>
      <c r="T104" s="157" t="s">
        <v>215</v>
      </c>
      <c r="U104" s="157">
        <v>0</v>
      </c>
      <c r="V104" s="157">
        <f>ROUND(E104*U104,2)</f>
        <v>0</v>
      </c>
      <c r="W104" s="157"/>
      <c r="X104" s="157" t="s">
        <v>138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157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8">
        <v>35</v>
      </c>
      <c r="B105" s="169" t="s">
        <v>251</v>
      </c>
      <c r="C105" s="183" t="s">
        <v>252</v>
      </c>
      <c r="D105" s="170" t="s">
        <v>253</v>
      </c>
      <c r="E105" s="171">
        <v>1</v>
      </c>
      <c r="F105" s="172"/>
      <c r="G105" s="173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250</v>
      </c>
      <c r="T105" s="157" t="s">
        <v>215</v>
      </c>
      <c r="U105" s="157">
        <v>0</v>
      </c>
      <c r="V105" s="157">
        <f>ROUND(E105*U105,2)</f>
        <v>0</v>
      </c>
      <c r="W105" s="157"/>
      <c r="X105" s="157" t="s">
        <v>138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157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4" t="s">
        <v>254</v>
      </c>
      <c r="D106" s="159"/>
      <c r="E106" s="160">
        <v>1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4" t="s">
        <v>255</v>
      </c>
      <c r="D107" s="159"/>
      <c r="E107" s="160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141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4" t="s">
        <v>256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141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4" t="s">
        <v>257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4" t="s">
        <v>258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141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4" t="s">
        <v>259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141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4" t="s">
        <v>260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8">
        <v>36</v>
      </c>
      <c r="B113" s="169" t="s">
        <v>261</v>
      </c>
      <c r="C113" s="183" t="s">
        <v>262</v>
      </c>
      <c r="D113" s="170" t="s">
        <v>253</v>
      </c>
      <c r="E113" s="171">
        <v>1</v>
      </c>
      <c r="F113" s="172"/>
      <c r="G113" s="173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7"/>
      <c r="S113" s="157" t="s">
        <v>250</v>
      </c>
      <c r="T113" s="157" t="s">
        <v>215</v>
      </c>
      <c r="U113" s="157">
        <v>0</v>
      </c>
      <c r="V113" s="157">
        <f>ROUND(E113*U113,2)</f>
        <v>0</v>
      </c>
      <c r="W113" s="157"/>
      <c r="X113" s="157" t="s">
        <v>138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157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4" t="s">
        <v>263</v>
      </c>
      <c r="D114" s="159"/>
      <c r="E114" s="160">
        <v>1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4" t="s">
        <v>264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141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4" t="s">
        <v>256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141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4" t="s">
        <v>265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4" t="s">
        <v>266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4" t="s">
        <v>267</v>
      </c>
      <c r="D119" s="159"/>
      <c r="E119" s="160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141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4" t="s">
        <v>268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141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4" t="s">
        <v>269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4" t="s">
        <v>270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4" t="s">
        <v>271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141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4" t="s">
        <v>272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33.75" outlineLevel="1" x14ac:dyDescent="0.2">
      <c r="A125" s="174">
        <v>37</v>
      </c>
      <c r="B125" s="175" t="s">
        <v>273</v>
      </c>
      <c r="C125" s="185" t="s">
        <v>274</v>
      </c>
      <c r="D125" s="176" t="s">
        <v>249</v>
      </c>
      <c r="E125" s="177">
        <v>1</v>
      </c>
      <c r="F125" s="178"/>
      <c r="G125" s="179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7"/>
      <c r="S125" s="157" t="s">
        <v>250</v>
      </c>
      <c r="T125" s="157" t="s">
        <v>215</v>
      </c>
      <c r="U125" s="157">
        <v>0</v>
      </c>
      <c r="V125" s="157">
        <f>ROUND(E125*U125,2)</f>
        <v>0</v>
      </c>
      <c r="W125" s="157"/>
      <c r="X125" s="157" t="s">
        <v>138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157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4">
        <v>38</v>
      </c>
      <c r="B126" s="175" t="s">
        <v>275</v>
      </c>
      <c r="C126" s="185" t="s">
        <v>276</v>
      </c>
      <c r="D126" s="176" t="s">
        <v>249</v>
      </c>
      <c r="E126" s="177">
        <v>1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250</v>
      </c>
      <c r="T126" s="157" t="s">
        <v>215</v>
      </c>
      <c r="U126" s="157">
        <v>0</v>
      </c>
      <c r="V126" s="157">
        <f>ROUND(E126*U126,2)</f>
        <v>0</v>
      </c>
      <c r="W126" s="157"/>
      <c r="X126" s="157" t="s">
        <v>138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157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45" outlineLevel="1" x14ac:dyDescent="0.2">
      <c r="A127" s="174">
        <v>39</v>
      </c>
      <c r="B127" s="175" t="s">
        <v>277</v>
      </c>
      <c r="C127" s="185" t="s">
        <v>278</v>
      </c>
      <c r="D127" s="176" t="s">
        <v>249</v>
      </c>
      <c r="E127" s="177">
        <v>1</v>
      </c>
      <c r="F127" s="178"/>
      <c r="G127" s="179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7"/>
      <c r="S127" s="157" t="s">
        <v>250</v>
      </c>
      <c r="T127" s="157" t="s">
        <v>215</v>
      </c>
      <c r="U127" s="157">
        <v>0</v>
      </c>
      <c r="V127" s="157">
        <f>ROUND(E127*U127,2)</f>
        <v>0</v>
      </c>
      <c r="W127" s="157"/>
      <c r="X127" s="157" t="s">
        <v>138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157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2" t="s">
        <v>132</v>
      </c>
      <c r="B128" s="163" t="s">
        <v>75</v>
      </c>
      <c r="C128" s="182" t="s">
        <v>76</v>
      </c>
      <c r="D128" s="164"/>
      <c r="E128" s="165"/>
      <c r="F128" s="166"/>
      <c r="G128" s="167">
        <f>SUMIF(AG129:AG188,"&lt;&gt;NOR",G129:G188)</f>
        <v>0</v>
      </c>
      <c r="H128" s="161"/>
      <c r="I128" s="161">
        <f>SUM(I129:I188)</f>
        <v>0</v>
      </c>
      <c r="J128" s="161"/>
      <c r="K128" s="161">
        <f>SUM(K129:K188)</f>
        <v>0</v>
      </c>
      <c r="L128" s="161"/>
      <c r="M128" s="161">
        <f>SUM(M129:M188)</f>
        <v>0</v>
      </c>
      <c r="N128" s="161"/>
      <c r="O128" s="161">
        <f>SUM(O129:O188)</f>
        <v>0.01</v>
      </c>
      <c r="P128" s="161"/>
      <c r="Q128" s="161">
        <f>SUM(Q129:Q188)</f>
        <v>4.03</v>
      </c>
      <c r="R128" s="161"/>
      <c r="S128" s="161"/>
      <c r="T128" s="161"/>
      <c r="U128" s="161"/>
      <c r="V128" s="161">
        <f>SUM(V129:V188)</f>
        <v>42.529999999999994</v>
      </c>
      <c r="W128" s="161"/>
      <c r="X128" s="161"/>
      <c r="AG128" t="s">
        <v>133</v>
      </c>
    </row>
    <row r="129" spans="1:60" ht="22.5" outlineLevel="1" x14ac:dyDescent="0.2">
      <c r="A129" s="168">
        <v>40</v>
      </c>
      <c r="B129" s="169" t="s">
        <v>279</v>
      </c>
      <c r="C129" s="183" t="s">
        <v>280</v>
      </c>
      <c r="D129" s="170" t="s">
        <v>136</v>
      </c>
      <c r="E129" s="171">
        <v>6.5250000000000004</v>
      </c>
      <c r="F129" s="172"/>
      <c r="G129" s="173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7">
        <v>3.3E-4</v>
      </c>
      <c r="O129" s="157">
        <f>ROUND(E129*N129,2)</f>
        <v>0</v>
      </c>
      <c r="P129" s="157">
        <v>2.198E-2</v>
      </c>
      <c r="Q129" s="157">
        <f>ROUND(E129*P129,2)</f>
        <v>0.14000000000000001</v>
      </c>
      <c r="R129" s="157"/>
      <c r="S129" s="157" t="s">
        <v>137</v>
      </c>
      <c r="T129" s="157" t="s">
        <v>137</v>
      </c>
      <c r="U129" s="157">
        <v>0.32500000000000001</v>
      </c>
      <c r="V129" s="157">
        <f>ROUND(E129*U129,2)</f>
        <v>2.12</v>
      </c>
      <c r="W129" s="157"/>
      <c r="X129" s="157" t="s">
        <v>138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157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4" t="s">
        <v>281</v>
      </c>
      <c r="D130" s="159"/>
      <c r="E130" s="160">
        <v>6.5250000000000004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141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8">
        <v>41</v>
      </c>
      <c r="B131" s="169" t="s">
        <v>282</v>
      </c>
      <c r="C131" s="183" t="s">
        <v>283</v>
      </c>
      <c r="D131" s="170" t="s">
        <v>136</v>
      </c>
      <c r="E131" s="171">
        <v>6.4175000000000004</v>
      </c>
      <c r="F131" s="172"/>
      <c r="G131" s="173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7">
        <v>3.3E-4</v>
      </c>
      <c r="O131" s="157">
        <f>ROUND(E131*N131,2)</f>
        <v>0</v>
      </c>
      <c r="P131" s="157">
        <v>1.183E-2</v>
      </c>
      <c r="Q131" s="157">
        <f>ROUND(E131*P131,2)</f>
        <v>0.08</v>
      </c>
      <c r="R131" s="157"/>
      <c r="S131" s="157" t="s">
        <v>137</v>
      </c>
      <c r="T131" s="157" t="s">
        <v>137</v>
      </c>
      <c r="U131" s="157">
        <v>0.35</v>
      </c>
      <c r="V131" s="157">
        <f>ROUND(E131*U131,2)</f>
        <v>2.25</v>
      </c>
      <c r="W131" s="157"/>
      <c r="X131" s="157" t="s">
        <v>138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157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4" t="s">
        <v>284</v>
      </c>
      <c r="D132" s="159"/>
      <c r="E132" s="160">
        <v>3.9853999999999998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141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4" t="s">
        <v>285</v>
      </c>
      <c r="D133" s="159"/>
      <c r="E133" s="160">
        <v>0.85909999999999997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141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4" t="s">
        <v>286</v>
      </c>
      <c r="D134" s="159"/>
      <c r="E134" s="160">
        <v>1.573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141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8">
        <v>42</v>
      </c>
      <c r="B135" s="169" t="s">
        <v>287</v>
      </c>
      <c r="C135" s="183" t="s">
        <v>288</v>
      </c>
      <c r="D135" s="170" t="s">
        <v>136</v>
      </c>
      <c r="E135" s="171">
        <v>8.7947000000000006</v>
      </c>
      <c r="F135" s="172"/>
      <c r="G135" s="173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0</v>
      </c>
      <c r="O135" s="157">
        <f>ROUND(E135*N135,2)</f>
        <v>0</v>
      </c>
      <c r="P135" s="157">
        <v>1.75E-3</v>
      </c>
      <c r="Q135" s="157">
        <f>ROUND(E135*P135,2)</f>
        <v>0.02</v>
      </c>
      <c r="R135" s="157"/>
      <c r="S135" s="157" t="s">
        <v>137</v>
      </c>
      <c r="T135" s="157" t="s">
        <v>137</v>
      </c>
      <c r="U135" s="157">
        <v>0.16500000000000001</v>
      </c>
      <c r="V135" s="157">
        <f>ROUND(E135*U135,2)</f>
        <v>1.45</v>
      </c>
      <c r="W135" s="157"/>
      <c r="X135" s="157" t="s">
        <v>138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157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4" t="s">
        <v>289</v>
      </c>
      <c r="D136" s="159"/>
      <c r="E136" s="160">
        <v>2.3772000000000002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141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4" t="s">
        <v>284</v>
      </c>
      <c r="D137" s="159"/>
      <c r="E137" s="160">
        <v>3.9853999999999998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4" t="s">
        <v>285</v>
      </c>
      <c r="D138" s="159"/>
      <c r="E138" s="160">
        <v>0.85909999999999997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4" t="s">
        <v>286</v>
      </c>
      <c r="D139" s="159"/>
      <c r="E139" s="160">
        <v>1.573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68">
        <v>43</v>
      </c>
      <c r="B140" s="169" t="s">
        <v>290</v>
      </c>
      <c r="C140" s="183" t="s">
        <v>291</v>
      </c>
      <c r="D140" s="170" t="s">
        <v>136</v>
      </c>
      <c r="E140" s="171">
        <v>8.7947000000000006</v>
      </c>
      <c r="F140" s="172"/>
      <c r="G140" s="173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0</v>
      </c>
      <c r="O140" s="157">
        <f>ROUND(E140*N140,2)</f>
        <v>0</v>
      </c>
      <c r="P140" s="157">
        <v>0.02</v>
      </c>
      <c r="Q140" s="157">
        <f>ROUND(E140*P140,2)</f>
        <v>0.18</v>
      </c>
      <c r="R140" s="157"/>
      <c r="S140" s="157" t="s">
        <v>137</v>
      </c>
      <c r="T140" s="157" t="s">
        <v>137</v>
      </c>
      <c r="U140" s="157">
        <v>0.23</v>
      </c>
      <c r="V140" s="157">
        <f>ROUND(E140*U140,2)</f>
        <v>2.02</v>
      </c>
      <c r="W140" s="157"/>
      <c r="X140" s="157" t="s">
        <v>138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157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4" t="s">
        <v>289</v>
      </c>
      <c r="D141" s="159"/>
      <c r="E141" s="160">
        <v>2.3772000000000002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141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4" t="s">
        <v>284</v>
      </c>
      <c r="D142" s="159"/>
      <c r="E142" s="160">
        <v>3.9853999999999998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4" t="s">
        <v>285</v>
      </c>
      <c r="D143" s="159"/>
      <c r="E143" s="160">
        <v>0.85909999999999997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4" t="s">
        <v>286</v>
      </c>
      <c r="D144" s="159"/>
      <c r="E144" s="160">
        <v>1.573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8">
        <v>44</v>
      </c>
      <c r="B145" s="169" t="s">
        <v>292</v>
      </c>
      <c r="C145" s="183" t="s">
        <v>293</v>
      </c>
      <c r="D145" s="170" t="s">
        <v>179</v>
      </c>
      <c r="E145" s="171">
        <v>5</v>
      </c>
      <c r="F145" s="172"/>
      <c r="G145" s="173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7"/>
      <c r="S145" s="157" t="s">
        <v>137</v>
      </c>
      <c r="T145" s="157" t="s">
        <v>137</v>
      </c>
      <c r="U145" s="157">
        <v>0.05</v>
      </c>
      <c r="V145" s="157">
        <f>ROUND(E145*U145,2)</f>
        <v>0.25</v>
      </c>
      <c r="W145" s="157"/>
      <c r="X145" s="157" t="s">
        <v>138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157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4" t="s">
        <v>294</v>
      </c>
      <c r="D146" s="159"/>
      <c r="E146" s="160">
        <v>2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141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4" t="s">
        <v>295</v>
      </c>
      <c r="D147" s="159"/>
      <c r="E147" s="160">
        <v>1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141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4" t="s">
        <v>296</v>
      </c>
      <c r="D148" s="159"/>
      <c r="E148" s="160">
        <v>1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141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4" t="s">
        <v>297</v>
      </c>
      <c r="D149" s="159"/>
      <c r="E149" s="160">
        <v>1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45</v>
      </c>
      <c r="B150" s="169" t="s">
        <v>298</v>
      </c>
      <c r="C150" s="183" t="s">
        <v>299</v>
      </c>
      <c r="D150" s="170" t="s">
        <v>136</v>
      </c>
      <c r="E150" s="171">
        <v>3.78</v>
      </c>
      <c r="F150" s="172"/>
      <c r="G150" s="173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7">
        <v>1E-3</v>
      </c>
      <c r="O150" s="157">
        <f>ROUND(E150*N150,2)</f>
        <v>0</v>
      </c>
      <c r="P150" s="157">
        <v>6.7000000000000004E-2</v>
      </c>
      <c r="Q150" s="157">
        <f>ROUND(E150*P150,2)</f>
        <v>0.25</v>
      </c>
      <c r="R150" s="157"/>
      <c r="S150" s="157" t="s">
        <v>137</v>
      </c>
      <c r="T150" s="157" t="s">
        <v>137</v>
      </c>
      <c r="U150" s="157">
        <v>0.53300000000000003</v>
      </c>
      <c r="V150" s="157">
        <f>ROUND(E150*U150,2)</f>
        <v>2.0099999999999998</v>
      </c>
      <c r="W150" s="157"/>
      <c r="X150" s="157" t="s">
        <v>138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157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4" t="s">
        <v>300</v>
      </c>
      <c r="D151" s="159"/>
      <c r="E151" s="160">
        <v>3.78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141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8">
        <v>46</v>
      </c>
      <c r="B152" s="169" t="s">
        <v>301</v>
      </c>
      <c r="C152" s="183" t="s">
        <v>302</v>
      </c>
      <c r="D152" s="170" t="s">
        <v>136</v>
      </c>
      <c r="E152" s="171">
        <v>4.5999999999999996</v>
      </c>
      <c r="F152" s="172"/>
      <c r="G152" s="173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1.17E-3</v>
      </c>
      <c r="O152" s="157">
        <f>ROUND(E152*N152,2)</f>
        <v>0.01</v>
      </c>
      <c r="P152" s="157">
        <v>7.5999999999999998E-2</v>
      </c>
      <c r="Q152" s="157">
        <f>ROUND(E152*P152,2)</f>
        <v>0.35</v>
      </c>
      <c r="R152" s="157"/>
      <c r="S152" s="157" t="s">
        <v>137</v>
      </c>
      <c r="T152" s="157" t="s">
        <v>137</v>
      </c>
      <c r="U152" s="157">
        <v>0.93899999999999995</v>
      </c>
      <c r="V152" s="157">
        <f>ROUND(E152*U152,2)</f>
        <v>4.32</v>
      </c>
      <c r="W152" s="157"/>
      <c r="X152" s="157" t="s">
        <v>138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157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4" t="s">
        <v>303</v>
      </c>
      <c r="D153" s="159"/>
      <c r="E153" s="160">
        <v>1.6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141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4" t="s">
        <v>304</v>
      </c>
      <c r="D154" s="159"/>
      <c r="E154" s="160">
        <v>1.4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4" t="s">
        <v>305</v>
      </c>
      <c r="D155" s="159"/>
      <c r="E155" s="160">
        <v>1.6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141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8">
        <v>47</v>
      </c>
      <c r="B156" s="169" t="s">
        <v>306</v>
      </c>
      <c r="C156" s="183" t="s">
        <v>307</v>
      </c>
      <c r="D156" s="170" t="s">
        <v>219</v>
      </c>
      <c r="E156" s="171">
        <v>1.07</v>
      </c>
      <c r="F156" s="172"/>
      <c r="G156" s="173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2.3900000000000001E-2</v>
      </c>
      <c r="Q156" s="157">
        <f>ROUND(E156*P156,2)</f>
        <v>0.03</v>
      </c>
      <c r="R156" s="157"/>
      <c r="S156" s="157" t="s">
        <v>137</v>
      </c>
      <c r="T156" s="157" t="s">
        <v>137</v>
      </c>
      <c r="U156" s="157">
        <v>3.5</v>
      </c>
      <c r="V156" s="157">
        <f>ROUND(E156*U156,2)</f>
        <v>3.75</v>
      </c>
      <c r="W156" s="157"/>
      <c r="X156" s="157" t="s">
        <v>138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157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4" t="s">
        <v>308</v>
      </c>
      <c r="D157" s="159"/>
      <c r="E157" s="160">
        <v>1.07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8">
        <v>48</v>
      </c>
      <c r="B158" s="169" t="s">
        <v>309</v>
      </c>
      <c r="C158" s="183" t="s">
        <v>310</v>
      </c>
      <c r="D158" s="170" t="s">
        <v>219</v>
      </c>
      <c r="E158" s="171">
        <v>0.5</v>
      </c>
      <c r="F158" s="172"/>
      <c r="G158" s="173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0</v>
      </c>
      <c r="O158" s="157">
        <f>ROUND(E158*N158,2)</f>
        <v>0</v>
      </c>
      <c r="P158" s="157">
        <v>3.184E-2</v>
      </c>
      <c r="Q158" s="157">
        <f>ROUND(E158*P158,2)</f>
        <v>0.02</v>
      </c>
      <c r="R158" s="157"/>
      <c r="S158" s="157" t="s">
        <v>137</v>
      </c>
      <c r="T158" s="157" t="s">
        <v>137</v>
      </c>
      <c r="U158" s="157">
        <v>3.6</v>
      </c>
      <c r="V158" s="157">
        <f>ROUND(E158*U158,2)</f>
        <v>1.8</v>
      </c>
      <c r="W158" s="157"/>
      <c r="X158" s="157" t="s">
        <v>138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157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4" t="s">
        <v>311</v>
      </c>
      <c r="D159" s="159"/>
      <c r="E159" s="160">
        <v>0.5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8">
        <v>49</v>
      </c>
      <c r="B160" s="169" t="s">
        <v>312</v>
      </c>
      <c r="C160" s="183" t="s">
        <v>313</v>
      </c>
      <c r="D160" s="170" t="s">
        <v>136</v>
      </c>
      <c r="E160" s="171">
        <v>2.1</v>
      </c>
      <c r="F160" s="172"/>
      <c r="G160" s="173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7">
        <v>5.5000000000000003E-4</v>
      </c>
      <c r="O160" s="157">
        <f>ROUND(E160*N160,2)</f>
        <v>0</v>
      </c>
      <c r="P160" s="157">
        <v>0.113</v>
      </c>
      <c r="Q160" s="157">
        <f>ROUND(E160*P160,2)</f>
        <v>0.24</v>
      </c>
      <c r="R160" s="157"/>
      <c r="S160" s="157" t="s">
        <v>137</v>
      </c>
      <c r="T160" s="157" t="s">
        <v>137</v>
      </c>
      <c r="U160" s="157">
        <v>0.36</v>
      </c>
      <c r="V160" s="157">
        <f>ROUND(E160*U160,2)</f>
        <v>0.76</v>
      </c>
      <c r="W160" s="157"/>
      <c r="X160" s="157" t="s">
        <v>138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157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4" t="s">
        <v>314</v>
      </c>
      <c r="D161" s="159"/>
      <c r="E161" s="160">
        <v>2.1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141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4">
        <v>50</v>
      </c>
      <c r="B162" s="175" t="s">
        <v>315</v>
      </c>
      <c r="C162" s="185" t="s">
        <v>316</v>
      </c>
      <c r="D162" s="176" t="s">
        <v>219</v>
      </c>
      <c r="E162" s="177">
        <v>10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4.8999999999999998E-4</v>
      </c>
      <c r="O162" s="157">
        <f>ROUND(E162*N162,2)</f>
        <v>0</v>
      </c>
      <c r="P162" s="157">
        <v>2E-3</v>
      </c>
      <c r="Q162" s="157">
        <f>ROUND(E162*P162,2)</f>
        <v>0.02</v>
      </c>
      <c r="R162" s="157"/>
      <c r="S162" s="157" t="s">
        <v>137</v>
      </c>
      <c r="T162" s="157" t="s">
        <v>137</v>
      </c>
      <c r="U162" s="157">
        <v>0.17599999999999999</v>
      </c>
      <c r="V162" s="157">
        <f>ROUND(E162*U162,2)</f>
        <v>1.76</v>
      </c>
      <c r="W162" s="157"/>
      <c r="X162" s="157" t="s">
        <v>138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157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4">
        <v>51</v>
      </c>
      <c r="B163" s="175" t="s">
        <v>317</v>
      </c>
      <c r="C163" s="185" t="s">
        <v>318</v>
      </c>
      <c r="D163" s="176" t="s">
        <v>219</v>
      </c>
      <c r="E163" s="177">
        <v>1</v>
      </c>
      <c r="F163" s="178"/>
      <c r="G163" s="179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7">
        <v>4.8999999999999998E-4</v>
      </c>
      <c r="O163" s="157">
        <f>ROUND(E163*N163,2)</f>
        <v>0</v>
      </c>
      <c r="P163" s="157">
        <v>1.2999999999999999E-2</v>
      </c>
      <c r="Q163" s="157">
        <f>ROUND(E163*P163,2)</f>
        <v>0.01</v>
      </c>
      <c r="R163" s="157"/>
      <c r="S163" s="157" t="s">
        <v>137</v>
      </c>
      <c r="T163" s="157" t="s">
        <v>137</v>
      </c>
      <c r="U163" s="157">
        <v>0.34200000000000003</v>
      </c>
      <c r="V163" s="157">
        <f>ROUND(E163*U163,2)</f>
        <v>0.34</v>
      </c>
      <c r="W163" s="157"/>
      <c r="X163" s="157" t="s">
        <v>138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157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8">
        <v>52</v>
      </c>
      <c r="B164" s="169" t="s">
        <v>319</v>
      </c>
      <c r="C164" s="183" t="s">
        <v>320</v>
      </c>
      <c r="D164" s="170" t="s">
        <v>136</v>
      </c>
      <c r="E164" s="171">
        <v>35.817599999999999</v>
      </c>
      <c r="F164" s="172"/>
      <c r="G164" s="173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7">
        <v>0</v>
      </c>
      <c r="O164" s="157">
        <f>ROUND(E164*N164,2)</f>
        <v>0</v>
      </c>
      <c r="P164" s="157">
        <v>6.8000000000000005E-2</v>
      </c>
      <c r="Q164" s="157">
        <f>ROUND(E164*P164,2)</f>
        <v>2.44</v>
      </c>
      <c r="R164" s="157"/>
      <c r="S164" s="157" t="s">
        <v>137</v>
      </c>
      <c r="T164" s="157" t="s">
        <v>137</v>
      </c>
      <c r="U164" s="157">
        <v>0.3</v>
      </c>
      <c r="V164" s="157">
        <f>ROUND(E164*U164,2)</f>
        <v>10.75</v>
      </c>
      <c r="W164" s="157"/>
      <c r="X164" s="157" t="s">
        <v>138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157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4" t="s">
        <v>223</v>
      </c>
      <c r="D165" s="159"/>
      <c r="E165" s="160">
        <v>9.2664000000000009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141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54"/>
      <c r="B166" s="155"/>
      <c r="C166" s="184" t="s">
        <v>321</v>
      </c>
      <c r="D166" s="159"/>
      <c r="E166" s="160">
        <v>12.8432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141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4" t="s">
        <v>322</v>
      </c>
      <c r="D167" s="159"/>
      <c r="E167" s="160">
        <v>5.9432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141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4" t="s">
        <v>323</v>
      </c>
      <c r="D168" s="159"/>
      <c r="E168" s="160">
        <v>7.7648000000000001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141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53</v>
      </c>
      <c r="B169" s="169" t="s">
        <v>324</v>
      </c>
      <c r="C169" s="183" t="s">
        <v>325</v>
      </c>
      <c r="D169" s="170" t="s">
        <v>136</v>
      </c>
      <c r="E169" s="171">
        <v>24.5</v>
      </c>
      <c r="F169" s="172"/>
      <c r="G169" s="173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7"/>
      <c r="S169" s="157" t="s">
        <v>137</v>
      </c>
      <c r="T169" s="157" t="s">
        <v>137</v>
      </c>
      <c r="U169" s="157">
        <v>0.115</v>
      </c>
      <c r="V169" s="157">
        <f>ROUND(E169*U169,2)</f>
        <v>2.82</v>
      </c>
      <c r="W169" s="157"/>
      <c r="X169" s="157" t="s">
        <v>138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157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4" t="s">
        <v>199</v>
      </c>
      <c r="D170" s="159"/>
      <c r="E170" s="160">
        <v>24.5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141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8">
        <v>54</v>
      </c>
      <c r="B171" s="169" t="s">
        <v>326</v>
      </c>
      <c r="C171" s="183" t="s">
        <v>327</v>
      </c>
      <c r="D171" s="170" t="s">
        <v>136</v>
      </c>
      <c r="E171" s="171">
        <v>5.82</v>
      </c>
      <c r="F171" s="172"/>
      <c r="G171" s="173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7"/>
      <c r="S171" s="157" t="s">
        <v>137</v>
      </c>
      <c r="T171" s="157" t="s">
        <v>137</v>
      </c>
      <c r="U171" s="157">
        <v>0.1</v>
      </c>
      <c r="V171" s="157">
        <f>ROUND(E171*U171,2)</f>
        <v>0.57999999999999996</v>
      </c>
      <c r="W171" s="157"/>
      <c r="X171" s="157" t="s">
        <v>138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157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4" t="s">
        <v>200</v>
      </c>
      <c r="D172" s="159"/>
      <c r="E172" s="160">
        <v>5.82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8">
        <v>55</v>
      </c>
      <c r="B173" s="169" t="s">
        <v>328</v>
      </c>
      <c r="C173" s="183" t="s">
        <v>329</v>
      </c>
      <c r="D173" s="170" t="s">
        <v>330</v>
      </c>
      <c r="E173" s="171">
        <v>3</v>
      </c>
      <c r="F173" s="172"/>
      <c r="G173" s="173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7">
        <v>0</v>
      </c>
      <c r="O173" s="157">
        <f>ROUND(E173*N173,2)</f>
        <v>0</v>
      </c>
      <c r="P173" s="157">
        <v>3.4200000000000001E-2</v>
      </c>
      <c r="Q173" s="157">
        <f>ROUND(E173*P173,2)</f>
        <v>0.1</v>
      </c>
      <c r="R173" s="157"/>
      <c r="S173" s="157" t="s">
        <v>137</v>
      </c>
      <c r="T173" s="157" t="s">
        <v>137</v>
      </c>
      <c r="U173" s="157">
        <v>0.47</v>
      </c>
      <c r="V173" s="157">
        <f>ROUND(E173*U173,2)</f>
        <v>1.41</v>
      </c>
      <c r="W173" s="157"/>
      <c r="X173" s="157" t="s">
        <v>138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157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4" t="s">
        <v>331</v>
      </c>
      <c r="D174" s="159"/>
      <c r="E174" s="160">
        <v>3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141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8">
        <v>56</v>
      </c>
      <c r="B175" s="169" t="s">
        <v>332</v>
      </c>
      <c r="C175" s="183" t="s">
        <v>333</v>
      </c>
      <c r="D175" s="170" t="s">
        <v>330</v>
      </c>
      <c r="E175" s="171">
        <v>2</v>
      </c>
      <c r="F175" s="172"/>
      <c r="G175" s="173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7">
        <v>0</v>
      </c>
      <c r="O175" s="157">
        <f>ROUND(E175*N175,2)</f>
        <v>0</v>
      </c>
      <c r="P175" s="157">
        <v>1.9460000000000002E-2</v>
      </c>
      <c r="Q175" s="157">
        <f>ROUND(E175*P175,2)</f>
        <v>0.04</v>
      </c>
      <c r="R175" s="157"/>
      <c r="S175" s="157" t="s">
        <v>137</v>
      </c>
      <c r="T175" s="157" t="s">
        <v>137</v>
      </c>
      <c r="U175" s="157">
        <v>0.38</v>
      </c>
      <c r="V175" s="157">
        <f>ROUND(E175*U175,2)</f>
        <v>0.76</v>
      </c>
      <c r="W175" s="157"/>
      <c r="X175" s="157" t="s">
        <v>138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157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4" t="s">
        <v>334</v>
      </c>
      <c r="D176" s="159"/>
      <c r="E176" s="160">
        <v>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141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8">
        <v>57</v>
      </c>
      <c r="B177" s="169" t="s">
        <v>335</v>
      </c>
      <c r="C177" s="183" t="s">
        <v>336</v>
      </c>
      <c r="D177" s="170" t="s">
        <v>330</v>
      </c>
      <c r="E177" s="171">
        <v>2</v>
      </c>
      <c r="F177" s="172"/>
      <c r="G177" s="173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7">
        <v>0</v>
      </c>
      <c r="O177" s="157">
        <f>ROUND(E177*N177,2)</f>
        <v>0</v>
      </c>
      <c r="P177" s="157">
        <v>1.56E-3</v>
      </c>
      <c r="Q177" s="157">
        <f>ROUND(E177*P177,2)</f>
        <v>0</v>
      </c>
      <c r="R177" s="157"/>
      <c r="S177" s="157" t="s">
        <v>137</v>
      </c>
      <c r="T177" s="157" t="s">
        <v>137</v>
      </c>
      <c r="U177" s="157">
        <v>0.22</v>
      </c>
      <c r="V177" s="157">
        <f>ROUND(E177*U177,2)</f>
        <v>0.44</v>
      </c>
      <c r="W177" s="157"/>
      <c r="X177" s="157" t="s">
        <v>138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157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4" t="s">
        <v>334</v>
      </c>
      <c r="D178" s="159"/>
      <c r="E178" s="160">
        <v>2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141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8">
        <v>58</v>
      </c>
      <c r="B179" s="169" t="s">
        <v>337</v>
      </c>
      <c r="C179" s="183" t="s">
        <v>338</v>
      </c>
      <c r="D179" s="170" t="s">
        <v>179</v>
      </c>
      <c r="E179" s="171">
        <v>2</v>
      </c>
      <c r="F179" s="172"/>
      <c r="G179" s="173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7">
        <v>0</v>
      </c>
      <c r="O179" s="157">
        <f>ROUND(E179*N179,2)</f>
        <v>0</v>
      </c>
      <c r="P179" s="157">
        <v>8.5999999999999998E-4</v>
      </c>
      <c r="Q179" s="157">
        <f>ROUND(E179*P179,2)</f>
        <v>0</v>
      </c>
      <c r="R179" s="157"/>
      <c r="S179" s="157" t="s">
        <v>137</v>
      </c>
      <c r="T179" s="157" t="s">
        <v>137</v>
      </c>
      <c r="U179" s="157">
        <v>0.06</v>
      </c>
      <c r="V179" s="157">
        <f>ROUND(E179*U179,2)</f>
        <v>0.12</v>
      </c>
      <c r="W179" s="157"/>
      <c r="X179" s="157" t="s">
        <v>138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157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4" t="s">
        <v>334</v>
      </c>
      <c r="D180" s="159"/>
      <c r="E180" s="160">
        <v>2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141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8">
        <v>59</v>
      </c>
      <c r="B181" s="169" t="s">
        <v>339</v>
      </c>
      <c r="C181" s="183" t="s">
        <v>340</v>
      </c>
      <c r="D181" s="170" t="s">
        <v>179</v>
      </c>
      <c r="E181" s="171">
        <v>3</v>
      </c>
      <c r="F181" s="172"/>
      <c r="G181" s="173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7">
        <v>0</v>
      </c>
      <c r="O181" s="157">
        <f>ROUND(E181*N181,2)</f>
        <v>0</v>
      </c>
      <c r="P181" s="157">
        <v>1.8E-3</v>
      </c>
      <c r="Q181" s="157">
        <f>ROUND(E181*P181,2)</f>
        <v>0.01</v>
      </c>
      <c r="R181" s="157"/>
      <c r="S181" s="157" t="s">
        <v>137</v>
      </c>
      <c r="T181" s="157" t="s">
        <v>137</v>
      </c>
      <c r="U181" s="157">
        <v>0.11</v>
      </c>
      <c r="V181" s="157">
        <f>ROUND(E181*U181,2)</f>
        <v>0.33</v>
      </c>
      <c r="W181" s="157"/>
      <c r="X181" s="157" t="s">
        <v>138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157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4" t="s">
        <v>295</v>
      </c>
      <c r="D182" s="159"/>
      <c r="E182" s="160">
        <v>1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141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4" t="s">
        <v>296</v>
      </c>
      <c r="D183" s="159"/>
      <c r="E183" s="160">
        <v>1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141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4" t="s">
        <v>297</v>
      </c>
      <c r="D184" s="159"/>
      <c r="E184" s="160">
        <v>1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141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4">
        <v>60</v>
      </c>
      <c r="B185" s="175" t="s">
        <v>341</v>
      </c>
      <c r="C185" s="185" t="s">
        <v>342</v>
      </c>
      <c r="D185" s="176" t="s">
        <v>179</v>
      </c>
      <c r="E185" s="177">
        <v>4</v>
      </c>
      <c r="F185" s="178"/>
      <c r="G185" s="179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7">
        <v>0</v>
      </c>
      <c r="O185" s="157">
        <f>ROUND(E185*N185,2)</f>
        <v>0</v>
      </c>
      <c r="P185" s="157">
        <v>7.0000000000000001E-3</v>
      </c>
      <c r="Q185" s="157">
        <f>ROUND(E185*P185,2)</f>
        <v>0.03</v>
      </c>
      <c r="R185" s="157"/>
      <c r="S185" s="157" t="s">
        <v>137</v>
      </c>
      <c r="T185" s="157" t="s">
        <v>137</v>
      </c>
      <c r="U185" s="157">
        <v>0.22</v>
      </c>
      <c r="V185" s="157">
        <f>ROUND(E185*U185,2)</f>
        <v>0.88</v>
      </c>
      <c r="W185" s="157"/>
      <c r="X185" s="157" t="s">
        <v>138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157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8">
        <v>61</v>
      </c>
      <c r="B186" s="169" t="s">
        <v>343</v>
      </c>
      <c r="C186" s="183" t="s">
        <v>344</v>
      </c>
      <c r="D186" s="170" t="s">
        <v>219</v>
      </c>
      <c r="E186" s="171">
        <v>7</v>
      </c>
      <c r="F186" s="172"/>
      <c r="G186" s="173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7">
        <v>0</v>
      </c>
      <c r="O186" s="157">
        <f>ROUND(E186*N186,2)</f>
        <v>0</v>
      </c>
      <c r="P186" s="157">
        <v>9.4500000000000001E-3</v>
      </c>
      <c r="Q186" s="157">
        <f>ROUND(E186*P186,2)</f>
        <v>7.0000000000000007E-2</v>
      </c>
      <c r="R186" s="157"/>
      <c r="S186" s="157" t="s">
        <v>250</v>
      </c>
      <c r="T186" s="157" t="s">
        <v>215</v>
      </c>
      <c r="U186" s="157">
        <v>0.23</v>
      </c>
      <c r="V186" s="157">
        <f>ROUND(E186*U186,2)</f>
        <v>1.61</v>
      </c>
      <c r="W186" s="157"/>
      <c r="X186" s="157" t="s">
        <v>138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157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4" t="s">
        <v>345</v>
      </c>
      <c r="D187" s="159"/>
      <c r="E187" s="160">
        <v>7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141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4">
        <v>62</v>
      </c>
      <c r="B188" s="175" t="s">
        <v>346</v>
      </c>
      <c r="C188" s="185" t="s">
        <v>347</v>
      </c>
      <c r="D188" s="176" t="s">
        <v>249</v>
      </c>
      <c r="E188" s="177">
        <v>2</v>
      </c>
      <c r="F188" s="178"/>
      <c r="G188" s="179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7"/>
      <c r="S188" s="157" t="s">
        <v>250</v>
      </c>
      <c r="T188" s="157" t="s">
        <v>215</v>
      </c>
      <c r="U188" s="157">
        <v>0</v>
      </c>
      <c r="V188" s="157">
        <f>ROUND(E188*U188,2)</f>
        <v>0</v>
      </c>
      <c r="W188" s="157"/>
      <c r="X188" s="157" t="s">
        <v>138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157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2" t="s">
        <v>132</v>
      </c>
      <c r="B189" s="163" t="s">
        <v>77</v>
      </c>
      <c r="C189" s="182" t="s">
        <v>78</v>
      </c>
      <c r="D189" s="164"/>
      <c r="E189" s="165"/>
      <c r="F189" s="166"/>
      <c r="G189" s="167">
        <f>SUMIF(AG190:AG190,"&lt;&gt;NOR",G190:G190)</f>
        <v>0</v>
      </c>
      <c r="H189" s="161"/>
      <c r="I189" s="161">
        <f>SUM(I190:I190)</f>
        <v>0</v>
      </c>
      <c r="J189" s="161"/>
      <c r="K189" s="161">
        <f>SUM(K190:K190)</f>
        <v>0</v>
      </c>
      <c r="L189" s="161"/>
      <c r="M189" s="161">
        <f>SUM(M190:M190)</f>
        <v>0</v>
      </c>
      <c r="N189" s="161"/>
      <c r="O189" s="161">
        <f>SUM(O190:O190)</f>
        <v>0</v>
      </c>
      <c r="P189" s="161"/>
      <c r="Q189" s="161">
        <f>SUM(Q190:Q190)</f>
        <v>0</v>
      </c>
      <c r="R189" s="161"/>
      <c r="S189" s="161"/>
      <c r="T189" s="161"/>
      <c r="U189" s="161"/>
      <c r="V189" s="161">
        <f>SUM(V190:V190)</f>
        <v>19.91</v>
      </c>
      <c r="W189" s="161"/>
      <c r="X189" s="161"/>
      <c r="AG189" t="s">
        <v>133</v>
      </c>
    </row>
    <row r="190" spans="1:60" outlineLevel="1" x14ac:dyDescent="0.2">
      <c r="A190" s="174">
        <v>63</v>
      </c>
      <c r="B190" s="175" t="s">
        <v>348</v>
      </c>
      <c r="C190" s="185" t="s">
        <v>349</v>
      </c>
      <c r="D190" s="176" t="s">
        <v>175</v>
      </c>
      <c r="E190" s="177">
        <v>21.179120000000001</v>
      </c>
      <c r="F190" s="178"/>
      <c r="G190" s="179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7">
        <v>0</v>
      </c>
      <c r="O190" s="157">
        <f>ROUND(E190*N190,2)</f>
        <v>0</v>
      </c>
      <c r="P190" s="157">
        <v>0</v>
      </c>
      <c r="Q190" s="157">
        <f>ROUND(E190*P190,2)</f>
        <v>0</v>
      </c>
      <c r="R190" s="157"/>
      <c r="S190" s="157" t="s">
        <v>137</v>
      </c>
      <c r="T190" s="157" t="s">
        <v>137</v>
      </c>
      <c r="U190" s="157">
        <v>0.94</v>
      </c>
      <c r="V190" s="157">
        <f>ROUND(E190*U190,2)</f>
        <v>19.91</v>
      </c>
      <c r="W190" s="157"/>
      <c r="X190" s="157" t="s">
        <v>350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351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">
      <c r="A191" s="162" t="s">
        <v>132</v>
      </c>
      <c r="B191" s="163" t="s">
        <v>79</v>
      </c>
      <c r="C191" s="182" t="s">
        <v>80</v>
      </c>
      <c r="D191" s="164"/>
      <c r="E191" s="165"/>
      <c r="F191" s="166"/>
      <c r="G191" s="167">
        <f>SUMIF(AG192:AG201,"&lt;&gt;NOR",G192:G201)</f>
        <v>0</v>
      </c>
      <c r="H191" s="161"/>
      <c r="I191" s="161">
        <f>SUM(I192:I201)</f>
        <v>0</v>
      </c>
      <c r="J191" s="161"/>
      <c r="K191" s="161">
        <f>SUM(K192:K201)</f>
        <v>0</v>
      </c>
      <c r="L191" s="161"/>
      <c r="M191" s="161">
        <f>SUM(M192:M201)</f>
        <v>0</v>
      </c>
      <c r="N191" s="161"/>
      <c r="O191" s="161">
        <f>SUM(O192:O201)</f>
        <v>6.9999999999999993E-2</v>
      </c>
      <c r="P191" s="161"/>
      <c r="Q191" s="161">
        <f>SUM(Q192:Q201)</f>
        <v>0</v>
      </c>
      <c r="R191" s="161"/>
      <c r="S191" s="161"/>
      <c r="T191" s="161"/>
      <c r="U191" s="161"/>
      <c r="V191" s="161">
        <f>SUM(V192:V201)</f>
        <v>7.24</v>
      </c>
      <c r="W191" s="161"/>
      <c r="X191" s="161"/>
      <c r="AG191" t="s">
        <v>133</v>
      </c>
    </row>
    <row r="192" spans="1:60" outlineLevel="1" x14ac:dyDescent="0.2">
      <c r="A192" s="168">
        <v>64</v>
      </c>
      <c r="B192" s="169" t="s">
        <v>352</v>
      </c>
      <c r="C192" s="183" t="s">
        <v>353</v>
      </c>
      <c r="D192" s="170" t="s">
        <v>219</v>
      </c>
      <c r="E192" s="171">
        <v>16.37</v>
      </c>
      <c r="F192" s="172"/>
      <c r="G192" s="173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7">
        <v>5.9999999999999995E-4</v>
      </c>
      <c r="O192" s="157">
        <f>ROUND(E192*N192,2)</f>
        <v>0.01</v>
      </c>
      <c r="P192" s="157">
        <v>0</v>
      </c>
      <c r="Q192" s="157">
        <f>ROUND(E192*P192,2)</f>
        <v>0</v>
      </c>
      <c r="R192" s="157"/>
      <c r="S192" s="157" t="s">
        <v>137</v>
      </c>
      <c r="T192" s="157" t="s">
        <v>137</v>
      </c>
      <c r="U192" s="157">
        <v>0.13</v>
      </c>
      <c r="V192" s="157">
        <f>ROUND(E192*U192,2)</f>
        <v>2.13</v>
      </c>
      <c r="W192" s="157"/>
      <c r="X192" s="157" t="s">
        <v>138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157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4" t="s">
        <v>354</v>
      </c>
      <c r="D193" s="159"/>
      <c r="E193" s="160">
        <v>6.66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141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4" t="s">
        <v>355</v>
      </c>
      <c r="D194" s="159"/>
      <c r="E194" s="160">
        <v>9.7100000000000009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141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68">
        <v>65</v>
      </c>
      <c r="B195" s="169" t="s">
        <v>356</v>
      </c>
      <c r="C195" s="183" t="s">
        <v>357</v>
      </c>
      <c r="D195" s="170" t="s">
        <v>136</v>
      </c>
      <c r="E195" s="171">
        <v>13.0967</v>
      </c>
      <c r="F195" s="172"/>
      <c r="G195" s="173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7">
        <v>4.1999999999999997E-3</v>
      </c>
      <c r="O195" s="157">
        <f>ROUND(E195*N195,2)</f>
        <v>0.06</v>
      </c>
      <c r="P195" s="157">
        <v>0</v>
      </c>
      <c r="Q195" s="157">
        <f>ROUND(E195*P195,2)</f>
        <v>0</v>
      </c>
      <c r="R195" s="157"/>
      <c r="S195" s="157" t="s">
        <v>137</v>
      </c>
      <c r="T195" s="157" t="s">
        <v>137</v>
      </c>
      <c r="U195" s="157">
        <v>0.39</v>
      </c>
      <c r="V195" s="157">
        <f>ROUND(E195*U195,2)</f>
        <v>5.1100000000000003</v>
      </c>
      <c r="W195" s="157"/>
      <c r="X195" s="157" t="s">
        <v>138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54"/>
      <c r="B196" s="155"/>
      <c r="C196" s="184" t="s">
        <v>359</v>
      </c>
      <c r="D196" s="159"/>
      <c r="E196" s="160">
        <v>3.2711999999999999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141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54"/>
      <c r="B197" s="155"/>
      <c r="C197" s="184" t="s">
        <v>360</v>
      </c>
      <c r="D197" s="159"/>
      <c r="E197" s="160">
        <v>7.0754999999999999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141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4" t="s">
        <v>361</v>
      </c>
      <c r="D198" s="159"/>
      <c r="E198" s="160">
        <v>1.1000000000000001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141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4" t="s">
        <v>362</v>
      </c>
      <c r="D199" s="159"/>
      <c r="E199" s="160">
        <v>1.65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141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>
        <v>66</v>
      </c>
      <c r="B200" s="155" t="s">
        <v>363</v>
      </c>
      <c r="C200" s="186" t="s">
        <v>364</v>
      </c>
      <c r="D200" s="156" t="s">
        <v>0</v>
      </c>
      <c r="E200" s="180"/>
      <c r="F200" s="158"/>
      <c r="G200" s="157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7"/>
      <c r="S200" s="157" t="s">
        <v>137</v>
      </c>
      <c r="T200" s="157" t="s">
        <v>137</v>
      </c>
      <c r="U200" s="157">
        <v>0</v>
      </c>
      <c r="V200" s="157">
        <f>ROUND(E200*U200,2)</f>
        <v>0</v>
      </c>
      <c r="W200" s="157"/>
      <c r="X200" s="157" t="s">
        <v>350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351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>
        <v>67</v>
      </c>
      <c r="B201" s="155" t="s">
        <v>363</v>
      </c>
      <c r="C201" s="186" t="s">
        <v>364</v>
      </c>
      <c r="D201" s="156" t="s">
        <v>0</v>
      </c>
      <c r="E201" s="180"/>
      <c r="F201" s="158"/>
      <c r="G201" s="157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7"/>
      <c r="S201" s="157" t="s">
        <v>137</v>
      </c>
      <c r="T201" s="157" t="s">
        <v>137</v>
      </c>
      <c r="U201" s="157">
        <v>0</v>
      </c>
      <c r="V201" s="157">
        <f>ROUND(E201*U201,2)</f>
        <v>0</v>
      </c>
      <c r="W201" s="157"/>
      <c r="X201" s="157" t="s">
        <v>350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351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x14ac:dyDescent="0.2">
      <c r="A202" s="162" t="s">
        <v>132</v>
      </c>
      <c r="B202" s="163" t="s">
        <v>81</v>
      </c>
      <c r="C202" s="182" t="s">
        <v>82</v>
      </c>
      <c r="D202" s="164"/>
      <c r="E202" s="165"/>
      <c r="F202" s="166"/>
      <c r="G202" s="167">
        <f>SUMIF(AG203:AG204,"&lt;&gt;NOR",G203:G204)</f>
        <v>0</v>
      </c>
      <c r="H202" s="161"/>
      <c r="I202" s="161">
        <f>SUM(I203:I204)</f>
        <v>0</v>
      </c>
      <c r="J202" s="161"/>
      <c r="K202" s="161">
        <f>SUM(K203:K204)</f>
        <v>0</v>
      </c>
      <c r="L202" s="161"/>
      <c r="M202" s="161">
        <f>SUM(M203:M204)</f>
        <v>0</v>
      </c>
      <c r="N202" s="161"/>
      <c r="O202" s="161">
        <f>SUM(O203:O204)</f>
        <v>0</v>
      </c>
      <c r="P202" s="161"/>
      <c r="Q202" s="161">
        <f>SUM(Q203:Q204)</f>
        <v>0</v>
      </c>
      <c r="R202" s="161"/>
      <c r="S202" s="161"/>
      <c r="T202" s="161"/>
      <c r="U202" s="161"/>
      <c r="V202" s="161">
        <f>SUM(V203:V204)</f>
        <v>0</v>
      </c>
      <c r="W202" s="161"/>
      <c r="X202" s="161"/>
      <c r="AG202" t="s">
        <v>133</v>
      </c>
    </row>
    <row r="203" spans="1:60" outlineLevel="1" x14ac:dyDescent="0.2">
      <c r="A203" s="168">
        <v>68</v>
      </c>
      <c r="B203" s="169" t="s">
        <v>365</v>
      </c>
      <c r="C203" s="183" t="s">
        <v>366</v>
      </c>
      <c r="D203" s="170" t="s">
        <v>219</v>
      </c>
      <c r="E203" s="171">
        <v>1</v>
      </c>
      <c r="F203" s="172"/>
      <c r="G203" s="173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7">
        <v>1.31E-3</v>
      </c>
      <c r="O203" s="157">
        <f>ROUND(E203*N203,2)</f>
        <v>0</v>
      </c>
      <c r="P203" s="157">
        <v>0</v>
      </c>
      <c r="Q203" s="157">
        <f>ROUND(E203*P203,2)</f>
        <v>0</v>
      </c>
      <c r="R203" s="157"/>
      <c r="S203" s="157" t="s">
        <v>137</v>
      </c>
      <c r="T203" s="157" t="s">
        <v>367</v>
      </c>
      <c r="U203" s="157">
        <v>0</v>
      </c>
      <c r="V203" s="157">
        <f>ROUND(E203*U203,2)</f>
        <v>0</v>
      </c>
      <c r="W203" s="157"/>
      <c r="X203" s="157" t="s">
        <v>368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369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4" t="s">
        <v>370</v>
      </c>
      <c r="D204" s="159"/>
      <c r="E204" s="160">
        <v>1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141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162" t="s">
        <v>132</v>
      </c>
      <c r="B205" s="163" t="s">
        <v>83</v>
      </c>
      <c r="C205" s="182" t="s">
        <v>84</v>
      </c>
      <c r="D205" s="164"/>
      <c r="E205" s="165"/>
      <c r="F205" s="166"/>
      <c r="G205" s="167">
        <f>SUMIF(AG206:AG212,"&lt;&gt;NOR",G206:G212)</f>
        <v>0</v>
      </c>
      <c r="H205" s="161"/>
      <c r="I205" s="161">
        <f>SUM(I206:I212)</f>
        <v>0</v>
      </c>
      <c r="J205" s="161"/>
      <c r="K205" s="161">
        <f>SUM(K206:K212)</f>
        <v>0</v>
      </c>
      <c r="L205" s="161"/>
      <c r="M205" s="161">
        <f>SUM(M206:M212)</f>
        <v>0</v>
      </c>
      <c r="N205" s="161"/>
      <c r="O205" s="161">
        <f>SUM(O206:O212)</f>
        <v>0.1</v>
      </c>
      <c r="P205" s="161"/>
      <c r="Q205" s="161">
        <f>SUM(Q206:Q212)</f>
        <v>0</v>
      </c>
      <c r="R205" s="161"/>
      <c r="S205" s="161"/>
      <c r="T205" s="161"/>
      <c r="U205" s="161"/>
      <c r="V205" s="161">
        <f>SUM(V206:V212)</f>
        <v>0</v>
      </c>
      <c r="W205" s="161"/>
      <c r="X205" s="161"/>
      <c r="AG205" t="s">
        <v>133</v>
      </c>
    </row>
    <row r="206" spans="1:60" ht="22.5" outlineLevel="1" x14ac:dyDescent="0.2">
      <c r="A206" s="168">
        <v>69</v>
      </c>
      <c r="B206" s="169" t="s">
        <v>371</v>
      </c>
      <c r="C206" s="183" t="s">
        <v>372</v>
      </c>
      <c r="D206" s="170" t="s">
        <v>179</v>
      </c>
      <c r="E206" s="171">
        <v>2</v>
      </c>
      <c r="F206" s="172"/>
      <c r="G206" s="173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7">
        <v>1.8669999999999999E-2</v>
      </c>
      <c r="O206" s="157">
        <f>ROUND(E206*N206,2)</f>
        <v>0.04</v>
      </c>
      <c r="P206" s="157">
        <v>0</v>
      </c>
      <c r="Q206" s="157">
        <f>ROUND(E206*P206,2)</f>
        <v>0</v>
      </c>
      <c r="R206" s="157"/>
      <c r="S206" s="157" t="s">
        <v>137</v>
      </c>
      <c r="T206" s="157" t="s">
        <v>137</v>
      </c>
      <c r="U206" s="157">
        <v>0</v>
      </c>
      <c r="V206" s="157">
        <f>ROUND(E206*U206,2)</f>
        <v>0</v>
      </c>
      <c r="W206" s="157"/>
      <c r="X206" s="157" t="s">
        <v>368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369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4" t="s">
        <v>334</v>
      </c>
      <c r="D207" s="159"/>
      <c r="E207" s="160">
        <v>2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141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8">
        <v>70</v>
      </c>
      <c r="B208" s="169" t="s">
        <v>373</v>
      </c>
      <c r="C208" s="183" t="s">
        <v>374</v>
      </c>
      <c r="D208" s="170" t="s">
        <v>179</v>
      </c>
      <c r="E208" s="171">
        <v>1</v>
      </c>
      <c r="F208" s="172"/>
      <c r="G208" s="173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7">
        <v>2.962E-2</v>
      </c>
      <c r="O208" s="157">
        <f>ROUND(E208*N208,2)</f>
        <v>0.03</v>
      </c>
      <c r="P208" s="157">
        <v>0</v>
      </c>
      <c r="Q208" s="157">
        <f>ROUND(E208*P208,2)</f>
        <v>0</v>
      </c>
      <c r="R208" s="157"/>
      <c r="S208" s="157" t="s">
        <v>137</v>
      </c>
      <c r="T208" s="157" t="s">
        <v>137</v>
      </c>
      <c r="U208" s="157">
        <v>0</v>
      </c>
      <c r="V208" s="157">
        <f>ROUND(E208*U208,2)</f>
        <v>0</v>
      </c>
      <c r="W208" s="157"/>
      <c r="X208" s="157" t="s">
        <v>368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369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4" t="s">
        <v>375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141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68">
        <v>71</v>
      </c>
      <c r="B210" s="169" t="s">
        <v>376</v>
      </c>
      <c r="C210" s="183" t="s">
        <v>377</v>
      </c>
      <c r="D210" s="170" t="s">
        <v>179</v>
      </c>
      <c r="E210" s="171">
        <v>1</v>
      </c>
      <c r="F210" s="172"/>
      <c r="G210" s="173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7">
        <v>2.962E-2</v>
      </c>
      <c r="O210" s="157">
        <f>ROUND(E210*N210,2)</f>
        <v>0.03</v>
      </c>
      <c r="P210" s="157">
        <v>0</v>
      </c>
      <c r="Q210" s="157">
        <f>ROUND(E210*P210,2)</f>
        <v>0</v>
      </c>
      <c r="R210" s="157"/>
      <c r="S210" s="157" t="s">
        <v>250</v>
      </c>
      <c r="T210" s="157" t="s">
        <v>378</v>
      </c>
      <c r="U210" s="157">
        <v>0</v>
      </c>
      <c r="V210" s="157">
        <f>ROUND(E210*U210,2)</f>
        <v>0</v>
      </c>
      <c r="W210" s="157"/>
      <c r="X210" s="157" t="s">
        <v>368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369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4" t="s">
        <v>375</v>
      </c>
      <c r="D211" s="159"/>
      <c r="E211" s="160">
        <v>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141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>
        <v>72</v>
      </c>
      <c r="B212" s="155" t="s">
        <v>379</v>
      </c>
      <c r="C212" s="186" t="s">
        <v>380</v>
      </c>
      <c r="D212" s="156" t="s">
        <v>0</v>
      </c>
      <c r="E212" s="180"/>
      <c r="F212" s="158"/>
      <c r="G212" s="157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7"/>
      <c r="S212" s="157" t="s">
        <v>137</v>
      </c>
      <c r="T212" s="157" t="s">
        <v>137</v>
      </c>
      <c r="U212" s="157">
        <v>0</v>
      </c>
      <c r="V212" s="157">
        <f>ROUND(E212*U212,2)</f>
        <v>0</v>
      </c>
      <c r="W212" s="157"/>
      <c r="X212" s="157" t="s">
        <v>350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351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162" t="s">
        <v>132</v>
      </c>
      <c r="B213" s="163" t="s">
        <v>85</v>
      </c>
      <c r="C213" s="182" t="s">
        <v>86</v>
      </c>
      <c r="D213" s="164"/>
      <c r="E213" s="165"/>
      <c r="F213" s="166"/>
      <c r="G213" s="167">
        <f>SUMIF(AG214:AG224,"&lt;&gt;NOR",G214:G224)</f>
        <v>0</v>
      </c>
      <c r="H213" s="161"/>
      <c r="I213" s="161">
        <f>SUM(I214:I224)</f>
        <v>0</v>
      </c>
      <c r="J213" s="161"/>
      <c r="K213" s="161">
        <f>SUM(K214:K224)</f>
        <v>0</v>
      </c>
      <c r="L213" s="161"/>
      <c r="M213" s="161">
        <f>SUM(M214:M224)</f>
        <v>0</v>
      </c>
      <c r="N213" s="161"/>
      <c r="O213" s="161">
        <f>SUM(O214:O224)</f>
        <v>0.02</v>
      </c>
      <c r="P213" s="161"/>
      <c r="Q213" s="161">
        <f>SUM(Q214:Q224)</f>
        <v>0</v>
      </c>
      <c r="R213" s="161"/>
      <c r="S213" s="161"/>
      <c r="T213" s="161"/>
      <c r="U213" s="161"/>
      <c r="V213" s="161">
        <f>SUM(V214:V224)</f>
        <v>2.79</v>
      </c>
      <c r="W213" s="161"/>
      <c r="X213" s="161"/>
      <c r="AG213" t="s">
        <v>133</v>
      </c>
    </row>
    <row r="214" spans="1:60" outlineLevel="1" x14ac:dyDescent="0.2">
      <c r="A214" s="168">
        <v>73</v>
      </c>
      <c r="B214" s="169" t="s">
        <v>381</v>
      </c>
      <c r="C214" s="183" t="s">
        <v>382</v>
      </c>
      <c r="D214" s="170" t="s">
        <v>179</v>
      </c>
      <c r="E214" s="171">
        <v>1</v>
      </c>
      <c r="F214" s="172"/>
      <c r="G214" s="173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7">
        <v>0</v>
      </c>
      <c r="O214" s="157">
        <f>ROUND(E214*N214,2)</f>
        <v>0</v>
      </c>
      <c r="P214" s="157">
        <v>0</v>
      </c>
      <c r="Q214" s="157">
        <f>ROUND(E214*P214,2)</f>
        <v>0</v>
      </c>
      <c r="R214" s="157"/>
      <c r="S214" s="157" t="s">
        <v>137</v>
      </c>
      <c r="T214" s="157" t="s">
        <v>137</v>
      </c>
      <c r="U214" s="157">
        <v>1.5</v>
      </c>
      <c r="V214" s="157">
        <f>ROUND(E214*U214,2)</f>
        <v>1.5</v>
      </c>
      <c r="W214" s="157"/>
      <c r="X214" s="157" t="s">
        <v>138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358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4" t="s">
        <v>231</v>
      </c>
      <c r="D215" s="159"/>
      <c r="E215" s="160">
        <v>1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141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68">
        <v>74</v>
      </c>
      <c r="B216" s="169" t="s">
        <v>383</v>
      </c>
      <c r="C216" s="183" t="s">
        <v>384</v>
      </c>
      <c r="D216" s="170" t="s">
        <v>179</v>
      </c>
      <c r="E216" s="171">
        <v>1</v>
      </c>
      <c r="F216" s="172"/>
      <c r="G216" s="173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7"/>
      <c r="S216" s="157" t="s">
        <v>137</v>
      </c>
      <c r="T216" s="157" t="s">
        <v>137</v>
      </c>
      <c r="U216" s="157">
        <v>0.50700000000000001</v>
      </c>
      <c r="V216" s="157">
        <f>ROUND(E216*U216,2)</f>
        <v>0.51</v>
      </c>
      <c r="W216" s="157"/>
      <c r="X216" s="157" t="s">
        <v>138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157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4" t="s">
        <v>385</v>
      </c>
      <c r="D217" s="159"/>
      <c r="E217" s="160">
        <v>1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141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68">
        <v>75</v>
      </c>
      <c r="B218" s="169" t="s">
        <v>386</v>
      </c>
      <c r="C218" s="183" t="s">
        <v>387</v>
      </c>
      <c r="D218" s="170" t="s">
        <v>179</v>
      </c>
      <c r="E218" s="171">
        <v>1</v>
      </c>
      <c r="F218" s="172"/>
      <c r="G218" s="173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7"/>
      <c r="S218" s="157" t="s">
        <v>137</v>
      </c>
      <c r="T218" s="157" t="s">
        <v>137</v>
      </c>
      <c r="U218" s="157">
        <v>0.78</v>
      </c>
      <c r="V218" s="157">
        <f>ROUND(E218*U218,2)</f>
        <v>0.78</v>
      </c>
      <c r="W218" s="157"/>
      <c r="X218" s="157" t="s">
        <v>138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358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4" t="s">
        <v>231</v>
      </c>
      <c r="D219" s="159"/>
      <c r="E219" s="160">
        <v>1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141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68">
        <v>76</v>
      </c>
      <c r="B220" s="169" t="s">
        <v>388</v>
      </c>
      <c r="C220" s="183" t="s">
        <v>389</v>
      </c>
      <c r="D220" s="170" t="s">
        <v>179</v>
      </c>
      <c r="E220" s="171">
        <v>1</v>
      </c>
      <c r="F220" s="172"/>
      <c r="G220" s="173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7">
        <v>7.5000000000000002E-4</v>
      </c>
      <c r="O220" s="157">
        <f>ROUND(E220*N220,2)</f>
        <v>0</v>
      </c>
      <c r="P220" s="157">
        <v>0</v>
      </c>
      <c r="Q220" s="157">
        <f>ROUND(E220*P220,2)</f>
        <v>0</v>
      </c>
      <c r="R220" s="157" t="s">
        <v>209</v>
      </c>
      <c r="S220" s="157" t="s">
        <v>137</v>
      </c>
      <c r="T220" s="157" t="s">
        <v>137</v>
      </c>
      <c r="U220" s="157">
        <v>0</v>
      </c>
      <c r="V220" s="157">
        <f>ROUND(E220*U220,2)</f>
        <v>0</v>
      </c>
      <c r="W220" s="157"/>
      <c r="X220" s="157" t="s">
        <v>210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234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4" t="s">
        <v>231</v>
      </c>
      <c r="D221" s="159"/>
      <c r="E221" s="160">
        <v>1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141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8">
        <v>77</v>
      </c>
      <c r="B222" s="169" t="s">
        <v>390</v>
      </c>
      <c r="C222" s="183" t="s">
        <v>391</v>
      </c>
      <c r="D222" s="170" t="s">
        <v>179</v>
      </c>
      <c r="E222" s="171">
        <v>1</v>
      </c>
      <c r="F222" s="172"/>
      <c r="G222" s="173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7">
        <v>2.1000000000000001E-2</v>
      </c>
      <c r="O222" s="157">
        <f>ROUND(E222*N222,2)</f>
        <v>0.02</v>
      </c>
      <c r="P222" s="157">
        <v>0</v>
      </c>
      <c r="Q222" s="157">
        <f>ROUND(E222*P222,2)</f>
        <v>0</v>
      </c>
      <c r="R222" s="157" t="s">
        <v>209</v>
      </c>
      <c r="S222" s="157" t="s">
        <v>137</v>
      </c>
      <c r="T222" s="157" t="s">
        <v>137</v>
      </c>
      <c r="U222" s="157">
        <v>0</v>
      </c>
      <c r="V222" s="157">
        <f>ROUND(E222*U222,2)</f>
        <v>0</v>
      </c>
      <c r="W222" s="157"/>
      <c r="X222" s="157" t="s">
        <v>210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392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4" t="s">
        <v>231</v>
      </c>
      <c r="D223" s="159"/>
      <c r="E223" s="160">
        <v>1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141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>
        <v>78</v>
      </c>
      <c r="B224" s="155" t="s">
        <v>393</v>
      </c>
      <c r="C224" s="186" t="s">
        <v>394</v>
      </c>
      <c r="D224" s="156" t="s">
        <v>0</v>
      </c>
      <c r="E224" s="180"/>
      <c r="F224" s="158"/>
      <c r="G224" s="157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7">
        <v>0</v>
      </c>
      <c r="O224" s="157">
        <f>ROUND(E224*N224,2)</f>
        <v>0</v>
      </c>
      <c r="P224" s="157">
        <v>0</v>
      </c>
      <c r="Q224" s="157">
        <f>ROUND(E224*P224,2)</f>
        <v>0</v>
      </c>
      <c r="R224" s="157"/>
      <c r="S224" s="157" t="s">
        <v>137</v>
      </c>
      <c r="T224" s="157" t="s">
        <v>137</v>
      </c>
      <c r="U224" s="157">
        <v>0</v>
      </c>
      <c r="V224" s="157">
        <f>ROUND(E224*U224,2)</f>
        <v>0</v>
      </c>
      <c r="W224" s="157"/>
      <c r="X224" s="157" t="s">
        <v>350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351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x14ac:dyDescent="0.2">
      <c r="A225" s="162" t="s">
        <v>132</v>
      </c>
      <c r="B225" s="163" t="s">
        <v>87</v>
      </c>
      <c r="C225" s="182" t="s">
        <v>88</v>
      </c>
      <c r="D225" s="164"/>
      <c r="E225" s="165"/>
      <c r="F225" s="166"/>
      <c r="G225" s="167">
        <f>SUMIF(AG226:AG254,"&lt;&gt;NOR",G226:G254)</f>
        <v>0</v>
      </c>
      <c r="H225" s="161"/>
      <c r="I225" s="161">
        <f>SUM(I226:I254)</f>
        <v>0</v>
      </c>
      <c r="J225" s="161"/>
      <c r="K225" s="161">
        <f>SUM(K226:K254)</f>
        <v>0</v>
      </c>
      <c r="L225" s="161"/>
      <c r="M225" s="161">
        <f>SUM(M226:M254)</f>
        <v>0</v>
      </c>
      <c r="N225" s="161"/>
      <c r="O225" s="161">
        <f>SUM(O226:O254)</f>
        <v>0</v>
      </c>
      <c r="P225" s="161"/>
      <c r="Q225" s="161">
        <f>SUM(Q226:Q254)</f>
        <v>0</v>
      </c>
      <c r="R225" s="161"/>
      <c r="S225" s="161"/>
      <c r="T225" s="161"/>
      <c r="U225" s="161"/>
      <c r="V225" s="161">
        <f>SUM(V226:V254)</f>
        <v>0.79</v>
      </c>
      <c r="W225" s="161"/>
      <c r="X225" s="161"/>
      <c r="AG225" t="s">
        <v>133</v>
      </c>
    </row>
    <row r="226" spans="1:60" outlineLevel="1" x14ac:dyDescent="0.2">
      <c r="A226" s="168">
        <v>79</v>
      </c>
      <c r="B226" s="169" t="s">
        <v>395</v>
      </c>
      <c r="C226" s="183" t="s">
        <v>396</v>
      </c>
      <c r="D226" s="170" t="s">
        <v>179</v>
      </c>
      <c r="E226" s="171">
        <v>2</v>
      </c>
      <c r="F226" s="172"/>
      <c r="G226" s="173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7"/>
      <c r="S226" s="157" t="s">
        <v>137</v>
      </c>
      <c r="T226" s="157" t="s">
        <v>137</v>
      </c>
      <c r="U226" s="157">
        <v>0.27</v>
      </c>
      <c r="V226" s="157">
        <f>ROUND(E226*U226,2)</f>
        <v>0.54</v>
      </c>
      <c r="W226" s="157"/>
      <c r="X226" s="157" t="s">
        <v>138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157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4" t="s">
        <v>397</v>
      </c>
      <c r="D227" s="159"/>
      <c r="E227" s="160">
        <v>2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141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8">
        <v>80</v>
      </c>
      <c r="B228" s="169" t="s">
        <v>398</v>
      </c>
      <c r="C228" s="183" t="s">
        <v>399</v>
      </c>
      <c r="D228" s="170" t="s">
        <v>219</v>
      </c>
      <c r="E228" s="171">
        <v>0.9</v>
      </c>
      <c r="F228" s="172"/>
      <c r="G228" s="173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7">
        <v>1.0000000000000001E-5</v>
      </c>
      <c r="O228" s="157">
        <f>ROUND(E228*N228,2)</f>
        <v>0</v>
      </c>
      <c r="P228" s="157">
        <v>0</v>
      </c>
      <c r="Q228" s="157">
        <f>ROUND(E228*P228,2)</f>
        <v>0</v>
      </c>
      <c r="R228" s="157"/>
      <c r="S228" s="157" t="s">
        <v>137</v>
      </c>
      <c r="T228" s="157" t="s">
        <v>137</v>
      </c>
      <c r="U228" s="157">
        <v>0.22</v>
      </c>
      <c r="V228" s="157">
        <f>ROUND(E228*U228,2)</f>
        <v>0.2</v>
      </c>
      <c r="W228" s="157"/>
      <c r="X228" s="157" t="s">
        <v>138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157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4" t="s">
        <v>400</v>
      </c>
      <c r="D229" s="159"/>
      <c r="E229" s="160">
        <v>0.9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141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68">
        <v>81</v>
      </c>
      <c r="B230" s="169" t="s">
        <v>401</v>
      </c>
      <c r="C230" s="183" t="s">
        <v>402</v>
      </c>
      <c r="D230" s="170" t="s">
        <v>249</v>
      </c>
      <c r="E230" s="171">
        <v>1</v>
      </c>
      <c r="F230" s="172"/>
      <c r="G230" s="173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7">
        <v>5.0000000000000002E-5</v>
      </c>
      <c r="O230" s="157">
        <f>ROUND(E230*N230,2)</f>
        <v>0</v>
      </c>
      <c r="P230" s="157">
        <v>1E-3</v>
      </c>
      <c r="Q230" s="157">
        <f>ROUND(E230*P230,2)</f>
        <v>0</v>
      </c>
      <c r="R230" s="157"/>
      <c r="S230" s="157" t="s">
        <v>250</v>
      </c>
      <c r="T230" s="157" t="s">
        <v>215</v>
      </c>
      <c r="U230" s="157">
        <v>0.05</v>
      </c>
      <c r="V230" s="157">
        <f>ROUND(E230*U230,2)</f>
        <v>0.05</v>
      </c>
      <c r="W230" s="157"/>
      <c r="X230" s="157" t="s">
        <v>138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157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4" t="s">
        <v>403</v>
      </c>
      <c r="D231" s="159"/>
      <c r="E231" s="160">
        <v>1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141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45" outlineLevel="1" x14ac:dyDescent="0.2">
      <c r="A232" s="168">
        <v>82</v>
      </c>
      <c r="B232" s="169" t="s">
        <v>404</v>
      </c>
      <c r="C232" s="183" t="s">
        <v>405</v>
      </c>
      <c r="D232" s="170" t="s">
        <v>406</v>
      </c>
      <c r="E232" s="171">
        <v>32.923000000000002</v>
      </c>
      <c r="F232" s="172"/>
      <c r="G232" s="173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7">
        <v>0</v>
      </c>
      <c r="O232" s="157">
        <f>ROUND(E232*N232,2)</f>
        <v>0</v>
      </c>
      <c r="P232" s="157">
        <v>0</v>
      </c>
      <c r="Q232" s="157">
        <f>ROUND(E232*P232,2)</f>
        <v>0</v>
      </c>
      <c r="R232" s="157"/>
      <c r="S232" s="157" t="s">
        <v>250</v>
      </c>
      <c r="T232" s="157" t="s">
        <v>215</v>
      </c>
      <c r="U232" s="157">
        <v>0</v>
      </c>
      <c r="V232" s="157">
        <f>ROUND(E232*U232,2)</f>
        <v>0</v>
      </c>
      <c r="W232" s="157"/>
      <c r="X232" s="157" t="s">
        <v>138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157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4" t="s">
        <v>407</v>
      </c>
      <c r="D233" s="159"/>
      <c r="E233" s="160">
        <v>32.923000000000002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141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45" outlineLevel="1" x14ac:dyDescent="0.2">
      <c r="A234" s="168">
        <v>83</v>
      </c>
      <c r="B234" s="169" t="s">
        <v>408</v>
      </c>
      <c r="C234" s="183" t="s">
        <v>409</v>
      </c>
      <c r="D234" s="170" t="s">
        <v>406</v>
      </c>
      <c r="E234" s="171">
        <v>13.343</v>
      </c>
      <c r="F234" s="172"/>
      <c r="G234" s="173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7">
        <v>0</v>
      </c>
      <c r="O234" s="157">
        <f>ROUND(E234*N234,2)</f>
        <v>0</v>
      </c>
      <c r="P234" s="157">
        <v>0</v>
      </c>
      <c r="Q234" s="157">
        <f>ROUND(E234*P234,2)</f>
        <v>0</v>
      </c>
      <c r="R234" s="157"/>
      <c r="S234" s="157" t="s">
        <v>250</v>
      </c>
      <c r="T234" s="157" t="s">
        <v>215</v>
      </c>
      <c r="U234" s="157">
        <v>0</v>
      </c>
      <c r="V234" s="157">
        <f>ROUND(E234*U234,2)</f>
        <v>0</v>
      </c>
      <c r="W234" s="157"/>
      <c r="X234" s="157" t="s">
        <v>138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157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4" t="s">
        <v>410</v>
      </c>
      <c r="D235" s="159"/>
      <c r="E235" s="160">
        <v>13.343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141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45" outlineLevel="1" x14ac:dyDescent="0.2">
      <c r="A236" s="168">
        <v>84</v>
      </c>
      <c r="B236" s="169" t="s">
        <v>411</v>
      </c>
      <c r="C236" s="183" t="s">
        <v>412</v>
      </c>
      <c r="D236" s="170" t="s">
        <v>406</v>
      </c>
      <c r="E236" s="171">
        <v>28.908000000000001</v>
      </c>
      <c r="F236" s="172"/>
      <c r="G236" s="173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7">
        <v>0</v>
      </c>
      <c r="O236" s="157">
        <f>ROUND(E236*N236,2)</f>
        <v>0</v>
      </c>
      <c r="P236" s="157">
        <v>0</v>
      </c>
      <c r="Q236" s="157">
        <f>ROUND(E236*P236,2)</f>
        <v>0</v>
      </c>
      <c r="R236" s="157"/>
      <c r="S236" s="157" t="s">
        <v>250</v>
      </c>
      <c r="T236" s="157" t="s">
        <v>215</v>
      </c>
      <c r="U236" s="157">
        <v>0</v>
      </c>
      <c r="V236" s="157">
        <f>ROUND(E236*U236,2)</f>
        <v>0</v>
      </c>
      <c r="W236" s="157"/>
      <c r="X236" s="157" t="s">
        <v>138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157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4" t="s">
        <v>413</v>
      </c>
      <c r="D237" s="159"/>
      <c r="E237" s="160">
        <v>28.908000000000001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141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45" outlineLevel="1" x14ac:dyDescent="0.2">
      <c r="A238" s="168">
        <v>85</v>
      </c>
      <c r="B238" s="169" t="s">
        <v>414</v>
      </c>
      <c r="C238" s="183" t="s">
        <v>415</v>
      </c>
      <c r="D238" s="170" t="s">
        <v>406</v>
      </c>
      <c r="E238" s="171">
        <v>39.808999999999997</v>
      </c>
      <c r="F238" s="172"/>
      <c r="G238" s="173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7">
        <v>0</v>
      </c>
      <c r="O238" s="157">
        <f>ROUND(E238*N238,2)</f>
        <v>0</v>
      </c>
      <c r="P238" s="157">
        <v>0</v>
      </c>
      <c r="Q238" s="157">
        <f>ROUND(E238*P238,2)</f>
        <v>0</v>
      </c>
      <c r="R238" s="157"/>
      <c r="S238" s="157" t="s">
        <v>250</v>
      </c>
      <c r="T238" s="157" t="s">
        <v>215</v>
      </c>
      <c r="U238" s="157">
        <v>0</v>
      </c>
      <c r="V238" s="157">
        <f>ROUND(E238*U238,2)</f>
        <v>0</v>
      </c>
      <c r="W238" s="157"/>
      <c r="X238" s="157" t="s">
        <v>138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157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4" t="s">
        <v>416</v>
      </c>
      <c r="D239" s="159"/>
      <c r="E239" s="160">
        <v>39.808999999999997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141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45" outlineLevel="1" x14ac:dyDescent="0.2">
      <c r="A240" s="168">
        <v>86</v>
      </c>
      <c r="B240" s="169" t="s">
        <v>417</v>
      </c>
      <c r="C240" s="183" t="s">
        <v>418</v>
      </c>
      <c r="D240" s="170" t="s">
        <v>406</v>
      </c>
      <c r="E240" s="171">
        <v>39.996000000000002</v>
      </c>
      <c r="F240" s="172"/>
      <c r="G240" s="173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7">
        <v>0</v>
      </c>
      <c r="O240" s="157">
        <f>ROUND(E240*N240,2)</f>
        <v>0</v>
      </c>
      <c r="P240" s="157">
        <v>0</v>
      </c>
      <c r="Q240" s="157">
        <f>ROUND(E240*P240,2)</f>
        <v>0</v>
      </c>
      <c r="R240" s="157"/>
      <c r="S240" s="157" t="s">
        <v>250</v>
      </c>
      <c r="T240" s="157" t="s">
        <v>215</v>
      </c>
      <c r="U240" s="157">
        <v>0</v>
      </c>
      <c r="V240" s="157">
        <f>ROUND(E240*U240,2)</f>
        <v>0</v>
      </c>
      <c r="W240" s="157"/>
      <c r="X240" s="157" t="s">
        <v>138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157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4" t="s">
        <v>419</v>
      </c>
      <c r="D241" s="159"/>
      <c r="E241" s="160">
        <v>39.996000000000002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141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45" outlineLevel="1" x14ac:dyDescent="0.2">
      <c r="A242" s="168">
        <v>87</v>
      </c>
      <c r="B242" s="169" t="s">
        <v>420</v>
      </c>
      <c r="C242" s="183" t="s">
        <v>421</v>
      </c>
      <c r="D242" s="170" t="s">
        <v>406</v>
      </c>
      <c r="E242" s="171">
        <v>13.343</v>
      </c>
      <c r="F242" s="172"/>
      <c r="G242" s="173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7"/>
      <c r="S242" s="157" t="s">
        <v>250</v>
      </c>
      <c r="T242" s="157" t="s">
        <v>215</v>
      </c>
      <c r="U242" s="157">
        <v>0</v>
      </c>
      <c r="V242" s="157">
        <f>ROUND(E242*U242,2)</f>
        <v>0</v>
      </c>
      <c r="W242" s="157"/>
      <c r="X242" s="157" t="s">
        <v>138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157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4" t="s">
        <v>422</v>
      </c>
      <c r="D243" s="159"/>
      <c r="E243" s="160">
        <v>13.343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141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45" outlineLevel="1" x14ac:dyDescent="0.2">
      <c r="A244" s="168">
        <v>88</v>
      </c>
      <c r="B244" s="169" t="s">
        <v>423</v>
      </c>
      <c r="C244" s="183" t="s">
        <v>424</v>
      </c>
      <c r="D244" s="170" t="s">
        <v>406</v>
      </c>
      <c r="E244" s="171">
        <v>37.51</v>
      </c>
      <c r="F244" s="172"/>
      <c r="G244" s="173">
        <f>ROUND(E244*F244,2)</f>
        <v>0</v>
      </c>
      <c r="H244" s="158"/>
      <c r="I244" s="157">
        <f>ROUND(E244*H244,2)</f>
        <v>0</v>
      </c>
      <c r="J244" s="158"/>
      <c r="K244" s="157">
        <f>ROUND(E244*J244,2)</f>
        <v>0</v>
      </c>
      <c r="L244" s="157">
        <v>21</v>
      </c>
      <c r="M244" s="157">
        <f>G244*(1+L244/100)</f>
        <v>0</v>
      </c>
      <c r="N244" s="157">
        <v>0</v>
      </c>
      <c r="O244" s="157">
        <f>ROUND(E244*N244,2)</f>
        <v>0</v>
      </c>
      <c r="P244" s="157">
        <v>0</v>
      </c>
      <c r="Q244" s="157">
        <f>ROUND(E244*P244,2)</f>
        <v>0</v>
      </c>
      <c r="R244" s="157"/>
      <c r="S244" s="157" t="s">
        <v>250</v>
      </c>
      <c r="T244" s="157" t="s">
        <v>215</v>
      </c>
      <c r="U244" s="157">
        <v>0</v>
      </c>
      <c r="V244" s="157">
        <f>ROUND(E244*U244,2)</f>
        <v>0</v>
      </c>
      <c r="W244" s="157"/>
      <c r="X244" s="157" t="s">
        <v>138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157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4" t="s">
        <v>425</v>
      </c>
      <c r="D245" s="159"/>
      <c r="E245" s="160">
        <v>37.51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141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68">
        <v>89</v>
      </c>
      <c r="B246" s="169" t="s">
        <v>426</v>
      </c>
      <c r="C246" s="183" t="s">
        <v>427</v>
      </c>
      <c r="D246" s="170" t="s">
        <v>406</v>
      </c>
      <c r="E246" s="171">
        <v>8.2279999999999998</v>
      </c>
      <c r="F246" s="172"/>
      <c r="G246" s="173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7">
        <v>0</v>
      </c>
      <c r="O246" s="157">
        <f>ROUND(E246*N246,2)</f>
        <v>0</v>
      </c>
      <c r="P246" s="157">
        <v>0</v>
      </c>
      <c r="Q246" s="157">
        <f>ROUND(E246*P246,2)</f>
        <v>0</v>
      </c>
      <c r="R246" s="157"/>
      <c r="S246" s="157" t="s">
        <v>250</v>
      </c>
      <c r="T246" s="157" t="s">
        <v>215</v>
      </c>
      <c r="U246" s="157">
        <v>0</v>
      </c>
      <c r="V246" s="157">
        <f>ROUND(E246*U246,2)</f>
        <v>0</v>
      </c>
      <c r="W246" s="157"/>
      <c r="X246" s="157" t="s">
        <v>138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157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4" t="s">
        <v>428</v>
      </c>
      <c r="D247" s="159"/>
      <c r="E247" s="160">
        <v>8.2279999999999998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141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8">
        <v>90</v>
      </c>
      <c r="B248" s="169" t="s">
        <v>429</v>
      </c>
      <c r="C248" s="183" t="s">
        <v>430</v>
      </c>
      <c r="D248" s="170" t="s">
        <v>406</v>
      </c>
      <c r="E248" s="171">
        <v>7.7770000000000001</v>
      </c>
      <c r="F248" s="172"/>
      <c r="G248" s="173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7">
        <v>0</v>
      </c>
      <c r="O248" s="157">
        <f>ROUND(E248*N248,2)</f>
        <v>0</v>
      </c>
      <c r="P248" s="157">
        <v>0</v>
      </c>
      <c r="Q248" s="157">
        <f>ROUND(E248*P248,2)</f>
        <v>0</v>
      </c>
      <c r="R248" s="157"/>
      <c r="S248" s="157" t="s">
        <v>250</v>
      </c>
      <c r="T248" s="157" t="s">
        <v>215</v>
      </c>
      <c r="U248" s="157">
        <v>0</v>
      </c>
      <c r="V248" s="157">
        <f>ROUND(E248*U248,2)</f>
        <v>0</v>
      </c>
      <c r="W248" s="157"/>
      <c r="X248" s="157" t="s">
        <v>138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157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4" t="s">
        <v>431</v>
      </c>
      <c r="D249" s="159"/>
      <c r="E249" s="160">
        <v>7.7770000000000001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141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8">
        <v>91</v>
      </c>
      <c r="B250" s="169" t="s">
        <v>432</v>
      </c>
      <c r="C250" s="183" t="s">
        <v>433</v>
      </c>
      <c r="D250" s="170" t="s">
        <v>136</v>
      </c>
      <c r="E250" s="171">
        <v>0.36</v>
      </c>
      <c r="F250" s="172"/>
      <c r="G250" s="173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7">
        <v>6.3200000000000001E-3</v>
      </c>
      <c r="O250" s="157">
        <f>ROUND(E250*N250,2)</f>
        <v>0</v>
      </c>
      <c r="P250" s="157">
        <v>0</v>
      </c>
      <c r="Q250" s="157">
        <f>ROUND(E250*P250,2)</f>
        <v>0</v>
      </c>
      <c r="R250" s="157" t="s">
        <v>209</v>
      </c>
      <c r="S250" s="157" t="s">
        <v>137</v>
      </c>
      <c r="T250" s="157" t="s">
        <v>137</v>
      </c>
      <c r="U250" s="157">
        <v>0</v>
      </c>
      <c r="V250" s="157">
        <f>ROUND(E250*U250,2)</f>
        <v>0</v>
      </c>
      <c r="W250" s="157"/>
      <c r="X250" s="157" t="s">
        <v>210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234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4" t="s">
        <v>434</v>
      </c>
      <c r="D251" s="159"/>
      <c r="E251" s="160">
        <v>0.36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141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8">
        <v>92</v>
      </c>
      <c r="B252" s="169" t="s">
        <v>435</v>
      </c>
      <c r="C252" s="183" t="s">
        <v>436</v>
      </c>
      <c r="D252" s="170" t="s">
        <v>179</v>
      </c>
      <c r="E252" s="171">
        <v>2</v>
      </c>
      <c r="F252" s="172"/>
      <c r="G252" s="173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7">
        <v>1.25E-3</v>
      </c>
      <c r="O252" s="157">
        <f>ROUND(E252*N252,2)</f>
        <v>0</v>
      </c>
      <c r="P252" s="157">
        <v>0</v>
      </c>
      <c r="Q252" s="157">
        <f>ROUND(E252*P252,2)</f>
        <v>0</v>
      </c>
      <c r="R252" s="157" t="s">
        <v>209</v>
      </c>
      <c r="S252" s="157" t="s">
        <v>137</v>
      </c>
      <c r="T252" s="157" t="s">
        <v>137</v>
      </c>
      <c r="U252" s="157">
        <v>0</v>
      </c>
      <c r="V252" s="157">
        <f>ROUND(E252*U252,2)</f>
        <v>0</v>
      </c>
      <c r="W252" s="157"/>
      <c r="X252" s="157" t="s">
        <v>210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4" t="s">
        <v>397</v>
      </c>
      <c r="D253" s="159"/>
      <c r="E253" s="160">
        <v>2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141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>
        <v>93</v>
      </c>
      <c r="B254" s="155" t="s">
        <v>437</v>
      </c>
      <c r="C254" s="186" t="s">
        <v>438</v>
      </c>
      <c r="D254" s="156" t="s">
        <v>0</v>
      </c>
      <c r="E254" s="180"/>
      <c r="F254" s="158"/>
      <c r="G254" s="157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7">
        <v>0</v>
      </c>
      <c r="O254" s="157">
        <f>ROUND(E254*N254,2)</f>
        <v>0</v>
      </c>
      <c r="P254" s="157">
        <v>0</v>
      </c>
      <c r="Q254" s="157">
        <f>ROUND(E254*P254,2)</f>
        <v>0</v>
      </c>
      <c r="R254" s="157"/>
      <c r="S254" s="157" t="s">
        <v>137</v>
      </c>
      <c r="T254" s="157" t="s">
        <v>137</v>
      </c>
      <c r="U254" s="157">
        <v>0</v>
      </c>
      <c r="V254" s="157">
        <f>ROUND(E254*U254,2)</f>
        <v>0</v>
      </c>
      <c r="W254" s="157"/>
      <c r="X254" s="157" t="s">
        <v>350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351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162" t="s">
        <v>132</v>
      </c>
      <c r="B255" s="163" t="s">
        <v>89</v>
      </c>
      <c r="C255" s="182" t="s">
        <v>90</v>
      </c>
      <c r="D255" s="164"/>
      <c r="E255" s="165"/>
      <c r="F255" s="166"/>
      <c r="G255" s="167">
        <f>SUMIF(AG256:AG273,"&lt;&gt;NOR",G256:G273)</f>
        <v>0</v>
      </c>
      <c r="H255" s="161"/>
      <c r="I255" s="161">
        <f>SUM(I256:I273)</f>
        <v>0</v>
      </c>
      <c r="J255" s="161"/>
      <c r="K255" s="161">
        <f>SUM(K256:K273)</f>
        <v>0</v>
      </c>
      <c r="L255" s="161"/>
      <c r="M255" s="161">
        <f>SUM(M256:M273)</f>
        <v>0</v>
      </c>
      <c r="N255" s="161"/>
      <c r="O255" s="161">
        <f>SUM(O256:O273)</f>
        <v>0.2</v>
      </c>
      <c r="P255" s="161"/>
      <c r="Q255" s="161">
        <f>SUM(Q256:Q273)</f>
        <v>0</v>
      </c>
      <c r="R255" s="161"/>
      <c r="S255" s="161"/>
      <c r="T255" s="161"/>
      <c r="U255" s="161"/>
      <c r="V255" s="161">
        <f>SUM(V256:V273)</f>
        <v>9.66</v>
      </c>
      <c r="W255" s="161"/>
      <c r="X255" s="161"/>
      <c r="AG255" t="s">
        <v>133</v>
      </c>
    </row>
    <row r="256" spans="1:60" ht="22.5" outlineLevel="1" x14ac:dyDescent="0.2">
      <c r="A256" s="168">
        <v>94</v>
      </c>
      <c r="B256" s="169" t="s">
        <v>439</v>
      </c>
      <c r="C256" s="183" t="s">
        <v>440</v>
      </c>
      <c r="D256" s="170" t="s">
        <v>136</v>
      </c>
      <c r="E256" s="171">
        <v>8.1311999999999998</v>
      </c>
      <c r="F256" s="172"/>
      <c r="G256" s="173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7">
        <v>3.9899999999999996E-3</v>
      </c>
      <c r="O256" s="157">
        <f>ROUND(E256*N256,2)</f>
        <v>0.03</v>
      </c>
      <c r="P256" s="157">
        <v>0</v>
      </c>
      <c r="Q256" s="157">
        <f>ROUND(E256*P256,2)</f>
        <v>0</v>
      </c>
      <c r="R256" s="157"/>
      <c r="S256" s="157" t="s">
        <v>137</v>
      </c>
      <c r="T256" s="157" t="s">
        <v>137</v>
      </c>
      <c r="U256" s="157">
        <v>0.97799999999999998</v>
      </c>
      <c r="V256" s="157">
        <f>ROUND(E256*U256,2)</f>
        <v>7.95</v>
      </c>
      <c r="W256" s="157"/>
      <c r="X256" s="157" t="s">
        <v>138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358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4" t="s">
        <v>289</v>
      </c>
      <c r="D257" s="159"/>
      <c r="E257" s="160">
        <v>2.3772000000000002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141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4" t="s">
        <v>196</v>
      </c>
      <c r="D258" s="159"/>
      <c r="E258" s="160">
        <v>5.7539999999999996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141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68">
        <v>95</v>
      </c>
      <c r="B259" s="169" t="s">
        <v>441</v>
      </c>
      <c r="C259" s="183" t="s">
        <v>442</v>
      </c>
      <c r="D259" s="170" t="s">
        <v>219</v>
      </c>
      <c r="E259" s="171">
        <v>1.6</v>
      </c>
      <c r="F259" s="172"/>
      <c r="G259" s="173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7">
        <v>1.3999999999999999E-4</v>
      </c>
      <c r="O259" s="157">
        <f>ROUND(E259*N259,2)</f>
        <v>0</v>
      </c>
      <c r="P259" s="157">
        <v>0</v>
      </c>
      <c r="Q259" s="157">
        <f>ROUND(E259*P259,2)</f>
        <v>0</v>
      </c>
      <c r="R259" s="157"/>
      <c r="S259" s="157" t="s">
        <v>137</v>
      </c>
      <c r="T259" s="157" t="s">
        <v>137</v>
      </c>
      <c r="U259" s="157">
        <v>0.15</v>
      </c>
      <c r="V259" s="157">
        <f>ROUND(E259*U259,2)</f>
        <v>0.24</v>
      </c>
      <c r="W259" s="157"/>
      <c r="X259" s="157" t="s">
        <v>138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157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4" t="s">
        <v>443</v>
      </c>
      <c r="D260" s="159"/>
      <c r="E260" s="160">
        <v>0.7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141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4" t="s">
        <v>444</v>
      </c>
      <c r="D261" s="159"/>
      <c r="E261" s="160">
        <v>0.9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141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8">
        <v>96</v>
      </c>
      <c r="B262" s="169" t="s">
        <v>445</v>
      </c>
      <c r="C262" s="183" t="s">
        <v>446</v>
      </c>
      <c r="D262" s="170" t="s">
        <v>136</v>
      </c>
      <c r="E262" s="171">
        <v>8.1311999999999998</v>
      </c>
      <c r="F262" s="172"/>
      <c r="G262" s="173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7">
        <v>2.1000000000000001E-4</v>
      </c>
      <c r="O262" s="157">
        <f>ROUND(E262*N262,2)</f>
        <v>0</v>
      </c>
      <c r="P262" s="157">
        <v>0</v>
      </c>
      <c r="Q262" s="157">
        <f>ROUND(E262*P262,2)</f>
        <v>0</v>
      </c>
      <c r="R262" s="157"/>
      <c r="S262" s="157" t="s">
        <v>137</v>
      </c>
      <c r="T262" s="157" t="s">
        <v>137</v>
      </c>
      <c r="U262" s="157">
        <v>0.05</v>
      </c>
      <c r="V262" s="157">
        <f>ROUND(E262*U262,2)</f>
        <v>0.41</v>
      </c>
      <c r="W262" s="157"/>
      <c r="X262" s="157" t="s">
        <v>138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157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4" t="s">
        <v>289</v>
      </c>
      <c r="D263" s="159"/>
      <c r="E263" s="160">
        <v>2.3772000000000002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141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4" t="s">
        <v>196</v>
      </c>
      <c r="D264" s="159"/>
      <c r="E264" s="160">
        <v>5.7539999999999996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141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68">
        <v>97</v>
      </c>
      <c r="B265" s="169" t="s">
        <v>447</v>
      </c>
      <c r="C265" s="183" t="s">
        <v>448</v>
      </c>
      <c r="D265" s="170" t="s">
        <v>136</v>
      </c>
      <c r="E265" s="171">
        <v>8.1311999999999998</v>
      </c>
      <c r="F265" s="172"/>
      <c r="G265" s="173">
        <f>ROUND(E265*F265,2)</f>
        <v>0</v>
      </c>
      <c r="H265" s="158"/>
      <c r="I265" s="157">
        <f>ROUND(E265*H265,2)</f>
        <v>0</v>
      </c>
      <c r="J265" s="158"/>
      <c r="K265" s="157">
        <f>ROUND(E265*J265,2)</f>
        <v>0</v>
      </c>
      <c r="L265" s="157">
        <v>21</v>
      </c>
      <c r="M265" s="157">
        <f>G265*(1+L265/100)</f>
        <v>0</v>
      </c>
      <c r="N265" s="157">
        <v>0</v>
      </c>
      <c r="O265" s="157">
        <f>ROUND(E265*N265,2)</f>
        <v>0</v>
      </c>
      <c r="P265" s="157">
        <v>0</v>
      </c>
      <c r="Q265" s="157">
        <f>ROUND(E265*P265,2)</f>
        <v>0</v>
      </c>
      <c r="R265" s="157"/>
      <c r="S265" s="157" t="s">
        <v>137</v>
      </c>
      <c r="T265" s="157" t="s">
        <v>137</v>
      </c>
      <c r="U265" s="157">
        <v>0.13</v>
      </c>
      <c r="V265" s="157">
        <f>ROUND(E265*U265,2)</f>
        <v>1.06</v>
      </c>
      <c r="W265" s="157"/>
      <c r="X265" s="157" t="s">
        <v>138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358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4" t="s">
        <v>289</v>
      </c>
      <c r="D266" s="159"/>
      <c r="E266" s="160">
        <v>2.3772000000000002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141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4" t="s">
        <v>196</v>
      </c>
      <c r="D267" s="159"/>
      <c r="E267" s="160">
        <v>5.7539999999999996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141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8">
        <v>98</v>
      </c>
      <c r="B268" s="169" t="s">
        <v>449</v>
      </c>
      <c r="C268" s="183" t="s">
        <v>450</v>
      </c>
      <c r="D268" s="170" t="s">
        <v>136</v>
      </c>
      <c r="E268" s="171">
        <v>9</v>
      </c>
      <c r="F268" s="172"/>
      <c r="G268" s="173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7">
        <v>1.9199999999999998E-2</v>
      </c>
      <c r="O268" s="157">
        <f>ROUND(E268*N268,2)</f>
        <v>0.17</v>
      </c>
      <c r="P268" s="157">
        <v>0</v>
      </c>
      <c r="Q268" s="157">
        <f>ROUND(E268*P268,2)</f>
        <v>0</v>
      </c>
      <c r="R268" s="157" t="s">
        <v>209</v>
      </c>
      <c r="S268" s="157" t="s">
        <v>137</v>
      </c>
      <c r="T268" s="157" t="s">
        <v>137</v>
      </c>
      <c r="U268" s="157">
        <v>0</v>
      </c>
      <c r="V268" s="157">
        <f>ROUND(E268*U268,2)</f>
        <v>0</v>
      </c>
      <c r="W268" s="157"/>
      <c r="X268" s="157" t="s">
        <v>210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392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4" t="s">
        <v>289</v>
      </c>
      <c r="D269" s="159"/>
      <c r="E269" s="160">
        <v>2.3772000000000002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141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4" t="s">
        <v>196</v>
      </c>
      <c r="D270" s="159"/>
      <c r="E270" s="160">
        <v>5.7539999999999996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141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4" t="s">
        <v>451</v>
      </c>
      <c r="D271" s="159"/>
      <c r="E271" s="160">
        <v>0.81311999999999995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141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4" t="s">
        <v>452</v>
      </c>
      <c r="D272" s="159"/>
      <c r="E272" s="160">
        <v>5.568E-2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141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>
        <v>99</v>
      </c>
      <c r="B273" s="155" t="s">
        <v>453</v>
      </c>
      <c r="C273" s="186" t="s">
        <v>454</v>
      </c>
      <c r="D273" s="156" t="s">
        <v>0</v>
      </c>
      <c r="E273" s="180"/>
      <c r="F273" s="158"/>
      <c r="G273" s="157">
        <f>ROUND(E273*F273,2)</f>
        <v>0</v>
      </c>
      <c r="H273" s="158"/>
      <c r="I273" s="157">
        <f>ROUND(E273*H273,2)</f>
        <v>0</v>
      </c>
      <c r="J273" s="158"/>
      <c r="K273" s="157">
        <f>ROUND(E273*J273,2)</f>
        <v>0</v>
      </c>
      <c r="L273" s="157">
        <v>21</v>
      </c>
      <c r="M273" s="157">
        <f>G273*(1+L273/100)</f>
        <v>0</v>
      </c>
      <c r="N273" s="157">
        <v>0</v>
      </c>
      <c r="O273" s="157">
        <f>ROUND(E273*N273,2)</f>
        <v>0</v>
      </c>
      <c r="P273" s="157">
        <v>0</v>
      </c>
      <c r="Q273" s="157">
        <f>ROUND(E273*P273,2)</f>
        <v>0</v>
      </c>
      <c r="R273" s="157"/>
      <c r="S273" s="157" t="s">
        <v>137</v>
      </c>
      <c r="T273" s="157" t="s">
        <v>137</v>
      </c>
      <c r="U273" s="157">
        <v>0</v>
      </c>
      <c r="V273" s="157">
        <f>ROUND(E273*U273,2)</f>
        <v>0</v>
      </c>
      <c r="W273" s="157"/>
      <c r="X273" s="157" t="s">
        <v>350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351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x14ac:dyDescent="0.2">
      <c r="A274" s="162" t="s">
        <v>132</v>
      </c>
      <c r="B274" s="163" t="s">
        <v>91</v>
      </c>
      <c r="C274" s="182" t="s">
        <v>92</v>
      </c>
      <c r="D274" s="164"/>
      <c r="E274" s="165"/>
      <c r="F274" s="166"/>
      <c r="G274" s="167">
        <f>SUMIF(AG275:AG291,"&lt;&gt;NOR",G275:G291)</f>
        <v>0</v>
      </c>
      <c r="H274" s="161"/>
      <c r="I274" s="161">
        <f>SUM(I275:I291)</f>
        <v>0</v>
      </c>
      <c r="J274" s="161"/>
      <c r="K274" s="161">
        <f>SUM(K275:K291)</f>
        <v>0</v>
      </c>
      <c r="L274" s="161"/>
      <c r="M274" s="161">
        <f>SUM(M275:M291)</f>
        <v>0</v>
      </c>
      <c r="N274" s="161"/>
      <c r="O274" s="161">
        <f>SUM(O275:O291)</f>
        <v>0.56999999999999995</v>
      </c>
      <c r="P274" s="161"/>
      <c r="Q274" s="161">
        <f>SUM(Q275:Q291)</f>
        <v>0</v>
      </c>
      <c r="R274" s="161"/>
      <c r="S274" s="161"/>
      <c r="T274" s="161"/>
      <c r="U274" s="161"/>
      <c r="V274" s="161">
        <f>SUM(V275:V291)</f>
        <v>35.900000000000006</v>
      </c>
      <c r="W274" s="161"/>
      <c r="X274" s="161"/>
      <c r="AG274" t="s">
        <v>133</v>
      </c>
    </row>
    <row r="275" spans="1:60" outlineLevel="1" x14ac:dyDescent="0.2">
      <c r="A275" s="168">
        <v>100</v>
      </c>
      <c r="B275" s="169" t="s">
        <v>455</v>
      </c>
      <c r="C275" s="183" t="s">
        <v>456</v>
      </c>
      <c r="D275" s="170" t="s">
        <v>136</v>
      </c>
      <c r="E275" s="171">
        <v>30.6022</v>
      </c>
      <c r="F275" s="172"/>
      <c r="G275" s="173">
        <f>ROUND(E275*F275,2)</f>
        <v>0</v>
      </c>
      <c r="H275" s="158"/>
      <c r="I275" s="157">
        <f>ROUND(E275*H275,2)</f>
        <v>0</v>
      </c>
      <c r="J275" s="158"/>
      <c r="K275" s="157">
        <f>ROUND(E275*J275,2)</f>
        <v>0</v>
      </c>
      <c r="L275" s="157">
        <v>21</v>
      </c>
      <c r="M275" s="157">
        <f>G275*(1+L275/100)</f>
        <v>0</v>
      </c>
      <c r="N275" s="157">
        <v>2.1000000000000001E-4</v>
      </c>
      <c r="O275" s="157">
        <f>ROUND(E275*N275,2)</f>
        <v>0.01</v>
      </c>
      <c r="P275" s="157">
        <v>0</v>
      </c>
      <c r="Q275" s="157">
        <f>ROUND(E275*P275,2)</f>
        <v>0</v>
      </c>
      <c r="R275" s="157"/>
      <c r="S275" s="157" t="s">
        <v>137</v>
      </c>
      <c r="T275" s="157" t="s">
        <v>137</v>
      </c>
      <c r="U275" s="157">
        <v>0.05</v>
      </c>
      <c r="V275" s="157">
        <f>ROUND(E275*U275,2)</f>
        <v>1.53</v>
      </c>
      <c r="W275" s="157"/>
      <c r="X275" s="157" t="s">
        <v>138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157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4" t="s">
        <v>457</v>
      </c>
      <c r="D276" s="159"/>
      <c r="E276" s="160">
        <v>12.982200000000001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141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4" t="s">
        <v>458</v>
      </c>
      <c r="D277" s="159"/>
      <c r="E277" s="160">
        <v>17.62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141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8">
        <v>101</v>
      </c>
      <c r="B278" s="169" t="s">
        <v>459</v>
      </c>
      <c r="C278" s="183" t="s">
        <v>460</v>
      </c>
      <c r="D278" s="170" t="s">
        <v>136</v>
      </c>
      <c r="E278" s="171">
        <v>30.6022</v>
      </c>
      <c r="F278" s="172"/>
      <c r="G278" s="173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7">
        <v>5.0299999999999997E-3</v>
      </c>
      <c r="O278" s="157">
        <f>ROUND(E278*N278,2)</f>
        <v>0.15</v>
      </c>
      <c r="P278" s="157">
        <v>0</v>
      </c>
      <c r="Q278" s="157">
        <f>ROUND(E278*P278,2)</f>
        <v>0</v>
      </c>
      <c r="R278" s="157"/>
      <c r="S278" s="157" t="s">
        <v>137</v>
      </c>
      <c r="T278" s="157" t="s">
        <v>137</v>
      </c>
      <c r="U278" s="157">
        <v>1.0746</v>
      </c>
      <c r="V278" s="157">
        <f>ROUND(E278*U278,2)</f>
        <v>32.89</v>
      </c>
      <c r="W278" s="157"/>
      <c r="X278" s="157" t="s">
        <v>138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157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4" t="s">
        <v>457</v>
      </c>
      <c r="D279" s="159"/>
      <c r="E279" s="160">
        <v>12.982200000000001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141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4" t="s">
        <v>458</v>
      </c>
      <c r="D280" s="159"/>
      <c r="E280" s="160">
        <v>17.62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141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68">
        <v>102</v>
      </c>
      <c r="B281" s="169" t="s">
        <v>461</v>
      </c>
      <c r="C281" s="183" t="s">
        <v>462</v>
      </c>
      <c r="D281" s="170" t="s">
        <v>179</v>
      </c>
      <c r="E281" s="171">
        <v>6</v>
      </c>
      <c r="F281" s="172"/>
      <c r="G281" s="173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7">
        <v>0</v>
      </c>
      <c r="O281" s="157">
        <f>ROUND(E281*N281,2)</f>
        <v>0</v>
      </c>
      <c r="P281" s="157">
        <v>0</v>
      </c>
      <c r="Q281" s="157">
        <f>ROUND(E281*P281,2)</f>
        <v>0</v>
      </c>
      <c r="R281" s="157"/>
      <c r="S281" s="157" t="s">
        <v>137</v>
      </c>
      <c r="T281" s="157" t="s">
        <v>137</v>
      </c>
      <c r="U281" s="157">
        <v>0.1</v>
      </c>
      <c r="V281" s="157">
        <f>ROUND(E281*U281,2)</f>
        <v>0.6</v>
      </c>
      <c r="W281" s="157"/>
      <c r="X281" s="157" t="s">
        <v>138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157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4" t="s">
        <v>463</v>
      </c>
      <c r="D282" s="159"/>
      <c r="E282" s="160">
        <v>6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141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68">
        <v>103</v>
      </c>
      <c r="B283" s="169" t="s">
        <v>464</v>
      </c>
      <c r="C283" s="183" t="s">
        <v>465</v>
      </c>
      <c r="D283" s="170" t="s">
        <v>179</v>
      </c>
      <c r="E283" s="171">
        <v>8</v>
      </c>
      <c r="F283" s="172"/>
      <c r="G283" s="173">
        <f>ROUND(E283*F283,2)</f>
        <v>0</v>
      </c>
      <c r="H283" s="158"/>
      <c r="I283" s="157">
        <f>ROUND(E283*H283,2)</f>
        <v>0</v>
      </c>
      <c r="J283" s="158"/>
      <c r="K283" s="157">
        <f>ROUND(E283*J283,2)</f>
        <v>0</v>
      </c>
      <c r="L283" s="157">
        <v>21</v>
      </c>
      <c r="M283" s="157">
        <f>G283*(1+L283/100)</f>
        <v>0</v>
      </c>
      <c r="N283" s="157">
        <v>0</v>
      </c>
      <c r="O283" s="157">
        <f>ROUND(E283*N283,2)</f>
        <v>0</v>
      </c>
      <c r="P283" s="157">
        <v>0</v>
      </c>
      <c r="Q283" s="157">
        <f>ROUND(E283*P283,2)</f>
        <v>0</v>
      </c>
      <c r="R283" s="157"/>
      <c r="S283" s="157" t="s">
        <v>137</v>
      </c>
      <c r="T283" s="157" t="s">
        <v>137</v>
      </c>
      <c r="U283" s="157">
        <v>0.11</v>
      </c>
      <c r="V283" s="157">
        <f>ROUND(E283*U283,2)</f>
        <v>0.88</v>
      </c>
      <c r="W283" s="157"/>
      <c r="X283" s="157" t="s">
        <v>138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157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4" t="s">
        <v>466</v>
      </c>
      <c r="D284" s="159"/>
      <c r="E284" s="160">
        <v>4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141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4" t="s">
        <v>467</v>
      </c>
      <c r="D285" s="159"/>
      <c r="E285" s="160">
        <v>4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141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8">
        <v>104</v>
      </c>
      <c r="B286" s="169" t="s">
        <v>468</v>
      </c>
      <c r="C286" s="183" t="s">
        <v>469</v>
      </c>
      <c r="D286" s="170" t="s">
        <v>136</v>
      </c>
      <c r="E286" s="171">
        <v>34</v>
      </c>
      <c r="F286" s="172"/>
      <c r="G286" s="173">
        <f>ROUND(E286*F286,2)</f>
        <v>0</v>
      </c>
      <c r="H286" s="158"/>
      <c r="I286" s="157">
        <f>ROUND(E286*H286,2)</f>
        <v>0</v>
      </c>
      <c r="J286" s="158"/>
      <c r="K286" s="157">
        <f>ROUND(E286*J286,2)</f>
        <v>0</v>
      </c>
      <c r="L286" s="157">
        <v>21</v>
      </c>
      <c r="M286" s="157">
        <f>G286*(1+L286/100)</f>
        <v>0</v>
      </c>
      <c r="N286" s="157">
        <v>1.2200000000000001E-2</v>
      </c>
      <c r="O286" s="157">
        <f>ROUND(E286*N286,2)</f>
        <v>0.41</v>
      </c>
      <c r="P286" s="157">
        <v>0</v>
      </c>
      <c r="Q286" s="157">
        <f>ROUND(E286*P286,2)</f>
        <v>0</v>
      </c>
      <c r="R286" s="157" t="s">
        <v>209</v>
      </c>
      <c r="S286" s="157" t="s">
        <v>137</v>
      </c>
      <c r="T286" s="157" t="s">
        <v>137</v>
      </c>
      <c r="U286" s="157">
        <v>0</v>
      </c>
      <c r="V286" s="157">
        <f>ROUND(E286*U286,2)</f>
        <v>0</v>
      </c>
      <c r="W286" s="157"/>
      <c r="X286" s="157" t="s">
        <v>210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234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4" t="s">
        <v>457</v>
      </c>
      <c r="D287" s="159"/>
      <c r="E287" s="160">
        <v>12.982200000000001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141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4" t="s">
        <v>458</v>
      </c>
      <c r="D288" s="159"/>
      <c r="E288" s="160">
        <v>17.62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141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4" t="s">
        <v>470</v>
      </c>
      <c r="D289" s="159"/>
      <c r="E289" s="160">
        <v>3.0602200000000002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141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4" t="s">
        <v>471</v>
      </c>
      <c r="D290" s="159"/>
      <c r="E290" s="160">
        <v>0.33757999999999999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141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>
        <v>105</v>
      </c>
      <c r="B291" s="155" t="s">
        <v>472</v>
      </c>
      <c r="C291" s="186" t="s">
        <v>473</v>
      </c>
      <c r="D291" s="156" t="s">
        <v>0</v>
      </c>
      <c r="E291" s="180"/>
      <c r="F291" s="158"/>
      <c r="G291" s="157">
        <f>ROUND(E291*F291,2)</f>
        <v>0</v>
      </c>
      <c r="H291" s="158"/>
      <c r="I291" s="157">
        <f>ROUND(E291*H291,2)</f>
        <v>0</v>
      </c>
      <c r="J291" s="158"/>
      <c r="K291" s="157">
        <f>ROUND(E291*J291,2)</f>
        <v>0</v>
      </c>
      <c r="L291" s="157">
        <v>21</v>
      </c>
      <c r="M291" s="157">
        <f>G291*(1+L291/100)</f>
        <v>0</v>
      </c>
      <c r="N291" s="157">
        <v>0</v>
      </c>
      <c r="O291" s="157">
        <f>ROUND(E291*N291,2)</f>
        <v>0</v>
      </c>
      <c r="P291" s="157">
        <v>0</v>
      </c>
      <c r="Q291" s="157">
        <f>ROUND(E291*P291,2)</f>
        <v>0</v>
      </c>
      <c r="R291" s="157"/>
      <c r="S291" s="157" t="s">
        <v>137</v>
      </c>
      <c r="T291" s="157" t="s">
        <v>137</v>
      </c>
      <c r="U291" s="157">
        <v>0</v>
      </c>
      <c r="V291" s="157">
        <f>ROUND(E291*U291,2)</f>
        <v>0</v>
      </c>
      <c r="W291" s="157"/>
      <c r="X291" s="157" t="s">
        <v>350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351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">
      <c r="A292" s="162" t="s">
        <v>132</v>
      </c>
      <c r="B292" s="163" t="s">
        <v>93</v>
      </c>
      <c r="C292" s="182" t="s">
        <v>94</v>
      </c>
      <c r="D292" s="164"/>
      <c r="E292" s="165"/>
      <c r="F292" s="166"/>
      <c r="G292" s="167">
        <f>SUMIF(AG293:AG296,"&lt;&gt;NOR",G293:G296)</f>
        <v>0</v>
      </c>
      <c r="H292" s="161"/>
      <c r="I292" s="161">
        <f>SUM(I293:I296)</f>
        <v>0</v>
      </c>
      <c r="J292" s="161"/>
      <c r="K292" s="161">
        <f>SUM(K293:K296)</f>
        <v>0</v>
      </c>
      <c r="L292" s="161"/>
      <c r="M292" s="161">
        <f>SUM(M293:M296)</f>
        <v>0</v>
      </c>
      <c r="N292" s="161"/>
      <c r="O292" s="161">
        <f>SUM(O293:O296)</f>
        <v>0</v>
      </c>
      <c r="P292" s="161"/>
      <c r="Q292" s="161">
        <f>SUM(Q293:Q296)</f>
        <v>0</v>
      </c>
      <c r="R292" s="161"/>
      <c r="S292" s="161"/>
      <c r="T292" s="161"/>
      <c r="U292" s="161"/>
      <c r="V292" s="161">
        <f>SUM(V293:V296)</f>
        <v>0.45999999999999996</v>
      </c>
      <c r="W292" s="161"/>
      <c r="X292" s="161"/>
      <c r="AG292" t="s">
        <v>133</v>
      </c>
    </row>
    <row r="293" spans="1:60" outlineLevel="1" x14ac:dyDescent="0.2">
      <c r="A293" s="168">
        <v>106</v>
      </c>
      <c r="B293" s="169" t="s">
        <v>474</v>
      </c>
      <c r="C293" s="183" t="s">
        <v>475</v>
      </c>
      <c r="D293" s="170" t="s">
        <v>136</v>
      </c>
      <c r="E293" s="171">
        <v>0.98</v>
      </c>
      <c r="F293" s="172"/>
      <c r="G293" s="173">
        <f>ROUND(E293*F293,2)</f>
        <v>0</v>
      </c>
      <c r="H293" s="158"/>
      <c r="I293" s="157">
        <f>ROUND(E293*H293,2)</f>
        <v>0</v>
      </c>
      <c r="J293" s="158"/>
      <c r="K293" s="157">
        <f>ROUND(E293*J293,2)</f>
        <v>0</v>
      </c>
      <c r="L293" s="157">
        <v>21</v>
      </c>
      <c r="M293" s="157">
        <f>G293*(1+L293/100)</f>
        <v>0</v>
      </c>
      <c r="N293" s="157">
        <v>2.7999999999999998E-4</v>
      </c>
      <c r="O293" s="157">
        <f>ROUND(E293*N293,2)</f>
        <v>0</v>
      </c>
      <c r="P293" s="157">
        <v>0</v>
      </c>
      <c r="Q293" s="157">
        <f>ROUND(E293*P293,2)</f>
        <v>0</v>
      </c>
      <c r="R293" s="157"/>
      <c r="S293" s="157" t="s">
        <v>137</v>
      </c>
      <c r="T293" s="157" t="s">
        <v>137</v>
      </c>
      <c r="U293" s="157">
        <v>0.31</v>
      </c>
      <c r="V293" s="157">
        <f>ROUND(E293*U293,2)</f>
        <v>0.3</v>
      </c>
      <c r="W293" s="157"/>
      <c r="X293" s="157" t="s">
        <v>138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157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4" t="s">
        <v>476</v>
      </c>
      <c r="D294" s="159"/>
      <c r="E294" s="160">
        <v>0.98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141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68">
        <v>107</v>
      </c>
      <c r="B295" s="169" t="s">
        <v>477</v>
      </c>
      <c r="C295" s="183" t="s">
        <v>478</v>
      </c>
      <c r="D295" s="170" t="s">
        <v>136</v>
      </c>
      <c r="E295" s="171">
        <v>0.98</v>
      </c>
      <c r="F295" s="172"/>
      <c r="G295" s="173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7">
        <v>8.0000000000000007E-5</v>
      </c>
      <c r="O295" s="157">
        <f>ROUND(E295*N295,2)</f>
        <v>0</v>
      </c>
      <c r="P295" s="157">
        <v>0</v>
      </c>
      <c r="Q295" s="157">
        <f>ROUND(E295*P295,2)</f>
        <v>0</v>
      </c>
      <c r="R295" s="157"/>
      <c r="S295" s="157" t="s">
        <v>137</v>
      </c>
      <c r="T295" s="157" t="s">
        <v>137</v>
      </c>
      <c r="U295" s="157">
        <v>0.16</v>
      </c>
      <c r="V295" s="157">
        <f>ROUND(E295*U295,2)</f>
        <v>0.16</v>
      </c>
      <c r="W295" s="157"/>
      <c r="X295" s="157" t="s">
        <v>138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157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4" t="s">
        <v>476</v>
      </c>
      <c r="D296" s="159"/>
      <c r="E296" s="160">
        <v>0.98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141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x14ac:dyDescent="0.2">
      <c r="A297" s="162" t="s">
        <v>132</v>
      </c>
      <c r="B297" s="163" t="s">
        <v>95</v>
      </c>
      <c r="C297" s="182" t="s">
        <v>96</v>
      </c>
      <c r="D297" s="164"/>
      <c r="E297" s="165"/>
      <c r="F297" s="166"/>
      <c r="G297" s="167">
        <f>SUMIF(AG298:AG316,"&lt;&gt;NOR",G298:G316)</f>
        <v>0</v>
      </c>
      <c r="H297" s="161"/>
      <c r="I297" s="161">
        <f>SUM(I298:I316)</f>
        <v>0</v>
      </c>
      <c r="J297" s="161"/>
      <c r="K297" s="161">
        <f>SUM(K298:K316)</f>
        <v>0</v>
      </c>
      <c r="L297" s="161"/>
      <c r="M297" s="161">
        <f>SUM(M298:M316)</f>
        <v>0</v>
      </c>
      <c r="N297" s="161"/>
      <c r="O297" s="161">
        <f>SUM(O298:O316)</f>
        <v>0.02</v>
      </c>
      <c r="P297" s="161"/>
      <c r="Q297" s="161">
        <f>SUM(Q298:Q316)</f>
        <v>0</v>
      </c>
      <c r="R297" s="161"/>
      <c r="S297" s="161"/>
      <c r="T297" s="161"/>
      <c r="U297" s="161"/>
      <c r="V297" s="161">
        <f>SUM(V298:V316)</f>
        <v>6.5</v>
      </c>
      <c r="W297" s="161"/>
      <c r="X297" s="161"/>
      <c r="AG297" t="s">
        <v>133</v>
      </c>
    </row>
    <row r="298" spans="1:60" outlineLevel="1" x14ac:dyDescent="0.2">
      <c r="A298" s="168">
        <v>108</v>
      </c>
      <c r="B298" s="169" t="s">
        <v>479</v>
      </c>
      <c r="C298" s="183" t="s">
        <v>480</v>
      </c>
      <c r="D298" s="170" t="s">
        <v>136</v>
      </c>
      <c r="E298" s="171">
        <v>14.51</v>
      </c>
      <c r="F298" s="172"/>
      <c r="G298" s="173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7">
        <v>0</v>
      </c>
      <c r="O298" s="157">
        <f>ROUND(E298*N298,2)</f>
        <v>0</v>
      </c>
      <c r="P298" s="157">
        <v>0</v>
      </c>
      <c r="Q298" s="157">
        <f>ROUND(E298*P298,2)</f>
        <v>0</v>
      </c>
      <c r="R298" s="157"/>
      <c r="S298" s="157" t="s">
        <v>137</v>
      </c>
      <c r="T298" s="157" t="s">
        <v>137</v>
      </c>
      <c r="U298" s="157">
        <v>7.0000000000000007E-2</v>
      </c>
      <c r="V298" s="157">
        <f>ROUND(E298*U298,2)</f>
        <v>1.02</v>
      </c>
      <c r="W298" s="157"/>
      <c r="X298" s="157" t="s">
        <v>138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157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4" t="s">
        <v>481</v>
      </c>
      <c r="D299" s="159"/>
      <c r="E299" s="160">
        <v>7.3449999999999998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141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4" t="s">
        <v>482</v>
      </c>
      <c r="D300" s="159"/>
      <c r="E300" s="160">
        <v>4.8550000000000004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141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4" t="s">
        <v>483</v>
      </c>
      <c r="D301" s="159"/>
      <c r="E301" s="160">
        <v>2.31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141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68">
        <v>109</v>
      </c>
      <c r="B302" s="169" t="s">
        <v>484</v>
      </c>
      <c r="C302" s="183" t="s">
        <v>485</v>
      </c>
      <c r="D302" s="170" t="s">
        <v>136</v>
      </c>
      <c r="E302" s="171">
        <v>20.263999999999999</v>
      </c>
      <c r="F302" s="172"/>
      <c r="G302" s="173">
        <f>ROUND(E302*F302,2)</f>
        <v>0</v>
      </c>
      <c r="H302" s="158"/>
      <c r="I302" s="157">
        <f>ROUND(E302*H302,2)</f>
        <v>0</v>
      </c>
      <c r="J302" s="158"/>
      <c r="K302" s="157">
        <f>ROUND(E302*J302,2)</f>
        <v>0</v>
      </c>
      <c r="L302" s="157">
        <v>21</v>
      </c>
      <c r="M302" s="157">
        <f>G302*(1+L302/100)</f>
        <v>0</v>
      </c>
      <c r="N302" s="157">
        <v>1E-4</v>
      </c>
      <c r="O302" s="157">
        <f>ROUND(E302*N302,2)</f>
        <v>0</v>
      </c>
      <c r="P302" s="157">
        <v>0</v>
      </c>
      <c r="Q302" s="157">
        <f>ROUND(E302*P302,2)</f>
        <v>0</v>
      </c>
      <c r="R302" s="157"/>
      <c r="S302" s="157" t="s">
        <v>137</v>
      </c>
      <c r="T302" s="157" t="s">
        <v>137</v>
      </c>
      <c r="U302" s="157">
        <v>0.03</v>
      </c>
      <c r="V302" s="157">
        <f>ROUND(E302*U302,2)</f>
        <v>0.61</v>
      </c>
      <c r="W302" s="157"/>
      <c r="X302" s="157" t="s">
        <v>138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157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4" t="s">
        <v>481</v>
      </c>
      <c r="D303" s="159"/>
      <c r="E303" s="160">
        <v>7.3449999999999998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141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4" t="s">
        <v>482</v>
      </c>
      <c r="D304" s="159"/>
      <c r="E304" s="160">
        <v>4.8550000000000004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141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4" t="s">
        <v>483</v>
      </c>
      <c r="D305" s="159"/>
      <c r="E305" s="160">
        <v>2.31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141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4" t="s">
        <v>486</v>
      </c>
      <c r="D306" s="159"/>
      <c r="E306" s="160">
        <v>5.7539999999999996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141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68">
        <v>110</v>
      </c>
      <c r="B307" s="169" t="s">
        <v>487</v>
      </c>
      <c r="C307" s="183" t="s">
        <v>488</v>
      </c>
      <c r="D307" s="170" t="s">
        <v>136</v>
      </c>
      <c r="E307" s="171">
        <v>20.263999999999999</v>
      </c>
      <c r="F307" s="172"/>
      <c r="G307" s="173">
        <f>ROUND(E307*F307,2)</f>
        <v>0</v>
      </c>
      <c r="H307" s="158"/>
      <c r="I307" s="157">
        <f>ROUND(E307*H307,2)</f>
        <v>0</v>
      </c>
      <c r="J307" s="158"/>
      <c r="K307" s="157">
        <f>ROUND(E307*J307,2)</f>
        <v>0</v>
      </c>
      <c r="L307" s="157">
        <v>21</v>
      </c>
      <c r="M307" s="157">
        <f>G307*(1+L307/100)</f>
        <v>0</v>
      </c>
      <c r="N307" s="157">
        <v>3.1E-4</v>
      </c>
      <c r="O307" s="157">
        <f>ROUND(E307*N307,2)</f>
        <v>0.01</v>
      </c>
      <c r="P307" s="157">
        <v>0</v>
      </c>
      <c r="Q307" s="157">
        <f>ROUND(E307*P307,2)</f>
        <v>0</v>
      </c>
      <c r="R307" s="157"/>
      <c r="S307" s="157" t="s">
        <v>137</v>
      </c>
      <c r="T307" s="157" t="s">
        <v>137</v>
      </c>
      <c r="U307" s="157">
        <v>0.1</v>
      </c>
      <c r="V307" s="157">
        <f>ROUND(E307*U307,2)</f>
        <v>2.0299999999999998</v>
      </c>
      <c r="W307" s="157"/>
      <c r="X307" s="157" t="s">
        <v>138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157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4" t="s">
        <v>481</v>
      </c>
      <c r="D308" s="159"/>
      <c r="E308" s="160">
        <v>7.3449999999999998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141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4" t="s">
        <v>482</v>
      </c>
      <c r="D309" s="159"/>
      <c r="E309" s="160">
        <v>4.8550000000000004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141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4" t="s">
        <v>483</v>
      </c>
      <c r="D310" s="159"/>
      <c r="E310" s="160">
        <v>2.31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141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4" t="s">
        <v>486</v>
      </c>
      <c r="D311" s="159"/>
      <c r="E311" s="160">
        <v>5.7539999999999996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141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68">
        <v>111</v>
      </c>
      <c r="B312" s="169" t="s">
        <v>489</v>
      </c>
      <c r="C312" s="183" t="s">
        <v>490</v>
      </c>
      <c r="D312" s="170" t="s">
        <v>136</v>
      </c>
      <c r="E312" s="171">
        <v>20.263999999999999</v>
      </c>
      <c r="F312" s="172"/>
      <c r="G312" s="173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7">
        <v>3.4000000000000002E-4</v>
      </c>
      <c r="O312" s="157">
        <f>ROUND(E312*N312,2)</f>
        <v>0.01</v>
      </c>
      <c r="P312" s="157">
        <v>0</v>
      </c>
      <c r="Q312" s="157">
        <f>ROUND(E312*P312,2)</f>
        <v>0</v>
      </c>
      <c r="R312" s="157"/>
      <c r="S312" s="157" t="s">
        <v>137</v>
      </c>
      <c r="T312" s="157" t="s">
        <v>137</v>
      </c>
      <c r="U312" s="157">
        <v>0.14000000000000001</v>
      </c>
      <c r="V312" s="157">
        <f>ROUND(E312*U312,2)</f>
        <v>2.84</v>
      </c>
      <c r="W312" s="157"/>
      <c r="X312" s="157" t="s">
        <v>138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157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4" t="s">
        <v>481</v>
      </c>
      <c r="D313" s="159"/>
      <c r="E313" s="160">
        <v>7.3449999999999998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141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4" t="s">
        <v>482</v>
      </c>
      <c r="D314" s="159"/>
      <c r="E314" s="160">
        <v>4.8550000000000004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141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4" t="s">
        <v>483</v>
      </c>
      <c r="D315" s="159"/>
      <c r="E315" s="160">
        <v>2.31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141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4" t="s">
        <v>486</v>
      </c>
      <c r="D316" s="159"/>
      <c r="E316" s="160">
        <v>5.7539999999999996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141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x14ac:dyDescent="0.2">
      <c r="A317" s="162" t="s">
        <v>132</v>
      </c>
      <c r="B317" s="163" t="s">
        <v>100</v>
      </c>
      <c r="C317" s="182" t="s">
        <v>101</v>
      </c>
      <c r="D317" s="164"/>
      <c r="E317" s="165"/>
      <c r="F317" s="166"/>
      <c r="G317" s="167">
        <f>SUMIF(AG318:AG319,"&lt;&gt;NOR",G318:G319)</f>
        <v>0</v>
      </c>
      <c r="H317" s="161"/>
      <c r="I317" s="161">
        <f>SUM(I318:I319)</f>
        <v>0</v>
      </c>
      <c r="J317" s="161"/>
      <c r="K317" s="161">
        <f>SUM(K318:K319)</f>
        <v>0</v>
      </c>
      <c r="L317" s="161"/>
      <c r="M317" s="161">
        <f>SUM(M318:M319)</f>
        <v>0</v>
      </c>
      <c r="N317" s="161"/>
      <c r="O317" s="161">
        <f>SUM(O318:O319)</f>
        <v>0</v>
      </c>
      <c r="P317" s="161"/>
      <c r="Q317" s="161">
        <f>SUM(Q318:Q319)</f>
        <v>0</v>
      </c>
      <c r="R317" s="161"/>
      <c r="S317" s="161"/>
      <c r="T317" s="161"/>
      <c r="U317" s="161"/>
      <c r="V317" s="161">
        <f>SUM(V318:V319)</f>
        <v>0</v>
      </c>
      <c r="W317" s="161"/>
      <c r="X317" s="161"/>
      <c r="AG317" t="s">
        <v>133</v>
      </c>
    </row>
    <row r="318" spans="1:60" ht="33.75" outlineLevel="1" x14ac:dyDescent="0.2">
      <c r="A318" s="174">
        <v>113</v>
      </c>
      <c r="B318" s="175" t="s">
        <v>491</v>
      </c>
      <c r="C318" s="185" t="s">
        <v>492</v>
      </c>
      <c r="D318" s="176" t="s">
        <v>249</v>
      </c>
      <c r="E318" s="177">
        <v>1</v>
      </c>
      <c r="F318" s="178"/>
      <c r="G318" s="179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7">
        <v>0</v>
      </c>
      <c r="O318" s="157">
        <f>ROUND(E318*N318,2)</f>
        <v>0</v>
      </c>
      <c r="P318" s="157">
        <v>0</v>
      </c>
      <c r="Q318" s="157">
        <f>ROUND(E318*P318,2)</f>
        <v>0</v>
      </c>
      <c r="R318" s="157"/>
      <c r="S318" s="157" t="s">
        <v>250</v>
      </c>
      <c r="T318" s="157" t="s">
        <v>215</v>
      </c>
      <c r="U318" s="157">
        <v>0</v>
      </c>
      <c r="V318" s="157">
        <f>ROUND(E318*U318,2)</f>
        <v>0</v>
      </c>
      <c r="W318" s="157"/>
      <c r="X318" s="157" t="s">
        <v>138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157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1" x14ac:dyDescent="0.2">
      <c r="A319" s="174">
        <v>114</v>
      </c>
      <c r="B319" s="175" t="s">
        <v>493</v>
      </c>
      <c r="C319" s="185" t="s">
        <v>494</v>
      </c>
      <c r="D319" s="176" t="s">
        <v>249</v>
      </c>
      <c r="E319" s="177">
        <v>1</v>
      </c>
      <c r="F319" s="178"/>
      <c r="G319" s="179">
        <f>ROUND(E319*F319,2)</f>
        <v>0</v>
      </c>
      <c r="H319" s="158"/>
      <c r="I319" s="157">
        <f>ROUND(E319*H319,2)</f>
        <v>0</v>
      </c>
      <c r="J319" s="158"/>
      <c r="K319" s="157">
        <f>ROUND(E319*J319,2)</f>
        <v>0</v>
      </c>
      <c r="L319" s="157">
        <v>21</v>
      </c>
      <c r="M319" s="157">
        <f>G319*(1+L319/100)</f>
        <v>0</v>
      </c>
      <c r="N319" s="157">
        <v>0</v>
      </c>
      <c r="O319" s="157">
        <f>ROUND(E319*N319,2)</f>
        <v>0</v>
      </c>
      <c r="P319" s="157">
        <v>0</v>
      </c>
      <c r="Q319" s="157">
        <f>ROUND(E319*P319,2)</f>
        <v>0</v>
      </c>
      <c r="R319" s="157"/>
      <c r="S319" s="157" t="s">
        <v>250</v>
      </c>
      <c r="T319" s="157" t="s">
        <v>215</v>
      </c>
      <c r="U319" s="157">
        <v>0</v>
      </c>
      <c r="V319" s="157">
        <f>ROUND(E319*U319,2)</f>
        <v>0</v>
      </c>
      <c r="W319" s="157"/>
      <c r="X319" s="157" t="s">
        <v>138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157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x14ac:dyDescent="0.2">
      <c r="A320" s="162" t="s">
        <v>132</v>
      </c>
      <c r="B320" s="163" t="s">
        <v>102</v>
      </c>
      <c r="C320" s="182" t="s">
        <v>103</v>
      </c>
      <c r="D320" s="164"/>
      <c r="E320" s="165"/>
      <c r="F320" s="166"/>
      <c r="G320" s="167">
        <f>SUMIF(AG321:AG327,"&lt;&gt;NOR",G321:G327)</f>
        <v>0</v>
      </c>
      <c r="H320" s="161"/>
      <c r="I320" s="161">
        <f>SUM(I321:I327)</f>
        <v>0</v>
      </c>
      <c r="J320" s="161"/>
      <c r="K320" s="161">
        <f>SUM(K321:K327)</f>
        <v>0</v>
      </c>
      <c r="L320" s="161"/>
      <c r="M320" s="161">
        <f>SUM(M321:M327)</f>
        <v>0</v>
      </c>
      <c r="N320" s="161"/>
      <c r="O320" s="161">
        <f>SUM(O321:O327)</f>
        <v>0</v>
      </c>
      <c r="P320" s="161"/>
      <c r="Q320" s="161">
        <f>SUM(Q321:Q327)</f>
        <v>0</v>
      </c>
      <c r="R320" s="161"/>
      <c r="S320" s="161"/>
      <c r="T320" s="161"/>
      <c r="U320" s="161"/>
      <c r="V320" s="161">
        <f>SUM(V321:V327)</f>
        <v>76.25</v>
      </c>
      <c r="W320" s="161"/>
      <c r="X320" s="161"/>
      <c r="AG320" t="s">
        <v>133</v>
      </c>
    </row>
    <row r="321" spans="1:60" outlineLevel="1" x14ac:dyDescent="0.2">
      <c r="A321" s="174">
        <v>115</v>
      </c>
      <c r="B321" s="175" t="s">
        <v>495</v>
      </c>
      <c r="C321" s="185" t="s">
        <v>496</v>
      </c>
      <c r="D321" s="176" t="s">
        <v>175</v>
      </c>
      <c r="E321" s="177">
        <v>22.330079999999999</v>
      </c>
      <c r="F321" s="178"/>
      <c r="G321" s="179">
        <f t="shared" ref="G321:G327" si="0">ROUND(E321*F321,2)</f>
        <v>0</v>
      </c>
      <c r="H321" s="158"/>
      <c r="I321" s="157">
        <f t="shared" ref="I321:I327" si="1">ROUND(E321*H321,2)</f>
        <v>0</v>
      </c>
      <c r="J321" s="158"/>
      <c r="K321" s="157">
        <f t="shared" ref="K321:K327" si="2">ROUND(E321*J321,2)</f>
        <v>0</v>
      </c>
      <c r="L321" s="157">
        <v>21</v>
      </c>
      <c r="M321" s="157">
        <f t="shared" ref="M321:M327" si="3">G321*(1+L321/100)</f>
        <v>0</v>
      </c>
      <c r="N321" s="157">
        <v>0</v>
      </c>
      <c r="O321" s="157">
        <f t="shared" ref="O321:O327" si="4">ROUND(E321*N321,2)</f>
        <v>0</v>
      </c>
      <c r="P321" s="157">
        <v>0</v>
      </c>
      <c r="Q321" s="157">
        <f t="shared" ref="Q321:Q327" si="5">ROUND(E321*P321,2)</f>
        <v>0</v>
      </c>
      <c r="R321" s="157"/>
      <c r="S321" s="157" t="s">
        <v>137</v>
      </c>
      <c r="T321" s="157" t="s">
        <v>137</v>
      </c>
      <c r="U321" s="157">
        <v>0.746</v>
      </c>
      <c r="V321" s="157">
        <f t="shared" ref="V321:V327" si="6">ROUND(E321*U321,2)</f>
        <v>16.66</v>
      </c>
      <c r="W321" s="157"/>
      <c r="X321" s="157" t="s">
        <v>497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498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4">
        <v>116</v>
      </c>
      <c r="B322" s="175" t="s">
        <v>499</v>
      </c>
      <c r="C322" s="185" t="s">
        <v>500</v>
      </c>
      <c r="D322" s="176" t="s">
        <v>175</v>
      </c>
      <c r="E322" s="177">
        <v>22.330079999999999</v>
      </c>
      <c r="F322" s="178"/>
      <c r="G322" s="179">
        <f t="shared" si="0"/>
        <v>0</v>
      </c>
      <c r="H322" s="158"/>
      <c r="I322" s="157">
        <f t="shared" si="1"/>
        <v>0</v>
      </c>
      <c r="J322" s="158"/>
      <c r="K322" s="157">
        <f t="shared" si="2"/>
        <v>0</v>
      </c>
      <c r="L322" s="157">
        <v>21</v>
      </c>
      <c r="M322" s="157">
        <f t="shared" si="3"/>
        <v>0</v>
      </c>
      <c r="N322" s="157">
        <v>0</v>
      </c>
      <c r="O322" s="157">
        <f t="shared" si="4"/>
        <v>0</v>
      </c>
      <c r="P322" s="157">
        <v>0</v>
      </c>
      <c r="Q322" s="157">
        <f t="shared" si="5"/>
        <v>0</v>
      </c>
      <c r="R322" s="157"/>
      <c r="S322" s="157" t="s">
        <v>137</v>
      </c>
      <c r="T322" s="157" t="s">
        <v>137</v>
      </c>
      <c r="U322" s="157">
        <v>0.16400000000000001</v>
      </c>
      <c r="V322" s="157">
        <f t="shared" si="6"/>
        <v>3.66</v>
      </c>
      <c r="W322" s="157"/>
      <c r="X322" s="157" t="s">
        <v>497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498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4">
        <v>117</v>
      </c>
      <c r="B323" s="175" t="s">
        <v>501</v>
      </c>
      <c r="C323" s="185" t="s">
        <v>502</v>
      </c>
      <c r="D323" s="176" t="s">
        <v>175</v>
      </c>
      <c r="E323" s="177">
        <v>22.330079999999999</v>
      </c>
      <c r="F323" s="178"/>
      <c r="G323" s="179">
        <f t="shared" si="0"/>
        <v>0</v>
      </c>
      <c r="H323" s="158"/>
      <c r="I323" s="157">
        <f t="shared" si="1"/>
        <v>0</v>
      </c>
      <c r="J323" s="158"/>
      <c r="K323" s="157">
        <f t="shared" si="2"/>
        <v>0</v>
      </c>
      <c r="L323" s="157">
        <v>21</v>
      </c>
      <c r="M323" s="157">
        <f t="shared" si="3"/>
        <v>0</v>
      </c>
      <c r="N323" s="157">
        <v>0</v>
      </c>
      <c r="O323" s="157">
        <f t="shared" si="4"/>
        <v>0</v>
      </c>
      <c r="P323" s="157">
        <v>0</v>
      </c>
      <c r="Q323" s="157">
        <f t="shared" si="5"/>
        <v>0</v>
      </c>
      <c r="R323" s="157"/>
      <c r="S323" s="157" t="s">
        <v>137</v>
      </c>
      <c r="T323" s="157" t="s">
        <v>137</v>
      </c>
      <c r="U323" s="157">
        <v>2.0089999999999999</v>
      </c>
      <c r="V323" s="157">
        <f t="shared" si="6"/>
        <v>44.86</v>
      </c>
      <c r="W323" s="157"/>
      <c r="X323" s="157" t="s">
        <v>497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498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4">
        <v>118</v>
      </c>
      <c r="B324" s="175" t="s">
        <v>503</v>
      </c>
      <c r="C324" s="185" t="s">
        <v>504</v>
      </c>
      <c r="D324" s="176" t="s">
        <v>175</v>
      </c>
      <c r="E324" s="177">
        <v>22.330079999999999</v>
      </c>
      <c r="F324" s="178"/>
      <c r="G324" s="179">
        <f t="shared" si="0"/>
        <v>0</v>
      </c>
      <c r="H324" s="158"/>
      <c r="I324" s="157">
        <f t="shared" si="1"/>
        <v>0</v>
      </c>
      <c r="J324" s="158"/>
      <c r="K324" s="157">
        <f t="shared" si="2"/>
        <v>0</v>
      </c>
      <c r="L324" s="157">
        <v>21</v>
      </c>
      <c r="M324" s="157">
        <f t="shared" si="3"/>
        <v>0</v>
      </c>
      <c r="N324" s="157">
        <v>0</v>
      </c>
      <c r="O324" s="157">
        <f t="shared" si="4"/>
        <v>0</v>
      </c>
      <c r="P324" s="157">
        <v>0</v>
      </c>
      <c r="Q324" s="157">
        <f t="shared" si="5"/>
        <v>0</v>
      </c>
      <c r="R324" s="157"/>
      <c r="S324" s="157" t="s">
        <v>137</v>
      </c>
      <c r="T324" s="157" t="s">
        <v>137</v>
      </c>
      <c r="U324" s="157">
        <v>0.49</v>
      </c>
      <c r="V324" s="157">
        <f t="shared" si="6"/>
        <v>10.94</v>
      </c>
      <c r="W324" s="157"/>
      <c r="X324" s="157" t="s">
        <v>497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498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74">
        <v>119</v>
      </c>
      <c r="B325" s="175" t="s">
        <v>505</v>
      </c>
      <c r="C325" s="185" t="s">
        <v>506</v>
      </c>
      <c r="D325" s="176" t="s">
        <v>175</v>
      </c>
      <c r="E325" s="177">
        <v>334.95125000000002</v>
      </c>
      <c r="F325" s="178"/>
      <c r="G325" s="179">
        <f t="shared" si="0"/>
        <v>0</v>
      </c>
      <c r="H325" s="158"/>
      <c r="I325" s="157">
        <f t="shared" si="1"/>
        <v>0</v>
      </c>
      <c r="J325" s="158"/>
      <c r="K325" s="157">
        <f t="shared" si="2"/>
        <v>0</v>
      </c>
      <c r="L325" s="157">
        <v>21</v>
      </c>
      <c r="M325" s="157">
        <f t="shared" si="3"/>
        <v>0</v>
      </c>
      <c r="N325" s="157">
        <v>0</v>
      </c>
      <c r="O325" s="157">
        <f t="shared" si="4"/>
        <v>0</v>
      </c>
      <c r="P325" s="157">
        <v>0</v>
      </c>
      <c r="Q325" s="157">
        <f t="shared" si="5"/>
        <v>0</v>
      </c>
      <c r="R325" s="157"/>
      <c r="S325" s="157" t="s">
        <v>137</v>
      </c>
      <c r="T325" s="157" t="s">
        <v>137</v>
      </c>
      <c r="U325" s="157">
        <v>0</v>
      </c>
      <c r="V325" s="157">
        <f t="shared" si="6"/>
        <v>0</v>
      </c>
      <c r="W325" s="157"/>
      <c r="X325" s="157" t="s">
        <v>497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498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4">
        <v>120</v>
      </c>
      <c r="B326" s="175" t="s">
        <v>507</v>
      </c>
      <c r="C326" s="185" t="s">
        <v>508</v>
      </c>
      <c r="D326" s="176" t="s">
        <v>175</v>
      </c>
      <c r="E326" s="177">
        <v>20.097069999999999</v>
      </c>
      <c r="F326" s="178"/>
      <c r="G326" s="179">
        <f t="shared" si="0"/>
        <v>0</v>
      </c>
      <c r="H326" s="158"/>
      <c r="I326" s="157">
        <f t="shared" si="1"/>
        <v>0</v>
      </c>
      <c r="J326" s="158"/>
      <c r="K326" s="157">
        <f t="shared" si="2"/>
        <v>0</v>
      </c>
      <c r="L326" s="157">
        <v>21</v>
      </c>
      <c r="M326" s="157">
        <f t="shared" si="3"/>
        <v>0</v>
      </c>
      <c r="N326" s="157">
        <v>0</v>
      </c>
      <c r="O326" s="157">
        <f t="shared" si="4"/>
        <v>0</v>
      </c>
      <c r="P326" s="157">
        <v>0</v>
      </c>
      <c r="Q326" s="157">
        <f t="shared" si="5"/>
        <v>0</v>
      </c>
      <c r="R326" s="157"/>
      <c r="S326" s="157" t="s">
        <v>137</v>
      </c>
      <c r="T326" s="157" t="s">
        <v>137</v>
      </c>
      <c r="U326" s="157">
        <v>0</v>
      </c>
      <c r="V326" s="157">
        <f t="shared" si="6"/>
        <v>0</v>
      </c>
      <c r="W326" s="157"/>
      <c r="X326" s="157" t="s">
        <v>497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498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4">
        <v>121</v>
      </c>
      <c r="B327" s="175" t="s">
        <v>509</v>
      </c>
      <c r="C327" s="185" t="s">
        <v>510</v>
      </c>
      <c r="D327" s="176" t="s">
        <v>175</v>
      </c>
      <c r="E327" s="177">
        <v>22.330079999999999</v>
      </c>
      <c r="F327" s="178"/>
      <c r="G327" s="179">
        <f t="shared" si="0"/>
        <v>0</v>
      </c>
      <c r="H327" s="158"/>
      <c r="I327" s="157">
        <f t="shared" si="1"/>
        <v>0</v>
      </c>
      <c r="J327" s="158"/>
      <c r="K327" s="157">
        <f t="shared" si="2"/>
        <v>0</v>
      </c>
      <c r="L327" s="157">
        <v>21</v>
      </c>
      <c r="M327" s="157">
        <f t="shared" si="3"/>
        <v>0</v>
      </c>
      <c r="N327" s="157">
        <v>0</v>
      </c>
      <c r="O327" s="157">
        <f t="shared" si="4"/>
        <v>0</v>
      </c>
      <c r="P327" s="157">
        <v>0</v>
      </c>
      <c r="Q327" s="157">
        <f t="shared" si="5"/>
        <v>0</v>
      </c>
      <c r="R327" s="157"/>
      <c r="S327" s="157" t="s">
        <v>137</v>
      </c>
      <c r="T327" s="157" t="s">
        <v>137</v>
      </c>
      <c r="U327" s="157">
        <v>6.0000000000000001E-3</v>
      </c>
      <c r="V327" s="157">
        <f t="shared" si="6"/>
        <v>0.13</v>
      </c>
      <c r="W327" s="157"/>
      <c r="X327" s="157" t="s">
        <v>497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498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x14ac:dyDescent="0.2">
      <c r="A328" s="162" t="s">
        <v>132</v>
      </c>
      <c r="B328" s="163" t="s">
        <v>105</v>
      </c>
      <c r="C328" s="182" t="s">
        <v>29</v>
      </c>
      <c r="D328" s="164"/>
      <c r="E328" s="165"/>
      <c r="F328" s="166"/>
      <c r="G328" s="167">
        <f>SUMIF(AG329:AG330,"&lt;&gt;NOR",G329:G330)</f>
        <v>0</v>
      </c>
      <c r="H328" s="161"/>
      <c r="I328" s="161">
        <f>SUM(I329:I330)</f>
        <v>0</v>
      </c>
      <c r="J328" s="161"/>
      <c r="K328" s="161">
        <f>SUM(K329:K330)</f>
        <v>0</v>
      </c>
      <c r="L328" s="161"/>
      <c r="M328" s="161">
        <f>SUM(M329:M330)</f>
        <v>0</v>
      </c>
      <c r="N328" s="161"/>
      <c r="O328" s="161">
        <f>SUM(O329:O330)</f>
        <v>0</v>
      </c>
      <c r="P328" s="161"/>
      <c r="Q328" s="161">
        <f>SUM(Q329:Q330)</f>
        <v>0</v>
      </c>
      <c r="R328" s="161"/>
      <c r="S328" s="161"/>
      <c r="T328" s="161"/>
      <c r="U328" s="161"/>
      <c r="V328" s="161">
        <f>SUM(V329:V330)</f>
        <v>0</v>
      </c>
      <c r="W328" s="161"/>
      <c r="X328" s="161"/>
      <c r="AG328" t="s">
        <v>133</v>
      </c>
    </row>
    <row r="329" spans="1:60" outlineLevel="1" x14ac:dyDescent="0.2">
      <c r="A329" s="174">
        <v>122</v>
      </c>
      <c r="B329" s="175" t="s">
        <v>511</v>
      </c>
      <c r="C329" s="185" t="s">
        <v>512</v>
      </c>
      <c r="D329" s="176" t="s">
        <v>513</v>
      </c>
      <c r="E329" s="177">
        <v>1</v>
      </c>
      <c r="F329" s="178"/>
      <c r="G329" s="179">
        <f>ROUND(E329*F329,2)</f>
        <v>0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21</v>
      </c>
      <c r="M329" s="157">
        <f>G329*(1+L329/100)</f>
        <v>0</v>
      </c>
      <c r="N329" s="157">
        <v>0</v>
      </c>
      <c r="O329" s="157">
        <f>ROUND(E329*N329,2)</f>
        <v>0</v>
      </c>
      <c r="P329" s="157">
        <v>0</v>
      </c>
      <c r="Q329" s="157">
        <f>ROUND(E329*P329,2)</f>
        <v>0</v>
      </c>
      <c r="R329" s="157"/>
      <c r="S329" s="157" t="s">
        <v>137</v>
      </c>
      <c r="T329" s="157" t="s">
        <v>215</v>
      </c>
      <c r="U329" s="157">
        <v>0</v>
      </c>
      <c r="V329" s="157">
        <f>ROUND(E329*U329,2)</f>
        <v>0</v>
      </c>
      <c r="W329" s="157"/>
      <c r="X329" s="157" t="s">
        <v>514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515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68">
        <v>123</v>
      </c>
      <c r="B330" s="169" t="s">
        <v>516</v>
      </c>
      <c r="C330" s="183" t="s">
        <v>517</v>
      </c>
      <c r="D330" s="170" t="s">
        <v>513</v>
      </c>
      <c r="E330" s="171">
        <v>1</v>
      </c>
      <c r="F330" s="172"/>
      <c r="G330" s="173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7">
        <v>0</v>
      </c>
      <c r="O330" s="157">
        <f>ROUND(E330*N330,2)</f>
        <v>0</v>
      </c>
      <c r="P330" s="157">
        <v>0</v>
      </c>
      <c r="Q330" s="157">
        <f>ROUND(E330*P330,2)</f>
        <v>0</v>
      </c>
      <c r="R330" s="157"/>
      <c r="S330" s="157" t="s">
        <v>137</v>
      </c>
      <c r="T330" s="157" t="s">
        <v>215</v>
      </c>
      <c r="U330" s="157">
        <v>0</v>
      </c>
      <c r="V330" s="157">
        <f>ROUND(E330*U330,2)</f>
        <v>0</v>
      </c>
      <c r="W330" s="157"/>
      <c r="X330" s="157" t="s">
        <v>514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515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x14ac:dyDescent="0.2">
      <c r="A331" s="3"/>
      <c r="B331" s="4"/>
      <c r="C331" s="187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AE331">
        <v>15</v>
      </c>
      <c r="AF331">
        <v>21</v>
      </c>
      <c r="AG331" t="s">
        <v>119</v>
      </c>
    </row>
    <row r="332" spans="1:60" x14ac:dyDescent="0.2">
      <c r="A332" s="150"/>
      <c r="B332" s="151" t="s">
        <v>31</v>
      </c>
      <c r="C332" s="188"/>
      <c r="D332" s="152"/>
      <c r="E332" s="153"/>
      <c r="F332" s="153"/>
      <c r="G332" s="181">
        <f>G8+G43+G55+G59+G74+G81+G84+G89+G96+G100+G128+G189+G191+G202+G205+G213+G225+G255+G274+G292+G297+G317+G320+G328</f>
        <v>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AE332">
        <f>SUMIF(L7:L330,AE331,G7:G330)</f>
        <v>0</v>
      </c>
      <c r="AF332">
        <f>SUMIF(L7:L330,AF331,G7:G330)</f>
        <v>0</v>
      </c>
      <c r="AG332" t="s">
        <v>518</v>
      </c>
    </row>
    <row r="333" spans="1:60" x14ac:dyDescent="0.2">
      <c r="A333" s="3"/>
      <c r="B333" s="4"/>
      <c r="C333" s="187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60" x14ac:dyDescent="0.2">
      <c r="A334" s="3"/>
      <c r="B334" s="4"/>
      <c r="C334" s="187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60" x14ac:dyDescent="0.2">
      <c r="A335" s="253" t="s">
        <v>519</v>
      </c>
      <c r="B335" s="253"/>
      <c r="C335" s="254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60" x14ac:dyDescent="0.2">
      <c r="A336" s="255"/>
      <c r="B336" s="256"/>
      <c r="C336" s="257"/>
      <c r="D336" s="256"/>
      <c r="E336" s="256"/>
      <c r="F336" s="256"/>
      <c r="G336" s="25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G336" t="s">
        <v>520</v>
      </c>
    </row>
    <row r="337" spans="1:33" x14ac:dyDescent="0.2">
      <c r="A337" s="259"/>
      <c r="B337" s="260"/>
      <c r="C337" s="261"/>
      <c r="D337" s="260"/>
      <c r="E337" s="260"/>
      <c r="F337" s="260"/>
      <c r="G337" s="26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33" x14ac:dyDescent="0.2">
      <c r="A338" s="259"/>
      <c r="B338" s="260"/>
      <c r="C338" s="261"/>
      <c r="D338" s="260"/>
      <c r="E338" s="260"/>
      <c r="F338" s="260"/>
      <c r="G338" s="26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33" x14ac:dyDescent="0.2">
      <c r="A339" s="259"/>
      <c r="B339" s="260"/>
      <c r="C339" s="261"/>
      <c r="D339" s="260"/>
      <c r="E339" s="260"/>
      <c r="F339" s="260"/>
      <c r="G339" s="26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33" x14ac:dyDescent="0.2">
      <c r="A340" s="263"/>
      <c r="B340" s="264"/>
      <c r="C340" s="265"/>
      <c r="D340" s="264"/>
      <c r="E340" s="264"/>
      <c r="F340" s="264"/>
      <c r="G340" s="26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33" x14ac:dyDescent="0.2">
      <c r="A341" s="3"/>
      <c r="B341" s="4"/>
      <c r="C341" s="187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33" x14ac:dyDescent="0.2">
      <c r="C342" s="189"/>
      <c r="D342" s="10"/>
      <c r="AG342" t="s">
        <v>521</v>
      </c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6">
    <mergeCell ref="A336:G340"/>
    <mergeCell ref="A1:G1"/>
    <mergeCell ref="C2:G2"/>
    <mergeCell ref="C3:G3"/>
    <mergeCell ref="C4:G4"/>
    <mergeCell ref="A335:C335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35C3-6CD7-4CF5-AAA6-401310634B57}">
  <sheetPr>
    <outlinePr summaryBelow="0"/>
  </sheetPr>
  <dimension ref="A1:BH5000"/>
  <sheetViews>
    <sheetView workbookViewId="0">
      <pane ySplit="7" topLeftCell="A8" activePane="bottomLeft" state="frozen"/>
      <selection pane="bottomLeft" activeCell="AB34" sqref="AB34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107</v>
      </c>
    </row>
    <row r="2" spans="1:60" ht="24.95" customHeight="1" x14ac:dyDescent="0.2">
      <c r="A2" s="139" t="s">
        <v>8</v>
      </c>
      <c r="B2" s="49" t="s">
        <v>43</v>
      </c>
      <c r="C2" s="247" t="s">
        <v>44</v>
      </c>
      <c r="D2" s="248"/>
      <c r="E2" s="248"/>
      <c r="F2" s="248"/>
      <c r="G2" s="249"/>
      <c r="AG2" t="s">
        <v>108</v>
      </c>
    </row>
    <row r="3" spans="1:60" ht="24.95" customHeight="1" x14ac:dyDescent="0.2">
      <c r="A3" s="139" t="s">
        <v>9</v>
      </c>
      <c r="B3" s="49" t="s">
        <v>49</v>
      </c>
      <c r="C3" s="247" t="s">
        <v>47</v>
      </c>
      <c r="D3" s="248"/>
      <c r="E3" s="248"/>
      <c r="F3" s="248"/>
      <c r="G3" s="249"/>
      <c r="AC3" s="121" t="s">
        <v>108</v>
      </c>
      <c r="AG3" t="s">
        <v>109</v>
      </c>
    </row>
    <row r="4" spans="1:60" ht="24.95" customHeight="1" x14ac:dyDescent="0.2">
      <c r="A4" s="140" t="s">
        <v>10</v>
      </c>
      <c r="B4" s="141" t="s">
        <v>49</v>
      </c>
      <c r="C4" s="250" t="s">
        <v>50</v>
      </c>
      <c r="D4" s="251"/>
      <c r="E4" s="251"/>
      <c r="F4" s="251"/>
      <c r="G4" s="252"/>
      <c r="AG4" t="s">
        <v>110</v>
      </c>
    </row>
    <row r="5" spans="1:60" x14ac:dyDescent="0.2">
      <c r="D5" s="10"/>
    </row>
    <row r="6" spans="1:60" ht="38.25" x14ac:dyDescent="0.2">
      <c r="A6" s="143" t="s">
        <v>111</v>
      </c>
      <c r="B6" s="145" t="s">
        <v>112</v>
      </c>
      <c r="C6" s="145" t="s">
        <v>113</v>
      </c>
      <c r="D6" s="144" t="s">
        <v>114</v>
      </c>
      <c r="E6" s="143" t="s">
        <v>115</v>
      </c>
      <c r="F6" s="142" t="s">
        <v>116</v>
      </c>
      <c r="G6" s="143" t="s">
        <v>31</v>
      </c>
      <c r="H6" s="146" t="s">
        <v>32</v>
      </c>
      <c r="I6" s="146" t="s">
        <v>117</v>
      </c>
      <c r="J6" s="146" t="s">
        <v>33</v>
      </c>
      <c r="K6" s="146" t="s">
        <v>118</v>
      </c>
      <c r="L6" s="146" t="s">
        <v>119</v>
      </c>
      <c r="M6" s="146" t="s">
        <v>120</v>
      </c>
      <c r="N6" s="146" t="s">
        <v>121</v>
      </c>
      <c r="O6" s="146" t="s">
        <v>122</v>
      </c>
      <c r="P6" s="146" t="s">
        <v>123</v>
      </c>
      <c r="Q6" s="146" t="s">
        <v>124</v>
      </c>
      <c r="R6" s="146" t="s">
        <v>125</v>
      </c>
      <c r="S6" s="146" t="s">
        <v>126</v>
      </c>
      <c r="T6" s="146" t="s">
        <v>127</v>
      </c>
      <c r="U6" s="146" t="s">
        <v>128</v>
      </c>
      <c r="V6" s="146" t="s">
        <v>129</v>
      </c>
      <c r="W6" s="146" t="s">
        <v>130</v>
      </c>
      <c r="X6" s="146" t="s">
        <v>131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132</v>
      </c>
      <c r="B8" s="163" t="s">
        <v>97</v>
      </c>
      <c r="C8" s="182" t="s">
        <v>50</v>
      </c>
      <c r="D8" s="164"/>
      <c r="E8" s="165"/>
      <c r="F8" s="166"/>
      <c r="G8" s="167">
        <f>SUMIF(AG9:AG49,"&lt;&gt;NOR",G9:G49)</f>
        <v>0</v>
      </c>
      <c r="H8" s="161"/>
      <c r="I8" s="161">
        <f>SUM(I9:I49)</f>
        <v>0</v>
      </c>
      <c r="J8" s="161"/>
      <c r="K8" s="161">
        <f>SUM(K9:K49)</f>
        <v>0</v>
      </c>
      <c r="L8" s="161"/>
      <c r="M8" s="161">
        <f>SUM(M9:M49)</f>
        <v>0</v>
      </c>
      <c r="N8" s="161"/>
      <c r="O8" s="161">
        <f>SUM(O9:O49)</f>
        <v>0</v>
      </c>
      <c r="P8" s="161"/>
      <c r="Q8" s="161">
        <f>SUM(Q9:Q49)</f>
        <v>0</v>
      </c>
      <c r="R8" s="161"/>
      <c r="S8" s="161"/>
      <c r="T8" s="161"/>
      <c r="U8" s="161"/>
      <c r="V8" s="161">
        <f>SUM(V9:V49)</f>
        <v>0</v>
      </c>
      <c r="W8" s="161"/>
      <c r="X8" s="161"/>
      <c r="AG8" t="s">
        <v>133</v>
      </c>
    </row>
    <row r="9" spans="1:60" outlineLevel="1" x14ac:dyDescent="0.2">
      <c r="A9" s="174">
        <v>1</v>
      </c>
      <c r="B9" s="175" t="s">
        <v>522</v>
      </c>
      <c r="C9" s="185" t="s">
        <v>523</v>
      </c>
      <c r="D9" s="176" t="s">
        <v>219</v>
      </c>
      <c r="E9" s="177">
        <v>12</v>
      </c>
      <c r="F9" s="178"/>
      <c r="G9" s="179">
        <f t="shared" ref="G9:G49" si="0">ROUND(E9*F9,2)</f>
        <v>0</v>
      </c>
      <c r="H9" s="158"/>
      <c r="I9" s="157">
        <f t="shared" ref="I9:I49" si="1">ROUND(E9*H9,2)</f>
        <v>0</v>
      </c>
      <c r="J9" s="158"/>
      <c r="K9" s="157">
        <f t="shared" ref="K9:K49" si="2">ROUND(E9*J9,2)</f>
        <v>0</v>
      </c>
      <c r="L9" s="157">
        <v>21</v>
      </c>
      <c r="M9" s="157">
        <f t="shared" ref="M9:M49" si="3">G9*(1+L9/100)</f>
        <v>0</v>
      </c>
      <c r="N9" s="157">
        <v>0</v>
      </c>
      <c r="O9" s="157">
        <f t="shared" ref="O9:O49" si="4">ROUND(E9*N9,2)</f>
        <v>0</v>
      </c>
      <c r="P9" s="157">
        <v>0</v>
      </c>
      <c r="Q9" s="157">
        <f t="shared" ref="Q9:Q49" si="5">ROUND(E9*P9,2)</f>
        <v>0</v>
      </c>
      <c r="R9" s="157"/>
      <c r="S9" s="157" t="s">
        <v>250</v>
      </c>
      <c r="T9" s="157" t="s">
        <v>215</v>
      </c>
      <c r="U9" s="157">
        <v>0</v>
      </c>
      <c r="V9" s="157">
        <f t="shared" ref="V9:V49" si="6">ROUND(E9*U9,2)</f>
        <v>0</v>
      </c>
      <c r="W9" s="157"/>
      <c r="X9" s="157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524</v>
      </c>
      <c r="C10" s="185" t="s">
        <v>525</v>
      </c>
      <c r="D10" s="176" t="s">
        <v>219</v>
      </c>
      <c r="E10" s="177">
        <v>108</v>
      </c>
      <c r="F10" s="178"/>
      <c r="G10" s="179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250</v>
      </c>
      <c r="T10" s="157" t="s">
        <v>215</v>
      </c>
      <c r="U10" s="157">
        <v>0</v>
      </c>
      <c r="V10" s="157">
        <f t="shared" si="6"/>
        <v>0</v>
      </c>
      <c r="W10" s="157"/>
      <c r="X10" s="157" t="s">
        <v>210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526</v>
      </c>
      <c r="C11" s="185" t="s">
        <v>527</v>
      </c>
      <c r="D11" s="176" t="s">
        <v>219</v>
      </c>
      <c r="E11" s="177">
        <v>76</v>
      </c>
      <c r="F11" s="178"/>
      <c r="G11" s="179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250</v>
      </c>
      <c r="T11" s="157" t="s">
        <v>215</v>
      </c>
      <c r="U11" s="157">
        <v>0</v>
      </c>
      <c r="V11" s="157">
        <f t="shared" si="6"/>
        <v>0</v>
      </c>
      <c r="W11" s="157"/>
      <c r="X11" s="157" t="s">
        <v>210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528</v>
      </c>
      <c r="C12" s="185" t="s">
        <v>529</v>
      </c>
      <c r="D12" s="176" t="s">
        <v>219</v>
      </c>
      <c r="E12" s="177">
        <v>4</v>
      </c>
      <c r="F12" s="178"/>
      <c r="G12" s="179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250</v>
      </c>
      <c r="T12" s="157" t="s">
        <v>215</v>
      </c>
      <c r="U12" s="157">
        <v>0</v>
      </c>
      <c r="V12" s="157">
        <f t="shared" si="6"/>
        <v>0</v>
      </c>
      <c r="W12" s="157"/>
      <c r="X12" s="157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530</v>
      </c>
      <c r="C13" s="185" t="s">
        <v>531</v>
      </c>
      <c r="D13" s="176" t="s">
        <v>532</v>
      </c>
      <c r="E13" s="177">
        <v>4</v>
      </c>
      <c r="F13" s="178"/>
      <c r="G13" s="179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250</v>
      </c>
      <c r="T13" s="157" t="s">
        <v>215</v>
      </c>
      <c r="U13" s="157">
        <v>0</v>
      </c>
      <c r="V13" s="157">
        <f t="shared" si="6"/>
        <v>0</v>
      </c>
      <c r="W13" s="157"/>
      <c r="X13" s="157" t="s">
        <v>138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533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534</v>
      </c>
      <c r="C14" s="185" t="s">
        <v>535</v>
      </c>
      <c r="D14" s="176" t="s">
        <v>532</v>
      </c>
      <c r="E14" s="177">
        <v>3</v>
      </c>
      <c r="F14" s="178"/>
      <c r="G14" s="179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250</v>
      </c>
      <c r="T14" s="157" t="s">
        <v>215</v>
      </c>
      <c r="U14" s="157">
        <v>0</v>
      </c>
      <c r="V14" s="157">
        <f t="shared" si="6"/>
        <v>0</v>
      </c>
      <c r="W14" s="157"/>
      <c r="X14" s="157" t="s">
        <v>138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536</v>
      </c>
      <c r="C15" s="185" t="s">
        <v>537</v>
      </c>
      <c r="D15" s="176" t="s">
        <v>532</v>
      </c>
      <c r="E15" s="177">
        <v>1</v>
      </c>
      <c r="F15" s="178"/>
      <c r="G15" s="179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250</v>
      </c>
      <c r="T15" s="157" t="s">
        <v>215</v>
      </c>
      <c r="U15" s="157">
        <v>0</v>
      </c>
      <c r="V15" s="157">
        <f t="shared" si="6"/>
        <v>0</v>
      </c>
      <c r="W15" s="157"/>
      <c r="X15" s="157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4">
        <v>8</v>
      </c>
      <c r="B16" s="175" t="s">
        <v>538</v>
      </c>
      <c r="C16" s="185" t="s">
        <v>539</v>
      </c>
      <c r="D16" s="176" t="s">
        <v>532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250</v>
      </c>
      <c r="T16" s="157" t="s">
        <v>215</v>
      </c>
      <c r="U16" s="157">
        <v>0</v>
      </c>
      <c r="V16" s="157">
        <f t="shared" si="6"/>
        <v>0</v>
      </c>
      <c r="W16" s="157"/>
      <c r="X16" s="157" t="s">
        <v>210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4">
        <v>9</v>
      </c>
      <c r="B17" s="175" t="s">
        <v>540</v>
      </c>
      <c r="C17" s="185" t="s">
        <v>541</v>
      </c>
      <c r="D17" s="176" t="s">
        <v>532</v>
      </c>
      <c r="E17" s="177">
        <v>2</v>
      </c>
      <c r="F17" s="178"/>
      <c r="G17" s="179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250</v>
      </c>
      <c r="T17" s="157" t="s">
        <v>215</v>
      </c>
      <c r="U17" s="157">
        <v>0</v>
      </c>
      <c r="V17" s="157">
        <f t="shared" si="6"/>
        <v>0</v>
      </c>
      <c r="W17" s="157"/>
      <c r="X17" s="157" t="s">
        <v>210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10</v>
      </c>
      <c r="B18" s="175" t="s">
        <v>542</v>
      </c>
      <c r="C18" s="185" t="s">
        <v>543</v>
      </c>
      <c r="D18" s="176" t="s">
        <v>532</v>
      </c>
      <c r="E18" s="177">
        <v>4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250</v>
      </c>
      <c r="T18" s="157" t="s">
        <v>215</v>
      </c>
      <c r="U18" s="157">
        <v>0</v>
      </c>
      <c r="V18" s="157">
        <f t="shared" si="6"/>
        <v>0</v>
      </c>
      <c r="W18" s="157"/>
      <c r="X18" s="157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11</v>
      </c>
      <c r="B19" s="175" t="s">
        <v>544</v>
      </c>
      <c r="C19" s="185" t="s">
        <v>545</v>
      </c>
      <c r="D19" s="176" t="s">
        <v>532</v>
      </c>
      <c r="E19" s="177">
        <v>2</v>
      </c>
      <c r="F19" s="178"/>
      <c r="G19" s="179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250</v>
      </c>
      <c r="T19" s="157" t="s">
        <v>215</v>
      </c>
      <c r="U19" s="157">
        <v>0</v>
      </c>
      <c r="V19" s="157">
        <f t="shared" si="6"/>
        <v>0</v>
      </c>
      <c r="W19" s="157"/>
      <c r="X19" s="157" t="s">
        <v>138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533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12</v>
      </c>
      <c r="B20" s="175" t="s">
        <v>544</v>
      </c>
      <c r="C20" s="185" t="s">
        <v>546</v>
      </c>
      <c r="D20" s="176" t="s">
        <v>532</v>
      </c>
      <c r="E20" s="177">
        <v>2</v>
      </c>
      <c r="F20" s="178"/>
      <c r="G20" s="179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250</v>
      </c>
      <c r="T20" s="157" t="s">
        <v>215</v>
      </c>
      <c r="U20" s="157">
        <v>0</v>
      </c>
      <c r="V20" s="157">
        <f t="shared" si="6"/>
        <v>0</v>
      </c>
      <c r="W20" s="157"/>
      <c r="X20" s="157" t="s">
        <v>547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548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13</v>
      </c>
      <c r="B21" s="175" t="s">
        <v>549</v>
      </c>
      <c r="C21" s="185" t="s">
        <v>550</v>
      </c>
      <c r="D21" s="176" t="s">
        <v>532</v>
      </c>
      <c r="E21" s="177">
        <v>4</v>
      </c>
      <c r="F21" s="178"/>
      <c r="G21" s="179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250</v>
      </c>
      <c r="T21" s="157" t="s">
        <v>215</v>
      </c>
      <c r="U21" s="157">
        <v>0</v>
      </c>
      <c r="V21" s="157">
        <f t="shared" si="6"/>
        <v>0</v>
      </c>
      <c r="W21" s="157"/>
      <c r="X21" s="157" t="s">
        <v>210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14</v>
      </c>
      <c r="B22" s="175" t="s">
        <v>551</v>
      </c>
      <c r="C22" s="185" t="s">
        <v>552</v>
      </c>
      <c r="D22" s="176" t="s">
        <v>532</v>
      </c>
      <c r="E22" s="177">
        <v>2</v>
      </c>
      <c r="F22" s="178"/>
      <c r="G22" s="179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250</v>
      </c>
      <c r="T22" s="157" t="s">
        <v>215</v>
      </c>
      <c r="U22" s="157">
        <v>0</v>
      </c>
      <c r="V22" s="157">
        <f t="shared" si="6"/>
        <v>0</v>
      </c>
      <c r="W22" s="157"/>
      <c r="X22" s="157" t="s">
        <v>210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15</v>
      </c>
      <c r="B23" s="175" t="s">
        <v>553</v>
      </c>
      <c r="C23" s="185" t="s">
        <v>554</v>
      </c>
      <c r="D23" s="176" t="s">
        <v>532</v>
      </c>
      <c r="E23" s="177">
        <v>4</v>
      </c>
      <c r="F23" s="178"/>
      <c r="G23" s="179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250</v>
      </c>
      <c r="T23" s="157" t="s">
        <v>215</v>
      </c>
      <c r="U23" s="157">
        <v>0</v>
      </c>
      <c r="V23" s="157">
        <f t="shared" si="6"/>
        <v>0</v>
      </c>
      <c r="W23" s="157"/>
      <c r="X23" s="157" t="s">
        <v>210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16</v>
      </c>
      <c r="B24" s="175" t="s">
        <v>555</v>
      </c>
      <c r="C24" s="185" t="s">
        <v>556</v>
      </c>
      <c r="D24" s="176" t="s">
        <v>532</v>
      </c>
      <c r="E24" s="177">
        <v>1</v>
      </c>
      <c r="F24" s="178"/>
      <c r="G24" s="179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250</v>
      </c>
      <c r="T24" s="157" t="s">
        <v>215</v>
      </c>
      <c r="U24" s="157">
        <v>0</v>
      </c>
      <c r="V24" s="157">
        <f t="shared" si="6"/>
        <v>0</v>
      </c>
      <c r="W24" s="157"/>
      <c r="X24" s="157" t="s">
        <v>210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17</v>
      </c>
      <c r="B25" s="175" t="s">
        <v>557</v>
      </c>
      <c r="C25" s="185" t="s">
        <v>558</v>
      </c>
      <c r="D25" s="176" t="s">
        <v>219</v>
      </c>
      <c r="E25" s="177">
        <v>26</v>
      </c>
      <c r="F25" s="178"/>
      <c r="G25" s="179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250</v>
      </c>
      <c r="T25" s="157" t="s">
        <v>215</v>
      </c>
      <c r="U25" s="157">
        <v>0</v>
      </c>
      <c r="V25" s="157">
        <f t="shared" si="6"/>
        <v>0</v>
      </c>
      <c r="W25" s="157"/>
      <c r="X25" s="157" t="s">
        <v>210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18</v>
      </c>
      <c r="B26" s="175" t="s">
        <v>559</v>
      </c>
      <c r="C26" s="185" t="s">
        <v>560</v>
      </c>
      <c r="D26" s="176" t="s">
        <v>219</v>
      </c>
      <c r="E26" s="177">
        <v>30</v>
      </c>
      <c r="F26" s="178"/>
      <c r="G26" s="179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250</v>
      </c>
      <c r="T26" s="157" t="s">
        <v>215</v>
      </c>
      <c r="U26" s="157">
        <v>0</v>
      </c>
      <c r="V26" s="157">
        <f t="shared" si="6"/>
        <v>0</v>
      </c>
      <c r="W26" s="157"/>
      <c r="X26" s="157" t="s">
        <v>210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19</v>
      </c>
      <c r="B27" s="175" t="s">
        <v>561</v>
      </c>
      <c r="C27" s="185" t="s">
        <v>562</v>
      </c>
      <c r="D27" s="176" t="s">
        <v>219</v>
      </c>
      <c r="E27" s="177">
        <v>32</v>
      </c>
      <c r="F27" s="178"/>
      <c r="G27" s="179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250</v>
      </c>
      <c r="T27" s="157" t="s">
        <v>215</v>
      </c>
      <c r="U27" s="157">
        <v>0</v>
      </c>
      <c r="V27" s="157">
        <f t="shared" si="6"/>
        <v>0</v>
      </c>
      <c r="W27" s="157"/>
      <c r="X27" s="157" t="s">
        <v>210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20</v>
      </c>
      <c r="B28" s="175" t="s">
        <v>563</v>
      </c>
      <c r="C28" s="185" t="s">
        <v>564</v>
      </c>
      <c r="D28" s="176" t="s">
        <v>219</v>
      </c>
      <c r="E28" s="177">
        <v>18</v>
      </c>
      <c r="F28" s="178"/>
      <c r="G28" s="179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7"/>
      <c r="S28" s="157" t="s">
        <v>250</v>
      </c>
      <c r="T28" s="157" t="s">
        <v>215</v>
      </c>
      <c r="U28" s="157">
        <v>0</v>
      </c>
      <c r="V28" s="157">
        <f t="shared" si="6"/>
        <v>0</v>
      </c>
      <c r="W28" s="157"/>
      <c r="X28" s="157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21</v>
      </c>
      <c r="B29" s="175" t="s">
        <v>565</v>
      </c>
      <c r="C29" s="185" t="s">
        <v>566</v>
      </c>
      <c r="D29" s="176" t="s">
        <v>219</v>
      </c>
      <c r="E29" s="177">
        <v>12</v>
      </c>
      <c r="F29" s="178"/>
      <c r="G29" s="179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7"/>
      <c r="S29" s="157" t="s">
        <v>250</v>
      </c>
      <c r="T29" s="157" t="s">
        <v>215</v>
      </c>
      <c r="U29" s="157">
        <v>0</v>
      </c>
      <c r="V29" s="157">
        <f t="shared" si="6"/>
        <v>0</v>
      </c>
      <c r="W29" s="157"/>
      <c r="X29" s="157" t="s">
        <v>210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74">
        <v>22</v>
      </c>
      <c r="B30" s="175" t="s">
        <v>544</v>
      </c>
      <c r="C30" s="185" t="s">
        <v>567</v>
      </c>
      <c r="D30" s="176" t="s">
        <v>532</v>
      </c>
      <c r="E30" s="177">
        <v>2</v>
      </c>
      <c r="F30" s="178"/>
      <c r="G30" s="179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7"/>
      <c r="S30" s="157" t="s">
        <v>250</v>
      </c>
      <c r="T30" s="157" t="s">
        <v>215</v>
      </c>
      <c r="U30" s="157">
        <v>0</v>
      </c>
      <c r="V30" s="157">
        <f t="shared" si="6"/>
        <v>0</v>
      </c>
      <c r="W30" s="157"/>
      <c r="X30" s="157" t="s">
        <v>547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548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4">
        <v>23</v>
      </c>
      <c r="B31" s="175" t="s">
        <v>544</v>
      </c>
      <c r="C31" s="185" t="s">
        <v>568</v>
      </c>
      <c r="D31" s="176" t="s">
        <v>532</v>
      </c>
      <c r="E31" s="177">
        <v>1</v>
      </c>
      <c r="F31" s="178"/>
      <c r="G31" s="179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7"/>
      <c r="S31" s="157" t="s">
        <v>250</v>
      </c>
      <c r="T31" s="157" t="s">
        <v>215</v>
      </c>
      <c r="U31" s="157">
        <v>0</v>
      </c>
      <c r="V31" s="157">
        <f t="shared" si="6"/>
        <v>0</v>
      </c>
      <c r="W31" s="157"/>
      <c r="X31" s="157" t="s">
        <v>547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548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74">
        <v>24</v>
      </c>
      <c r="B32" s="175" t="s">
        <v>544</v>
      </c>
      <c r="C32" s="185" t="s">
        <v>569</v>
      </c>
      <c r="D32" s="176" t="s">
        <v>532</v>
      </c>
      <c r="E32" s="177">
        <v>1</v>
      </c>
      <c r="F32" s="178"/>
      <c r="G32" s="179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7"/>
      <c r="S32" s="157" t="s">
        <v>250</v>
      </c>
      <c r="T32" s="157" t="s">
        <v>215</v>
      </c>
      <c r="U32" s="157">
        <v>0</v>
      </c>
      <c r="V32" s="157">
        <f t="shared" si="6"/>
        <v>0</v>
      </c>
      <c r="W32" s="157"/>
      <c r="X32" s="157" t="s">
        <v>547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548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25</v>
      </c>
      <c r="B33" s="175" t="s">
        <v>570</v>
      </c>
      <c r="C33" s="185" t="s">
        <v>571</v>
      </c>
      <c r="D33" s="176" t="s">
        <v>219</v>
      </c>
      <c r="E33" s="177">
        <v>12</v>
      </c>
      <c r="F33" s="178"/>
      <c r="G33" s="179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7"/>
      <c r="S33" s="157" t="s">
        <v>250</v>
      </c>
      <c r="T33" s="157" t="s">
        <v>215</v>
      </c>
      <c r="U33" s="157">
        <v>0</v>
      </c>
      <c r="V33" s="157">
        <f t="shared" si="6"/>
        <v>0</v>
      </c>
      <c r="W33" s="157"/>
      <c r="X33" s="157" t="s">
        <v>138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533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26</v>
      </c>
      <c r="B34" s="175" t="s">
        <v>572</v>
      </c>
      <c r="C34" s="185" t="s">
        <v>573</v>
      </c>
      <c r="D34" s="176" t="s">
        <v>219</v>
      </c>
      <c r="E34" s="177">
        <v>14</v>
      </c>
      <c r="F34" s="178"/>
      <c r="G34" s="179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7"/>
      <c r="S34" s="157" t="s">
        <v>250</v>
      </c>
      <c r="T34" s="157" t="s">
        <v>215</v>
      </c>
      <c r="U34" s="157">
        <v>0</v>
      </c>
      <c r="V34" s="157">
        <f t="shared" si="6"/>
        <v>0</v>
      </c>
      <c r="W34" s="157"/>
      <c r="X34" s="157" t="s">
        <v>138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533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27</v>
      </c>
      <c r="B35" s="175" t="s">
        <v>574</v>
      </c>
      <c r="C35" s="185" t="s">
        <v>575</v>
      </c>
      <c r="D35" s="176" t="s">
        <v>219</v>
      </c>
      <c r="E35" s="177">
        <v>8</v>
      </c>
      <c r="F35" s="178"/>
      <c r="G35" s="179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250</v>
      </c>
      <c r="T35" s="157" t="s">
        <v>215</v>
      </c>
      <c r="U35" s="157">
        <v>0</v>
      </c>
      <c r="V35" s="157">
        <f t="shared" si="6"/>
        <v>0</v>
      </c>
      <c r="W35" s="157"/>
      <c r="X35" s="157" t="s">
        <v>138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533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28</v>
      </c>
      <c r="B36" s="175" t="s">
        <v>576</v>
      </c>
      <c r="C36" s="185" t="s">
        <v>577</v>
      </c>
      <c r="D36" s="176" t="s">
        <v>532</v>
      </c>
      <c r="E36" s="177">
        <v>2</v>
      </c>
      <c r="F36" s="178"/>
      <c r="G36" s="179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7"/>
      <c r="S36" s="157" t="s">
        <v>250</v>
      </c>
      <c r="T36" s="157" t="s">
        <v>215</v>
      </c>
      <c r="U36" s="157">
        <v>0</v>
      </c>
      <c r="V36" s="157">
        <f t="shared" si="6"/>
        <v>0</v>
      </c>
      <c r="W36" s="157"/>
      <c r="X36" s="157" t="s">
        <v>138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533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74">
        <v>29</v>
      </c>
      <c r="B37" s="175" t="s">
        <v>544</v>
      </c>
      <c r="C37" s="185" t="s">
        <v>578</v>
      </c>
      <c r="D37" s="176" t="s">
        <v>579</v>
      </c>
      <c r="E37" s="177">
        <v>6</v>
      </c>
      <c r="F37" s="178"/>
      <c r="G37" s="179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7"/>
      <c r="S37" s="157" t="s">
        <v>250</v>
      </c>
      <c r="T37" s="157" t="s">
        <v>215</v>
      </c>
      <c r="U37" s="157">
        <v>0</v>
      </c>
      <c r="V37" s="157">
        <f t="shared" si="6"/>
        <v>0</v>
      </c>
      <c r="W37" s="157"/>
      <c r="X37" s="157" t="s">
        <v>547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548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30</v>
      </c>
      <c r="B38" s="175" t="s">
        <v>544</v>
      </c>
      <c r="C38" s="185" t="s">
        <v>580</v>
      </c>
      <c r="D38" s="176" t="s">
        <v>579</v>
      </c>
      <c r="E38" s="177">
        <v>4</v>
      </c>
      <c r="F38" s="178"/>
      <c r="G38" s="179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7"/>
      <c r="S38" s="157" t="s">
        <v>250</v>
      </c>
      <c r="T38" s="157" t="s">
        <v>215</v>
      </c>
      <c r="U38" s="157">
        <v>0</v>
      </c>
      <c r="V38" s="157">
        <f t="shared" si="6"/>
        <v>0</v>
      </c>
      <c r="W38" s="157"/>
      <c r="X38" s="157" t="s">
        <v>547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548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31</v>
      </c>
      <c r="B39" s="175" t="s">
        <v>544</v>
      </c>
      <c r="C39" s="185" t="s">
        <v>581</v>
      </c>
      <c r="D39" s="176" t="s">
        <v>579</v>
      </c>
      <c r="E39" s="177">
        <v>2</v>
      </c>
      <c r="F39" s="178"/>
      <c r="G39" s="179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7"/>
      <c r="S39" s="157" t="s">
        <v>250</v>
      </c>
      <c r="T39" s="157" t="s">
        <v>215</v>
      </c>
      <c r="U39" s="157">
        <v>0</v>
      </c>
      <c r="V39" s="157">
        <f t="shared" si="6"/>
        <v>0</v>
      </c>
      <c r="W39" s="157"/>
      <c r="X39" s="157" t="s">
        <v>547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548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32</v>
      </c>
      <c r="B40" s="175" t="s">
        <v>544</v>
      </c>
      <c r="C40" s="185" t="s">
        <v>582</v>
      </c>
      <c r="D40" s="176" t="s">
        <v>579</v>
      </c>
      <c r="E40" s="177">
        <v>4</v>
      </c>
      <c r="F40" s="178"/>
      <c r="G40" s="179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7"/>
      <c r="S40" s="157" t="s">
        <v>250</v>
      </c>
      <c r="T40" s="157" t="s">
        <v>215</v>
      </c>
      <c r="U40" s="157">
        <v>0</v>
      </c>
      <c r="V40" s="157">
        <f t="shared" si="6"/>
        <v>0</v>
      </c>
      <c r="W40" s="157"/>
      <c r="X40" s="157" t="s">
        <v>547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548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33</v>
      </c>
      <c r="B41" s="175" t="s">
        <v>544</v>
      </c>
      <c r="C41" s="185" t="s">
        <v>583</v>
      </c>
      <c r="D41" s="176" t="s">
        <v>532</v>
      </c>
      <c r="E41" s="177">
        <v>1</v>
      </c>
      <c r="F41" s="178"/>
      <c r="G41" s="179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7"/>
      <c r="S41" s="157" t="s">
        <v>250</v>
      </c>
      <c r="T41" s="157" t="s">
        <v>215</v>
      </c>
      <c r="U41" s="157">
        <v>0</v>
      </c>
      <c r="V41" s="157">
        <f t="shared" si="6"/>
        <v>0</v>
      </c>
      <c r="W41" s="157"/>
      <c r="X41" s="157" t="s">
        <v>547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548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34</v>
      </c>
      <c r="B42" s="175" t="s">
        <v>584</v>
      </c>
      <c r="C42" s="185" t="s">
        <v>585</v>
      </c>
      <c r="D42" s="176" t="s">
        <v>532</v>
      </c>
      <c r="E42" s="177">
        <v>1</v>
      </c>
      <c r="F42" s="178"/>
      <c r="G42" s="179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7"/>
      <c r="S42" s="157" t="s">
        <v>250</v>
      </c>
      <c r="T42" s="157" t="s">
        <v>215</v>
      </c>
      <c r="U42" s="157">
        <v>0</v>
      </c>
      <c r="V42" s="157">
        <f t="shared" si="6"/>
        <v>0</v>
      </c>
      <c r="W42" s="157"/>
      <c r="X42" s="157" t="s">
        <v>210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4">
        <v>35</v>
      </c>
      <c r="B43" s="175" t="s">
        <v>586</v>
      </c>
      <c r="C43" s="185" t="s">
        <v>587</v>
      </c>
      <c r="D43" s="176" t="s">
        <v>532</v>
      </c>
      <c r="E43" s="177">
        <v>1</v>
      </c>
      <c r="F43" s="178"/>
      <c r="G43" s="179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21</v>
      </c>
      <c r="M43" s="157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7"/>
      <c r="S43" s="157" t="s">
        <v>250</v>
      </c>
      <c r="T43" s="157" t="s">
        <v>215</v>
      </c>
      <c r="U43" s="157">
        <v>0</v>
      </c>
      <c r="V43" s="157">
        <f t="shared" si="6"/>
        <v>0</v>
      </c>
      <c r="W43" s="157"/>
      <c r="X43" s="157" t="s">
        <v>138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533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36</v>
      </c>
      <c r="B44" s="175" t="s">
        <v>588</v>
      </c>
      <c r="C44" s="185" t="s">
        <v>589</v>
      </c>
      <c r="D44" s="176"/>
      <c r="E44" s="177">
        <v>0</v>
      </c>
      <c r="F44" s="178"/>
      <c r="G44" s="179">
        <f t="shared" si="0"/>
        <v>0</v>
      </c>
      <c r="H44" s="158"/>
      <c r="I44" s="157">
        <f t="shared" si="1"/>
        <v>0</v>
      </c>
      <c r="J44" s="158"/>
      <c r="K44" s="157">
        <f t="shared" si="2"/>
        <v>0</v>
      </c>
      <c r="L44" s="157">
        <v>21</v>
      </c>
      <c r="M44" s="157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7"/>
      <c r="S44" s="157" t="s">
        <v>250</v>
      </c>
      <c r="T44" s="157" t="s">
        <v>215</v>
      </c>
      <c r="U44" s="157">
        <v>0</v>
      </c>
      <c r="V44" s="157">
        <f t="shared" si="6"/>
        <v>0</v>
      </c>
      <c r="W44" s="157"/>
      <c r="X44" s="157" t="s">
        <v>138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533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37</v>
      </c>
      <c r="B45" s="175" t="s">
        <v>590</v>
      </c>
      <c r="C45" s="185" t="s">
        <v>591</v>
      </c>
      <c r="D45" s="176" t="s">
        <v>532</v>
      </c>
      <c r="E45" s="177">
        <v>1</v>
      </c>
      <c r="F45" s="178"/>
      <c r="G45" s="179">
        <f t="shared" si="0"/>
        <v>0</v>
      </c>
      <c r="H45" s="158"/>
      <c r="I45" s="157">
        <f t="shared" si="1"/>
        <v>0</v>
      </c>
      <c r="J45" s="158"/>
      <c r="K45" s="157">
        <f t="shared" si="2"/>
        <v>0</v>
      </c>
      <c r="L45" s="157">
        <v>21</v>
      </c>
      <c r="M45" s="157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7"/>
      <c r="S45" s="157" t="s">
        <v>250</v>
      </c>
      <c r="T45" s="157" t="s">
        <v>215</v>
      </c>
      <c r="U45" s="157">
        <v>0</v>
      </c>
      <c r="V45" s="157">
        <f t="shared" si="6"/>
        <v>0</v>
      </c>
      <c r="W45" s="157"/>
      <c r="X45" s="157" t="s">
        <v>138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533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38</v>
      </c>
      <c r="B46" s="175" t="s">
        <v>592</v>
      </c>
      <c r="C46" s="185" t="s">
        <v>593</v>
      </c>
      <c r="D46" s="176" t="s">
        <v>532</v>
      </c>
      <c r="E46" s="177">
        <v>1</v>
      </c>
      <c r="F46" s="178"/>
      <c r="G46" s="179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21</v>
      </c>
      <c r="M46" s="157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250</v>
      </c>
      <c r="T46" s="157" t="s">
        <v>215</v>
      </c>
      <c r="U46" s="157">
        <v>0</v>
      </c>
      <c r="V46" s="157">
        <f t="shared" si="6"/>
        <v>0</v>
      </c>
      <c r="W46" s="157"/>
      <c r="X46" s="157" t="s">
        <v>138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533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39</v>
      </c>
      <c r="B47" s="175" t="s">
        <v>594</v>
      </c>
      <c r="C47" s="185" t="s">
        <v>595</v>
      </c>
      <c r="D47" s="176" t="s">
        <v>532</v>
      </c>
      <c r="E47" s="177">
        <v>2</v>
      </c>
      <c r="F47" s="178"/>
      <c r="G47" s="179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21</v>
      </c>
      <c r="M47" s="157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250</v>
      </c>
      <c r="T47" s="157" t="s">
        <v>215</v>
      </c>
      <c r="U47" s="157">
        <v>0</v>
      </c>
      <c r="V47" s="157">
        <f t="shared" si="6"/>
        <v>0</v>
      </c>
      <c r="W47" s="157"/>
      <c r="X47" s="157" t="s">
        <v>210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40</v>
      </c>
      <c r="B48" s="175" t="s">
        <v>596</v>
      </c>
      <c r="C48" s="185" t="s">
        <v>597</v>
      </c>
      <c r="D48" s="176" t="s">
        <v>532</v>
      </c>
      <c r="E48" s="177">
        <v>1</v>
      </c>
      <c r="F48" s="178"/>
      <c r="G48" s="179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21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250</v>
      </c>
      <c r="T48" s="157" t="s">
        <v>215</v>
      </c>
      <c r="U48" s="157">
        <v>0</v>
      </c>
      <c r="V48" s="157">
        <f t="shared" si="6"/>
        <v>0</v>
      </c>
      <c r="W48" s="157"/>
      <c r="X48" s="157" t="s">
        <v>210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41</v>
      </c>
      <c r="B49" s="175" t="s">
        <v>598</v>
      </c>
      <c r="C49" s="185" t="s">
        <v>599</v>
      </c>
      <c r="D49" s="176" t="s">
        <v>532</v>
      </c>
      <c r="E49" s="177">
        <v>6</v>
      </c>
      <c r="F49" s="178"/>
      <c r="G49" s="179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21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250</v>
      </c>
      <c r="T49" s="157" t="s">
        <v>215</v>
      </c>
      <c r="U49" s="157">
        <v>0</v>
      </c>
      <c r="V49" s="157">
        <f t="shared" si="6"/>
        <v>0</v>
      </c>
      <c r="W49" s="157"/>
      <c r="X49" s="157" t="s">
        <v>210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5.5" x14ac:dyDescent="0.2">
      <c r="A50" s="162" t="s">
        <v>132</v>
      </c>
      <c r="B50" s="163" t="s">
        <v>98</v>
      </c>
      <c r="C50" s="182" t="s">
        <v>99</v>
      </c>
      <c r="D50" s="164"/>
      <c r="E50" s="165"/>
      <c r="F50" s="166"/>
      <c r="G50" s="167">
        <f>SUMIF(AG51:AG61,"&lt;&gt;NOR",G51:G61)</f>
        <v>0</v>
      </c>
      <c r="H50" s="161"/>
      <c r="I50" s="161">
        <f>SUM(I51:I61)</f>
        <v>0</v>
      </c>
      <c r="J50" s="161"/>
      <c r="K50" s="161">
        <f>SUM(K51:K61)</f>
        <v>0</v>
      </c>
      <c r="L50" s="161"/>
      <c r="M50" s="161">
        <f>SUM(M51:M61)</f>
        <v>0</v>
      </c>
      <c r="N50" s="161"/>
      <c r="O50" s="161">
        <f>SUM(O51:O61)</f>
        <v>0</v>
      </c>
      <c r="P50" s="161"/>
      <c r="Q50" s="161">
        <f>SUM(Q51:Q61)</f>
        <v>0</v>
      </c>
      <c r="R50" s="161"/>
      <c r="S50" s="161"/>
      <c r="T50" s="161"/>
      <c r="U50" s="161"/>
      <c r="V50" s="161">
        <f>SUM(V51:V61)</f>
        <v>0</v>
      </c>
      <c r="W50" s="161"/>
      <c r="X50" s="161"/>
      <c r="AG50" t="s">
        <v>133</v>
      </c>
    </row>
    <row r="51" spans="1:60" outlineLevel="1" x14ac:dyDescent="0.2">
      <c r="A51" s="174">
        <v>42</v>
      </c>
      <c r="B51" s="175" t="s">
        <v>544</v>
      </c>
      <c r="C51" s="185" t="s">
        <v>600</v>
      </c>
      <c r="D51" s="176" t="s">
        <v>219</v>
      </c>
      <c r="E51" s="177">
        <v>22</v>
      </c>
      <c r="F51" s="178"/>
      <c r="G51" s="179">
        <f t="shared" ref="G51:G61" si="7">ROUND(E51*F51,2)</f>
        <v>0</v>
      </c>
      <c r="H51" s="158"/>
      <c r="I51" s="157">
        <f t="shared" ref="I51:I61" si="8">ROUND(E51*H51,2)</f>
        <v>0</v>
      </c>
      <c r="J51" s="158"/>
      <c r="K51" s="157">
        <f t="shared" ref="K51:K61" si="9">ROUND(E51*J51,2)</f>
        <v>0</v>
      </c>
      <c r="L51" s="157">
        <v>21</v>
      </c>
      <c r="M51" s="157">
        <f t="shared" ref="M51:M61" si="10">G51*(1+L51/100)</f>
        <v>0</v>
      </c>
      <c r="N51" s="157">
        <v>0</v>
      </c>
      <c r="O51" s="157">
        <f t="shared" ref="O51:O61" si="11">ROUND(E51*N51,2)</f>
        <v>0</v>
      </c>
      <c r="P51" s="157">
        <v>0</v>
      </c>
      <c r="Q51" s="157">
        <f t="shared" ref="Q51:Q61" si="12">ROUND(E51*P51,2)</f>
        <v>0</v>
      </c>
      <c r="R51" s="157"/>
      <c r="S51" s="157" t="s">
        <v>250</v>
      </c>
      <c r="T51" s="157" t="s">
        <v>215</v>
      </c>
      <c r="U51" s="157">
        <v>0</v>
      </c>
      <c r="V51" s="157">
        <f t="shared" ref="V51:V61" si="13">ROUND(E51*U51,2)</f>
        <v>0</v>
      </c>
      <c r="W51" s="157"/>
      <c r="X51" s="157" t="s">
        <v>547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548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43</v>
      </c>
      <c r="B52" s="175" t="s">
        <v>544</v>
      </c>
      <c r="C52" s="185" t="s">
        <v>601</v>
      </c>
      <c r="D52" s="176" t="s">
        <v>219</v>
      </c>
      <c r="E52" s="177">
        <v>16</v>
      </c>
      <c r="F52" s="178"/>
      <c r="G52" s="179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7"/>
      <c r="S52" s="157" t="s">
        <v>250</v>
      </c>
      <c r="T52" s="157" t="s">
        <v>215</v>
      </c>
      <c r="U52" s="157">
        <v>0</v>
      </c>
      <c r="V52" s="157">
        <f t="shared" si="13"/>
        <v>0</v>
      </c>
      <c r="W52" s="157"/>
      <c r="X52" s="157" t="s">
        <v>547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548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44</v>
      </c>
      <c r="B53" s="175" t="s">
        <v>544</v>
      </c>
      <c r="C53" s="185" t="s">
        <v>602</v>
      </c>
      <c r="D53" s="176" t="s">
        <v>532</v>
      </c>
      <c r="E53" s="177">
        <v>1</v>
      </c>
      <c r="F53" s="178"/>
      <c r="G53" s="179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250</v>
      </c>
      <c r="T53" s="157" t="s">
        <v>215</v>
      </c>
      <c r="U53" s="157">
        <v>0</v>
      </c>
      <c r="V53" s="157">
        <f t="shared" si="13"/>
        <v>0</v>
      </c>
      <c r="W53" s="157"/>
      <c r="X53" s="157" t="s">
        <v>547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548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45</v>
      </c>
      <c r="B54" s="175" t="s">
        <v>544</v>
      </c>
      <c r="C54" s="185" t="s">
        <v>603</v>
      </c>
      <c r="D54" s="176" t="s">
        <v>532</v>
      </c>
      <c r="E54" s="177">
        <v>1</v>
      </c>
      <c r="F54" s="178"/>
      <c r="G54" s="179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250</v>
      </c>
      <c r="T54" s="157" t="s">
        <v>215</v>
      </c>
      <c r="U54" s="157">
        <v>0</v>
      </c>
      <c r="V54" s="157">
        <f t="shared" si="13"/>
        <v>0</v>
      </c>
      <c r="W54" s="157"/>
      <c r="X54" s="157" t="s">
        <v>547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548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46</v>
      </c>
      <c r="B55" s="175" t="s">
        <v>544</v>
      </c>
      <c r="C55" s="185" t="s">
        <v>604</v>
      </c>
      <c r="D55" s="176" t="s">
        <v>532</v>
      </c>
      <c r="E55" s="177">
        <v>1</v>
      </c>
      <c r="F55" s="178"/>
      <c r="G55" s="179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7"/>
      <c r="S55" s="157" t="s">
        <v>250</v>
      </c>
      <c r="T55" s="157" t="s">
        <v>215</v>
      </c>
      <c r="U55" s="157">
        <v>0</v>
      </c>
      <c r="V55" s="157">
        <f t="shared" si="13"/>
        <v>0</v>
      </c>
      <c r="W55" s="157"/>
      <c r="X55" s="157" t="s">
        <v>547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548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4">
        <v>47</v>
      </c>
      <c r="B56" s="175" t="s">
        <v>544</v>
      </c>
      <c r="C56" s="185" t="s">
        <v>605</v>
      </c>
      <c r="D56" s="176" t="s">
        <v>532</v>
      </c>
      <c r="E56" s="177">
        <v>1</v>
      </c>
      <c r="F56" s="178"/>
      <c r="G56" s="179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250</v>
      </c>
      <c r="T56" s="157" t="s">
        <v>215</v>
      </c>
      <c r="U56" s="157">
        <v>0</v>
      </c>
      <c r="V56" s="157">
        <f t="shared" si="13"/>
        <v>0</v>
      </c>
      <c r="W56" s="157"/>
      <c r="X56" s="157" t="s">
        <v>547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548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48</v>
      </c>
      <c r="B57" s="175" t="s">
        <v>544</v>
      </c>
      <c r="C57" s="185" t="s">
        <v>606</v>
      </c>
      <c r="D57" s="176" t="s">
        <v>532</v>
      </c>
      <c r="E57" s="177">
        <v>1</v>
      </c>
      <c r="F57" s="178"/>
      <c r="G57" s="179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250</v>
      </c>
      <c r="T57" s="157" t="s">
        <v>215</v>
      </c>
      <c r="U57" s="157">
        <v>0</v>
      </c>
      <c r="V57" s="157">
        <f t="shared" si="13"/>
        <v>0</v>
      </c>
      <c r="W57" s="157"/>
      <c r="X57" s="157" t="s">
        <v>547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548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49</v>
      </c>
      <c r="B58" s="175" t="s">
        <v>549</v>
      </c>
      <c r="C58" s="185" t="s">
        <v>550</v>
      </c>
      <c r="D58" s="176" t="s">
        <v>532</v>
      </c>
      <c r="E58" s="177">
        <v>5</v>
      </c>
      <c r="F58" s="178"/>
      <c r="G58" s="179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250</v>
      </c>
      <c r="T58" s="157" t="s">
        <v>215</v>
      </c>
      <c r="U58" s="157">
        <v>0</v>
      </c>
      <c r="V58" s="157">
        <f t="shared" si="13"/>
        <v>0</v>
      </c>
      <c r="W58" s="157"/>
      <c r="X58" s="157" t="s">
        <v>210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50</v>
      </c>
      <c r="B59" s="175" t="s">
        <v>551</v>
      </c>
      <c r="C59" s="185" t="s">
        <v>607</v>
      </c>
      <c r="D59" s="176" t="s">
        <v>532</v>
      </c>
      <c r="E59" s="177">
        <v>2</v>
      </c>
      <c r="F59" s="178"/>
      <c r="G59" s="179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250</v>
      </c>
      <c r="T59" s="157" t="s">
        <v>215</v>
      </c>
      <c r="U59" s="157">
        <v>0</v>
      </c>
      <c r="V59" s="157">
        <f t="shared" si="13"/>
        <v>0</v>
      </c>
      <c r="W59" s="157"/>
      <c r="X59" s="157" t="s">
        <v>547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608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51</v>
      </c>
      <c r="B60" s="175" t="s">
        <v>544</v>
      </c>
      <c r="C60" s="185" t="s">
        <v>571</v>
      </c>
      <c r="D60" s="176" t="s">
        <v>219</v>
      </c>
      <c r="E60" s="177">
        <v>10</v>
      </c>
      <c r="F60" s="178"/>
      <c r="G60" s="179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250</v>
      </c>
      <c r="T60" s="157" t="s">
        <v>215</v>
      </c>
      <c r="U60" s="157">
        <v>0</v>
      </c>
      <c r="V60" s="157">
        <f t="shared" si="13"/>
        <v>0</v>
      </c>
      <c r="W60" s="157"/>
      <c r="X60" s="157" t="s">
        <v>547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548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52</v>
      </c>
      <c r="B61" s="169" t="s">
        <v>544</v>
      </c>
      <c r="C61" s="183" t="s">
        <v>609</v>
      </c>
      <c r="D61" s="170" t="s">
        <v>579</v>
      </c>
      <c r="E61" s="171">
        <v>4</v>
      </c>
      <c r="F61" s="172"/>
      <c r="G61" s="173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21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250</v>
      </c>
      <c r="T61" s="157" t="s">
        <v>215</v>
      </c>
      <c r="U61" s="157">
        <v>0</v>
      </c>
      <c r="V61" s="157">
        <f t="shared" si="13"/>
        <v>0</v>
      </c>
      <c r="W61" s="157"/>
      <c r="X61" s="157" t="s">
        <v>547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548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3"/>
      <c r="B62" s="4"/>
      <c r="C62" s="18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119</v>
      </c>
    </row>
    <row r="63" spans="1:60" x14ac:dyDescent="0.2">
      <c r="A63" s="150"/>
      <c r="B63" s="151" t="s">
        <v>31</v>
      </c>
      <c r="C63" s="188"/>
      <c r="D63" s="152"/>
      <c r="E63" s="153"/>
      <c r="F63" s="153"/>
      <c r="G63" s="181">
        <f>G8+G50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518</v>
      </c>
    </row>
    <row r="64" spans="1:60" x14ac:dyDescent="0.2">
      <c r="A64" s="3"/>
      <c r="B64" s="4"/>
      <c r="C64" s="18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3"/>
      <c r="B65" s="4"/>
      <c r="C65" s="18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53" t="s">
        <v>519</v>
      </c>
      <c r="B66" s="253"/>
      <c r="C66" s="25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55"/>
      <c r="B67" s="256"/>
      <c r="C67" s="257"/>
      <c r="D67" s="256"/>
      <c r="E67" s="256"/>
      <c r="F67" s="256"/>
      <c r="G67" s="25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520</v>
      </c>
    </row>
    <row r="68" spans="1:33" x14ac:dyDescent="0.2">
      <c r="A68" s="259"/>
      <c r="B68" s="260"/>
      <c r="C68" s="261"/>
      <c r="D68" s="260"/>
      <c r="E68" s="260"/>
      <c r="F68" s="260"/>
      <c r="G68" s="26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59"/>
      <c r="B69" s="260"/>
      <c r="C69" s="261"/>
      <c r="D69" s="260"/>
      <c r="E69" s="260"/>
      <c r="F69" s="260"/>
      <c r="G69" s="26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59"/>
      <c r="B70" s="260"/>
      <c r="C70" s="261"/>
      <c r="D70" s="260"/>
      <c r="E70" s="260"/>
      <c r="F70" s="260"/>
      <c r="G70" s="26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63"/>
      <c r="B71" s="264"/>
      <c r="C71" s="265"/>
      <c r="D71" s="264"/>
      <c r="E71" s="264"/>
      <c r="F71" s="264"/>
      <c r="G71" s="26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3"/>
      <c r="B72" s="4"/>
      <c r="C72" s="18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C73" s="189"/>
      <c r="D73" s="10"/>
      <c r="AG73" t="s">
        <v>521</v>
      </c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7:G71"/>
    <mergeCell ref="A1:G1"/>
    <mergeCell ref="C2:G2"/>
    <mergeCell ref="C3:G3"/>
    <mergeCell ref="C4:G4"/>
    <mergeCell ref="A66:C66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SO04.4 SO04.4 Pol</vt:lpstr>
      <vt:lpstr>SO04.4.2 SO04.4.2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'SO04.4 SO04.4 Pol'!Názvy_tisku</vt:lpstr>
      <vt:lpstr>'SO04.4.2 SO04.4.2 Pol'!Názvy_tisku</vt:lpstr>
      <vt:lpstr>oadresa</vt:lpstr>
      <vt:lpstr>Stavba!Objednatel</vt:lpstr>
      <vt:lpstr>Stavba!Objekt</vt:lpstr>
      <vt:lpstr>'SO04.4 SO04.4 Pol'!Oblast_tisku</vt:lpstr>
      <vt:lpstr>'SO04.4.2 SO04.4.2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Petr Vrba</cp:lastModifiedBy>
  <cp:lastPrinted>2019-03-19T12:27:02Z</cp:lastPrinted>
  <dcterms:created xsi:type="dcterms:W3CDTF">2009-04-08T07:15:50Z</dcterms:created>
  <dcterms:modified xsi:type="dcterms:W3CDTF">2020-09-07T13:52:50Z</dcterms:modified>
</cp:coreProperties>
</file>