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hovzalova\Desktop\VZ-Třešeň\vysvětlení č.1\"/>
    </mc:Choice>
  </mc:AlternateContent>
  <bookViews>
    <workbookView xWindow="0" yWindow="0" windowWidth="25200" windowHeight="11985" activeTab="8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  <sheet name="01 04 Pol" sheetId="15" r:id="rId7"/>
    <sheet name="01 05 Pol" sheetId="16" r:id="rId8"/>
    <sheet name="02 01 Naklady" sheetId="17" r:id="rId9"/>
  </sheets>
  <externalReferences>
    <externalReference r:id="rId10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_xlnm.Print_Titles" localSheetId="6">'01 04 Pol'!$1:$7</definedName>
    <definedName name="_xlnm.Print_Titles" localSheetId="7">'01 05 Pol'!$1:$7</definedName>
    <definedName name="_xlnm.Print_Titles" localSheetId="8">'02 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Pol'!$A$1:$X$596</definedName>
    <definedName name="_xlnm.Print_Area" localSheetId="4">'01 02 Pol'!$A$1:$X$87</definedName>
    <definedName name="_xlnm.Print_Area" localSheetId="5">'01 03 Pol'!$A$1:$X$52</definedName>
    <definedName name="_xlnm.Print_Area" localSheetId="6">'01 04 Pol'!$A$1:$X$78</definedName>
    <definedName name="_xlnm.Print_Area" localSheetId="7">'01 05 Pol'!$A$1:$X$55</definedName>
    <definedName name="_xlnm.Print_Area" localSheetId="8">'02 01 Naklady'!$A$1:$X$31</definedName>
    <definedName name="_xlnm.Print_Area" localSheetId="1">Stavba!$A$1:$J$92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1" i="1" l="1"/>
  <c r="I90" i="1"/>
  <c r="I89" i="1"/>
  <c r="I88" i="1"/>
  <c r="I87" i="1"/>
  <c r="I86" i="1"/>
  <c r="I85" i="1"/>
  <c r="I84" i="1"/>
  <c r="I83" i="1"/>
  <c r="I82" i="1"/>
  <c r="I81" i="1"/>
  <c r="I80" i="1"/>
  <c r="I79" i="1"/>
  <c r="I77" i="1"/>
  <c r="I76" i="1"/>
  <c r="I75" i="1"/>
  <c r="I74" i="1"/>
  <c r="I73" i="1"/>
  <c r="I72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7" i="1"/>
  <c r="F47" i="1"/>
  <c r="G46" i="1"/>
  <c r="F46" i="1"/>
  <c r="G45" i="1"/>
  <c r="F45" i="1"/>
  <c r="G44" i="1"/>
  <c r="F44" i="1"/>
  <c r="G43" i="1"/>
  <c r="F43" i="1"/>
  <c r="G21" i="17"/>
  <c r="G8" i="17"/>
  <c r="V8" i="17"/>
  <c r="G9" i="17"/>
  <c r="M9" i="17" s="1"/>
  <c r="M8" i="17" s="1"/>
  <c r="I9" i="17"/>
  <c r="I8" i="17" s="1"/>
  <c r="K9" i="17"/>
  <c r="K8" i="17" s="1"/>
  <c r="O9" i="17"/>
  <c r="O8" i="17" s="1"/>
  <c r="Q9" i="17"/>
  <c r="Q8" i="17" s="1"/>
  <c r="V9" i="17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O12" i="17"/>
  <c r="G13" i="17"/>
  <c r="I13" i="17"/>
  <c r="I12" i="17" s="1"/>
  <c r="K13" i="17"/>
  <c r="M13" i="17"/>
  <c r="O13" i="17"/>
  <c r="Q13" i="17"/>
  <c r="Q12" i="17" s="1"/>
  <c r="V13" i="17"/>
  <c r="V12" i="17" s="1"/>
  <c r="G14" i="17"/>
  <c r="I14" i="17"/>
  <c r="K14" i="17"/>
  <c r="K12" i="17" s="1"/>
  <c r="M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AE21" i="17"/>
  <c r="G45" i="16"/>
  <c r="G9" i="16"/>
  <c r="M9" i="16" s="1"/>
  <c r="I9" i="16"/>
  <c r="I8" i="16" s="1"/>
  <c r="K9" i="16"/>
  <c r="K8" i="16" s="1"/>
  <c r="O9" i="16"/>
  <c r="Q9" i="16"/>
  <c r="Q8" i="16" s="1"/>
  <c r="V9" i="16"/>
  <c r="G10" i="16"/>
  <c r="M10" i="16" s="1"/>
  <c r="I10" i="16"/>
  <c r="K10" i="16"/>
  <c r="O10" i="16"/>
  <c r="Q10" i="16"/>
  <c r="V10" i="16"/>
  <c r="V8" i="16" s="1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O8" i="16" s="1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G8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Q37" i="16"/>
  <c r="G38" i="16"/>
  <c r="I38" i="16"/>
  <c r="K38" i="16"/>
  <c r="K37" i="16" s="1"/>
  <c r="M38" i="16"/>
  <c r="O38" i="16"/>
  <c r="O37" i="16" s="1"/>
  <c r="Q38" i="16"/>
  <c r="V38" i="16"/>
  <c r="V37" i="16" s="1"/>
  <c r="G39" i="16"/>
  <c r="I39" i="16"/>
  <c r="K39" i="16"/>
  <c r="M39" i="16"/>
  <c r="O39" i="16"/>
  <c r="Q39" i="16"/>
  <c r="V39" i="16"/>
  <c r="G40" i="16"/>
  <c r="G37" i="16" s="1"/>
  <c r="I40" i="16"/>
  <c r="K40" i="16"/>
  <c r="O40" i="16"/>
  <c r="Q40" i="16"/>
  <c r="V40" i="16"/>
  <c r="G41" i="16"/>
  <c r="M41" i="16" s="1"/>
  <c r="I41" i="16"/>
  <c r="I37" i="16" s="1"/>
  <c r="K41" i="16"/>
  <c r="O41" i="16"/>
  <c r="Q41" i="16"/>
  <c r="V41" i="16"/>
  <c r="G42" i="16"/>
  <c r="K42" i="16"/>
  <c r="Q42" i="16"/>
  <c r="V42" i="16"/>
  <c r="G43" i="16"/>
  <c r="I43" i="16"/>
  <c r="I42" i="16" s="1"/>
  <c r="K43" i="16"/>
  <c r="M43" i="16"/>
  <c r="M42" i="16" s="1"/>
  <c r="O43" i="16"/>
  <c r="O42" i="16" s="1"/>
  <c r="Q43" i="16"/>
  <c r="V43" i="16"/>
  <c r="AE45" i="16"/>
  <c r="G68" i="15"/>
  <c r="G8" i="15"/>
  <c r="G9" i="15"/>
  <c r="M9" i="15" s="1"/>
  <c r="I9" i="15"/>
  <c r="I8" i="15" s="1"/>
  <c r="K9" i="15"/>
  <c r="K8" i="15" s="1"/>
  <c r="O9" i="15"/>
  <c r="Q9" i="15"/>
  <c r="Q8" i="15" s="1"/>
  <c r="V9" i="15"/>
  <c r="G10" i="15"/>
  <c r="M10" i="15" s="1"/>
  <c r="I10" i="15"/>
  <c r="K10" i="15"/>
  <c r="O10" i="15"/>
  <c r="Q10" i="15"/>
  <c r="V10" i="15"/>
  <c r="V8" i="15" s="1"/>
  <c r="G11" i="15"/>
  <c r="I11" i="15"/>
  <c r="K11" i="15"/>
  <c r="M11" i="15"/>
  <c r="O11" i="15"/>
  <c r="Q11" i="15"/>
  <c r="V11" i="15"/>
  <c r="G12" i="15"/>
  <c r="M12" i="15" s="1"/>
  <c r="I12" i="15"/>
  <c r="K12" i="15"/>
  <c r="O12" i="15"/>
  <c r="O8" i="15" s="1"/>
  <c r="Q12" i="15"/>
  <c r="V12" i="15"/>
  <c r="G13" i="15"/>
  <c r="I13" i="15"/>
  <c r="K13" i="15"/>
  <c r="M13" i="15"/>
  <c r="O13" i="15"/>
  <c r="Q13" i="15"/>
  <c r="V13" i="15"/>
  <c r="G15" i="15"/>
  <c r="I15" i="15"/>
  <c r="I14" i="15" s="1"/>
  <c r="K15" i="15"/>
  <c r="M15" i="15"/>
  <c r="O15" i="15"/>
  <c r="Q15" i="15"/>
  <c r="Q14" i="15" s="1"/>
  <c r="V15" i="15"/>
  <c r="G16" i="15"/>
  <c r="G14" i="15" s="1"/>
  <c r="I16" i="15"/>
  <c r="K16" i="15"/>
  <c r="K14" i="15" s="1"/>
  <c r="O16" i="15"/>
  <c r="O14" i="15" s="1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V14" i="15" s="1"/>
  <c r="G23" i="15"/>
  <c r="I23" i="15"/>
  <c r="K23" i="15"/>
  <c r="M23" i="15"/>
  <c r="O23" i="15"/>
  <c r="Q23" i="15"/>
  <c r="V23" i="15"/>
  <c r="G24" i="15"/>
  <c r="G25" i="15"/>
  <c r="I25" i="15"/>
  <c r="I24" i="15" s="1"/>
  <c r="K25" i="15"/>
  <c r="M25" i="15"/>
  <c r="M24" i="15" s="1"/>
  <c r="O25" i="15"/>
  <c r="Q25" i="15"/>
  <c r="Q24" i="15" s="1"/>
  <c r="V25" i="15"/>
  <c r="G26" i="15"/>
  <c r="M26" i="15" s="1"/>
  <c r="I26" i="15"/>
  <c r="K26" i="15"/>
  <c r="K24" i="15" s="1"/>
  <c r="O26" i="15"/>
  <c r="O24" i="15" s="1"/>
  <c r="Q26" i="15"/>
  <c r="V26" i="15"/>
  <c r="V24" i="15" s="1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2" i="15"/>
  <c r="G31" i="15" s="1"/>
  <c r="I32" i="15"/>
  <c r="K32" i="15"/>
  <c r="K31" i="15" s="1"/>
  <c r="O32" i="15"/>
  <c r="O31" i="15" s="1"/>
  <c r="Q32" i="15"/>
  <c r="V32" i="15"/>
  <c r="V31" i="15" s="1"/>
  <c r="G33" i="15"/>
  <c r="I33" i="15"/>
  <c r="I31" i="15" s="1"/>
  <c r="K33" i="15"/>
  <c r="M33" i="15"/>
  <c r="O33" i="15"/>
  <c r="Q33" i="15"/>
  <c r="Q31" i="15" s="1"/>
  <c r="V33" i="15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42" i="15"/>
  <c r="I42" i="15"/>
  <c r="K42" i="15"/>
  <c r="M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6" i="15"/>
  <c r="M46" i="15" s="1"/>
  <c r="I46" i="15"/>
  <c r="K46" i="15"/>
  <c r="O46" i="15"/>
  <c r="Q46" i="15"/>
  <c r="V46" i="15"/>
  <c r="G47" i="15"/>
  <c r="I47" i="15"/>
  <c r="K47" i="15"/>
  <c r="M47" i="15"/>
  <c r="O47" i="15"/>
  <c r="Q47" i="15"/>
  <c r="V47" i="15"/>
  <c r="G49" i="15"/>
  <c r="I49" i="15"/>
  <c r="I48" i="15" s="1"/>
  <c r="K49" i="15"/>
  <c r="M49" i="15"/>
  <c r="O49" i="15"/>
  <c r="Q49" i="15"/>
  <c r="Q48" i="15" s="1"/>
  <c r="V49" i="15"/>
  <c r="G50" i="15"/>
  <c r="I50" i="15"/>
  <c r="K50" i="15"/>
  <c r="K48" i="15" s="1"/>
  <c r="M50" i="15"/>
  <c r="O50" i="15"/>
  <c r="O48" i="15" s="1"/>
  <c r="Q50" i="15"/>
  <c r="V50" i="15"/>
  <c r="V48" i="15" s="1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G55" i="15"/>
  <c r="I55" i="15"/>
  <c r="K55" i="15"/>
  <c r="M55" i="15"/>
  <c r="O55" i="15"/>
  <c r="Q55" i="15"/>
  <c r="V55" i="15"/>
  <c r="G56" i="15"/>
  <c r="G48" i="15" s="1"/>
  <c r="I56" i="15"/>
  <c r="K56" i="15"/>
  <c r="O56" i="15"/>
  <c r="Q56" i="15"/>
  <c r="V56" i="15"/>
  <c r="G57" i="15"/>
  <c r="I57" i="15"/>
  <c r="K57" i="15"/>
  <c r="M57" i="15"/>
  <c r="O57" i="15"/>
  <c r="Q57" i="15"/>
  <c r="V57" i="15"/>
  <c r="G58" i="15"/>
  <c r="I58" i="15"/>
  <c r="K58" i="15"/>
  <c r="M58" i="15"/>
  <c r="O58" i="15"/>
  <c r="Q58" i="15"/>
  <c r="V58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1" i="15"/>
  <c r="I61" i="15"/>
  <c r="K61" i="15"/>
  <c r="M61" i="15"/>
  <c r="O61" i="15"/>
  <c r="Q61" i="15"/>
  <c r="V61" i="15"/>
  <c r="V62" i="15"/>
  <c r="G63" i="15"/>
  <c r="I63" i="15"/>
  <c r="I62" i="15" s="1"/>
  <c r="K63" i="15"/>
  <c r="M63" i="15"/>
  <c r="O63" i="15"/>
  <c r="O62" i="15" s="1"/>
  <c r="Q63" i="15"/>
  <c r="Q62" i="15" s="1"/>
  <c r="V63" i="15"/>
  <c r="G64" i="15"/>
  <c r="G62" i="15" s="1"/>
  <c r="I64" i="15"/>
  <c r="K64" i="15"/>
  <c r="K62" i="15" s="1"/>
  <c r="O64" i="15"/>
  <c r="Q64" i="15"/>
  <c r="V64" i="15"/>
  <c r="G65" i="15"/>
  <c r="I65" i="15"/>
  <c r="K65" i="15"/>
  <c r="M65" i="15"/>
  <c r="O65" i="15"/>
  <c r="Q65" i="15"/>
  <c r="V65" i="15"/>
  <c r="G66" i="15"/>
  <c r="I66" i="15"/>
  <c r="K66" i="15"/>
  <c r="M66" i="15"/>
  <c r="O66" i="15"/>
  <c r="Q66" i="15"/>
  <c r="V66" i="15"/>
  <c r="AE68" i="15"/>
  <c r="G42" i="14"/>
  <c r="G9" i="14"/>
  <c r="G8" i="14" s="1"/>
  <c r="I9" i="14"/>
  <c r="I8" i="14" s="1"/>
  <c r="K9" i="14"/>
  <c r="K8" i="14" s="1"/>
  <c r="O9" i="14"/>
  <c r="Q9" i="14"/>
  <c r="Q8" i="14" s="1"/>
  <c r="V9" i="14"/>
  <c r="V8" i="14" s="1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4" i="14"/>
  <c r="I14" i="14"/>
  <c r="K14" i="14"/>
  <c r="M14" i="14"/>
  <c r="O14" i="14"/>
  <c r="O8" i="14" s="1"/>
  <c r="Q14" i="14"/>
  <c r="V14" i="14"/>
  <c r="G16" i="14"/>
  <c r="I16" i="14"/>
  <c r="K16" i="14"/>
  <c r="M16" i="14"/>
  <c r="O16" i="14"/>
  <c r="Q16" i="14"/>
  <c r="V16" i="14"/>
  <c r="G18" i="14"/>
  <c r="I18" i="14"/>
  <c r="K18" i="14"/>
  <c r="M18" i="14"/>
  <c r="O18" i="14"/>
  <c r="Q18" i="14"/>
  <c r="V18" i="14"/>
  <c r="G21" i="14"/>
  <c r="G20" i="14" s="1"/>
  <c r="I21" i="14"/>
  <c r="I20" i="14" s="1"/>
  <c r="K21" i="14"/>
  <c r="K20" i="14" s="1"/>
  <c r="O21" i="14"/>
  <c r="O20" i="14" s="1"/>
  <c r="Q21" i="14"/>
  <c r="Q20" i="14" s="1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5" i="14"/>
  <c r="I25" i="14"/>
  <c r="K25" i="14"/>
  <c r="M25" i="14"/>
  <c r="O25" i="14"/>
  <c r="Q25" i="14"/>
  <c r="V25" i="14"/>
  <c r="G26" i="14"/>
  <c r="I26" i="14"/>
  <c r="K26" i="14"/>
  <c r="M26" i="14"/>
  <c r="O26" i="14"/>
  <c r="Q26" i="14"/>
  <c r="V26" i="14"/>
  <c r="V20" i="14" s="1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3" i="14"/>
  <c r="I33" i="14"/>
  <c r="K33" i="14"/>
  <c r="M33" i="14"/>
  <c r="O33" i="14"/>
  <c r="Q33" i="14"/>
  <c r="V33" i="14"/>
  <c r="G34" i="14"/>
  <c r="I34" i="14"/>
  <c r="K34" i="14"/>
  <c r="M34" i="14"/>
  <c r="O34" i="14"/>
  <c r="Q34" i="14"/>
  <c r="V34" i="14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I39" i="14"/>
  <c r="K39" i="14"/>
  <c r="M39" i="14"/>
  <c r="O39" i="14"/>
  <c r="Q39" i="14"/>
  <c r="V39" i="14"/>
  <c r="G40" i="14"/>
  <c r="I40" i="14"/>
  <c r="K40" i="14"/>
  <c r="M40" i="14"/>
  <c r="O40" i="14"/>
  <c r="Q40" i="14"/>
  <c r="V40" i="14"/>
  <c r="AE42" i="14"/>
  <c r="AF42" i="14"/>
  <c r="G9" i="13"/>
  <c r="M9" i="13" s="1"/>
  <c r="I9" i="13"/>
  <c r="I8" i="13" s="1"/>
  <c r="K9" i="13"/>
  <c r="K8" i="13" s="1"/>
  <c r="O9" i="13"/>
  <c r="O8" i="13" s="1"/>
  <c r="Q9" i="13"/>
  <c r="Q8" i="13" s="1"/>
  <c r="V9" i="13"/>
  <c r="G10" i="13"/>
  <c r="M10" i="13" s="1"/>
  <c r="I10" i="13"/>
  <c r="K10" i="13"/>
  <c r="O10" i="13"/>
  <c r="Q10" i="13"/>
  <c r="V10" i="13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V8" i="13" s="1"/>
  <c r="G15" i="13"/>
  <c r="M15" i="13" s="1"/>
  <c r="I15" i="13"/>
  <c r="K15" i="13"/>
  <c r="O15" i="13"/>
  <c r="Q15" i="13"/>
  <c r="V15" i="13"/>
  <c r="G16" i="13"/>
  <c r="G8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I28" i="13"/>
  <c r="K28" i="13"/>
  <c r="M28" i="13"/>
  <c r="O28" i="13"/>
  <c r="Q28" i="13"/>
  <c r="V28" i="13"/>
  <c r="G30" i="13"/>
  <c r="M30" i="13" s="1"/>
  <c r="I30" i="13"/>
  <c r="I29" i="13" s="1"/>
  <c r="K30" i="13"/>
  <c r="K29" i="13" s="1"/>
  <c r="O30" i="13"/>
  <c r="O29" i="13" s="1"/>
  <c r="Q30" i="13"/>
  <c r="V30" i="13"/>
  <c r="V29" i="13" s="1"/>
  <c r="G33" i="13"/>
  <c r="I33" i="13"/>
  <c r="K33" i="13"/>
  <c r="M33" i="13"/>
  <c r="O33" i="13"/>
  <c r="Q33" i="13"/>
  <c r="V33" i="13"/>
  <c r="G36" i="13"/>
  <c r="G29" i="13" s="1"/>
  <c r="I36" i="13"/>
  <c r="K36" i="13"/>
  <c r="M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Q29" i="13" s="1"/>
  <c r="V38" i="13"/>
  <c r="G39" i="13"/>
  <c r="I39" i="13"/>
  <c r="K39" i="13"/>
  <c r="M39" i="13"/>
  <c r="O39" i="13"/>
  <c r="Q39" i="13"/>
  <c r="V39" i="13"/>
  <c r="G40" i="13"/>
  <c r="I40" i="13"/>
  <c r="K40" i="13"/>
  <c r="M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G44" i="13"/>
  <c r="I44" i="13"/>
  <c r="K44" i="13"/>
  <c r="M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8" i="13"/>
  <c r="I48" i="13"/>
  <c r="I47" i="13" s="1"/>
  <c r="K48" i="13"/>
  <c r="K47" i="13" s="1"/>
  <c r="M48" i="13"/>
  <c r="O48" i="13"/>
  <c r="O47" i="13" s="1"/>
  <c r="Q48" i="13"/>
  <c r="V48" i="13"/>
  <c r="G49" i="13"/>
  <c r="I49" i="13"/>
  <c r="K49" i="13"/>
  <c r="O49" i="13"/>
  <c r="Q49" i="13"/>
  <c r="Q47" i="13" s="1"/>
  <c r="V49" i="13"/>
  <c r="G50" i="13"/>
  <c r="I50" i="13"/>
  <c r="K50" i="13"/>
  <c r="M50" i="13"/>
  <c r="O50" i="13"/>
  <c r="Q50" i="13"/>
  <c r="V50" i="13"/>
  <c r="G51" i="13"/>
  <c r="I51" i="13"/>
  <c r="K51" i="13"/>
  <c r="M51" i="13"/>
  <c r="O51" i="13"/>
  <c r="Q51" i="13"/>
  <c r="V51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V47" i="13" s="1"/>
  <c r="G58" i="13"/>
  <c r="I58" i="13"/>
  <c r="K58" i="13"/>
  <c r="M58" i="13"/>
  <c r="O58" i="13"/>
  <c r="Q58" i="13"/>
  <c r="V58" i="13"/>
  <c r="G59" i="13"/>
  <c r="M59" i="13" s="1"/>
  <c r="I59" i="13"/>
  <c r="K59" i="13"/>
  <c r="O59" i="13"/>
  <c r="Q59" i="13"/>
  <c r="V59" i="13"/>
  <c r="G60" i="13"/>
  <c r="I60" i="13"/>
  <c r="K60" i="13"/>
  <c r="M60" i="13"/>
  <c r="O60" i="13"/>
  <c r="Q60" i="13"/>
  <c r="V60" i="13"/>
  <c r="G61" i="13"/>
  <c r="I61" i="13"/>
  <c r="K61" i="13"/>
  <c r="M61" i="13"/>
  <c r="O61" i="13"/>
  <c r="Q61" i="13"/>
  <c r="V61" i="13"/>
  <c r="G62" i="13"/>
  <c r="I62" i="13"/>
  <c r="K62" i="13"/>
  <c r="M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I65" i="13"/>
  <c r="K65" i="13"/>
  <c r="M65" i="13"/>
  <c r="O65" i="13"/>
  <c r="Q65" i="13"/>
  <c r="V65" i="13"/>
  <c r="G66" i="13"/>
  <c r="I66" i="13"/>
  <c r="K66" i="13"/>
  <c r="M66" i="13"/>
  <c r="O66" i="13"/>
  <c r="Q66" i="13"/>
  <c r="V66" i="13"/>
  <c r="G67" i="13"/>
  <c r="M67" i="13" s="1"/>
  <c r="I67" i="13"/>
  <c r="K67" i="13"/>
  <c r="O67" i="13"/>
  <c r="Q67" i="13"/>
  <c r="V67" i="13"/>
  <c r="G68" i="13"/>
  <c r="I68" i="13"/>
  <c r="K68" i="13"/>
  <c r="M68" i="13"/>
  <c r="O68" i="13"/>
  <c r="Q68" i="13"/>
  <c r="V68" i="13"/>
  <c r="G74" i="13"/>
  <c r="M74" i="13" s="1"/>
  <c r="I74" i="13"/>
  <c r="K74" i="13"/>
  <c r="O74" i="13"/>
  <c r="Q74" i="13"/>
  <c r="V74" i="13"/>
  <c r="G75" i="13"/>
  <c r="I75" i="13"/>
  <c r="K75" i="13"/>
  <c r="M75" i="13"/>
  <c r="O75" i="13"/>
  <c r="Q75" i="13"/>
  <c r="V75" i="13"/>
  <c r="AE77" i="13"/>
  <c r="F42" i="1" s="1"/>
  <c r="G9" i="12"/>
  <c r="M9" i="12" s="1"/>
  <c r="I9" i="12"/>
  <c r="I8" i="12" s="1"/>
  <c r="K9" i="12"/>
  <c r="K8" i="12" s="1"/>
  <c r="O9" i="12"/>
  <c r="Q9" i="12"/>
  <c r="Q8" i="12" s="1"/>
  <c r="V9" i="12"/>
  <c r="G14" i="12"/>
  <c r="M14" i="12" s="1"/>
  <c r="I14" i="12"/>
  <c r="K14" i="12"/>
  <c r="O14" i="12"/>
  <c r="Q14" i="12"/>
  <c r="V14" i="12"/>
  <c r="V8" i="12" s="1"/>
  <c r="G16" i="12"/>
  <c r="I16" i="12"/>
  <c r="K16" i="12"/>
  <c r="M16" i="12"/>
  <c r="O16" i="12"/>
  <c r="Q16" i="12"/>
  <c r="V16" i="12"/>
  <c r="G18" i="12"/>
  <c r="M18" i="12" s="1"/>
  <c r="I18" i="12"/>
  <c r="K18" i="12"/>
  <c r="O18" i="12"/>
  <c r="O8" i="12" s="1"/>
  <c r="Q18" i="12"/>
  <c r="V18" i="12"/>
  <c r="G20" i="12"/>
  <c r="I20" i="12"/>
  <c r="K20" i="12"/>
  <c r="M20" i="12"/>
  <c r="O20" i="12"/>
  <c r="Q20" i="12"/>
  <c r="V20" i="12"/>
  <c r="G29" i="12"/>
  <c r="M29" i="12" s="1"/>
  <c r="I29" i="12"/>
  <c r="K29" i="12"/>
  <c r="O29" i="12"/>
  <c r="Q29" i="12"/>
  <c r="V29" i="12"/>
  <c r="G31" i="12"/>
  <c r="I31" i="12"/>
  <c r="K31" i="12"/>
  <c r="M31" i="12"/>
  <c r="O31" i="12"/>
  <c r="Q31" i="12"/>
  <c r="V31" i="12"/>
  <c r="G33" i="12"/>
  <c r="G8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40" i="12"/>
  <c r="I40" i="12"/>
  <c r="K40" i="12"/>
  <c r="M40" i="12"/>
  <c r="O40" i="12"/>
  <c r="Q40" i="12"/>
  <c r="V40" i="12"/>
  <c r="G45" i="12"/>
  <c r="M45" i="12" s="1"/>
  <c r="I45" i="12"/>
  <c r="K45" i="12"/>
  <c r="O45" i="12"/>
  <c r="Q45" i="12"/>
  <c r="V45" i="12"/>
  <c r="G47" i="12"/>
  <c r="I47" i="12"/>
  <c r="K47" i="12"/>
  <c r="M47" i="12"/>
  <c r="O47" i="12"/>
  <c r="Q47" i="12"/>
  <c r="V47" i="12"/>
  <c r="G48" i="12"/>
  <c r="M48" i="12" s="1"/>
  <c r="I48" i="12"/>
  <c r="K48" i="12"/>
  <c r="O48" i="12"/>
  <c r="Q48" i="12"/>
  <c r="V48" i="12"/>
  <c r="G50" i="12"/>
  <c r="I50" i="12"/>
  <c r="K50" i="12"/>
  <c r="M50" i="12"/>
  <c r="O50" i="12"/>
  <c r="Q50" i="12"/>
  <c r="V50" i="12"/>
  <c r="G52" i="12"/>
  <c r="M52" i="12" s="1"/>
  <c r="I52" i="12"/>
  <c r="K52" i="12"/>
  <c r="O52" i="12"/>
  <c r="Q52" i="12"/>
  <c r="V52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9" i="12"/>
  <c r="I59" i="12"/>
  <c r="K59" i="12"/>
  <c r="M59" i="12"/>
  <c r="O59" i="12"/>
  <c r="Q59" i="12"/>
  <c r="V59" i="12"/>
  <c r="G61" i="12"/>
  <c r="M61" i="12" s="1"/>
  <c r="I61" i="12"/>
  <c r="K61" i="12"/>
  <c r="O61" i="12"/>
  <c r="Q61" i="12"/>
  <c r="V61" i="12"/>
  <c r="G62" i="12"/>
  <c r="I62" i="12"/>
  <c r="K62" i="12"/>
  <c r="M62" i="12"/>
  <c r="O62" i="12"/>
  <c r="Q62" i="12"/>
  <c r="V62" i="12"/>
  <c r="G65" i="12"/>
  <c r="I65" i="12"/>
  <c r="I64" i="12" s="1"/>
  <c r="K65" i="12"/>
  <c r="M65" i="12"/>
  <c r="O65" i="12"/>
  <c r="Q65" i="12"/>
  <c r="Q64" i="12" s="1"/>
  <c r="V65" i="12"/>
  <c r="G71" i="12"/>
  <c r="G64" i="12" s="1"/>
  <c r="I71" i="12"/>
  <c r="K71" i="12"/>
  <c r="K64" i="12" s="1"/>
  <c r="O71" i="12"/>
  <c r="O64" i="12" s="1"/>
  <c r="Q71" i="12"/>
  <c r="V71" i="12"/>
  <c r="G74" i="12"/>
  <c r="I74" i="12"/>
  <c r="K74" i="12"/>
  <c r="M74" i="12"/>
  <c r="O74" i="12"/>
  <c r="Q74" i="12"/>
  <c r="V74" i="12"/>
  <c r="G76" i="12"/>
  <c r="M76" i="12" s="1"/>
  <c r="I76" i="12"/>
  <c r="K76" i="12"/>
  <c r="O76" i="12"/>
  <c r="Q76" i="12"/>
  <c r="V76" i="12"/>
  <c r="G78" i="12"/>
  <c r="I78" i="12"/>
  <c r="K78" i="12"/>
  <c r="M78" i="12"/>
  <c r="O78" i="12"/>
  <c r="Q78" i="12"/>
  <c r="V78" i="12"/>
  <c r="G82" i="12"/>
  <c r="M82" i="12" s="1"/>
  <c r="I82" i="12"/>
  <c r="K82" i="12"/>
  <c r="O82" i="12"/>
  <c r="Q82" i="12"/>
  <c r="V82" i="12"/>
  <c r="G84" i="12"/>
  <c r="I84" i="12"/>
  <c r="K84" i="12"/>
  <c r="M84" i="12"/>
  <c r="O84" i="12"/>
  <c r="Q84" i="12"/>
  <c r="V84" i="12"/>
  <c r="G86" i="12"/>
  <c r="M86" i="12" s="1"/>
  <c r="I86" i="12"/>
  <c r="K86" i="12"/>
  <c r="O86" i="12"/>
  <c r="Q86" i="12"/>
  <c r="V86" i="12"/>
  <c r="V64" i="12" s="1"/>
  <c r="G88" i="12"/>
  <c r="I88" i="12"/>
  <c r="K88" i="12"/>
  <c r="M88" i="12"/>
  <c r="O88" i="12"/>
  <c r="Q88" i="12"/>
  <c r="V88" i="12"/>
  <c r="G90" i="12"/>
  <c r="M90" i="12" s="1"/>
  <c r="I90" i="12"/>
  <c r="K90" i="12"/>
  <c r="O90" i="12"/>
  <c r="Q90" i="12"/>
  <c r="V90" i="12"/>
  <c r="G92" i="12"/>
  <c r="I92" i="12"/>
  <c r="K92" i="12"/>
  <c r="M92" i="12"/>
  <c r="O92" i="12"/>
  <c r="Q92" i="12"/>
  <c r="V92" i="12"/>
  <c r="G94" i="12"/>
  <c r="M94" i="12" s="1"/>
  <c r="I94" i="12"/>
  <c r="K94" i="12"/>
  <c r="O94" i="12"/>
  <c r="Q94" i="12"/>
  <c r="V94" i="12"/>
  <c r="G96" i="12"/>
  <c r="G95" i="12" s="1"/>
  <c r="I96" i="12"/>
  <c r="I95" i="12" s="1"/>
  <c r="K96" i="12"/>
  <c r="K95" i="12" s="1"/>
  <c r="O96" i="12"/>
  <c r="O95" i="12" s="1"/>
  <c r="Q96" i="12"/>
  <c r="V96" i="12"/>
  <c r="V95" i="12" s="1"/>
  <c r="G99" i="12"/>
  <c r="I99" i="12"/>
  <c r="K99" i="12"/>
  <c r="M99" i="12"/>
  <c r="O99" i="12"/>
  <c r="Q99" i="12"/>
  <c r="Q95" i="12" s="1"/>
  <c r="V99" i="12"/>
  <c r="G102" i="12"/>
  <c r="M102" i="12" s="1"/>
  <c r="I102" i="12"/>
  <c r="K102" i="12"/>
  <c r="O102" i="12"/>
  <c r="Q102" i="12"/>
  <c r="V102" i="12"/>
  <c r="G104" i="12"/>
  <c r="I104" i="12"/>
  <c r="K104" i="12"/>
  <c r="M104" i="12"/>
  <c r="O104" i="12"/>
  <c r="Q104" i="12"/>
  <c r="V104" i="12"/>
  <c r="G119" i="12"/>
  <c r="M119" i="12" s="1"/>
  <c r="I119" i="12"/>
  <c r="K119" i="12"/>
  <c r="O119" i="12"/>
  <c r="Q119" i="12"/>
  <c r="V119" i="12"/>
  <c r="G125" i="12"/>
  <c r="I125" i="12"/>
  <c r="K125" i="12"/>
  <c r="M125" i="12"/>
  <c r="O125" i="12"/>
  <c r="Q125" i="12"/>
  <c r="V125" i="12"/>
  <c r="G141" i="12"/>
  <c r="M141" i="12" s="1"/>
  <c r="I141" i="12"/>
  <c r="K141" i="12"/>
  <c r="O141" i="12"/>
  <c r="Q141" i="12"/>
  <c r="V141" i="12"/>
  <c r="G143" i="12"/>
  <c r="I143" i="12"/>
  <c r="K143" i="12"/>
  <c r="M143" i="12"/>
  <c r="O143" i="12"/>
  <c r="Q143" i="12"/>
  <c r="V143" i="12"/>
  <c r="O145" i="12"/>
  <c r="G146" i="12"/>
  <c r="I146" i="12"/>
  <c r="I145" i="12" s="1"/>
  <c r="K146" i="12"/>
  <c r="K145" i="12" s="1"/>
  <c r="M146" i="12"/>
  <c r="O146" i="12"/>
  <c r="Q146" i="12"/>
  <c r="Q145" i="12" s="1"/>
  <c r="V146" i="12"/>
  <c r="G149" i="12"/>
  <c r="M149" i="12" s="1"/>
  <c r="I149" i="12"/>
  <c r="K149" i="12"/>
  <c r="O149" i="12"/>
  <c r="Q149" i="12"/>
  <c r="V149" i="12"/>
  <c r="V145" i="12" s="1"/>
  <c r="G151" i="12"/>
  <c r="I151" i="12"/>
  <c r="K151" i="12"/>
  <c r="M151" i="12"/>
  <c r="O151" i="12"/>
  <c r="Q151" i="12"/>
  <c r="V151" i="12"/>
  <c r="G152" i="12"/>
  <c r="M152" i="12" s="1"/>
  <c r="I152" i="12"/>
  <c r="K152" i="12"/>
  <c r="O152" i="12"/>
  <c r="Q152" i="12"/>
  <c r="V152" i="12"/>
  <c r="G155" i="12"/>
  <c r="I155" i="12"/>
  <c r="Q155" i="12"/>
  <c r="G156" i="12"/>
  <c r="M156" i="12" s="1"/>
  <c r="M155" i="12" s="1"/>
  <c r="I156" i="12"/>
  <c r="K156" i="12"/>
  <c r="K155" i="12" s="1"/>
  <c r="O156" i="12"/>
  <c r="O155" i="12" s="1"/>
  <c r="Q156" i="12"/>
  <c r="V156" i="12"/>
  <c r="V155" i="12" s="1"/>
  <c r="G160" i="12"/>
  <c r="G159" i="12" s="1"/>
  <c r="I160" i="12"/>
  <c r="I159" i="12" s="1"/>
  <c r="K160" i="12"/>
  <c r="O160" i="12"/>
  <c r="O159" i="12" s="1"/>
  <c r="Q160" i="12"/>
  <c r="V160" i="12"/>
  <c r="V159" i="12" s="1"/>
  <c r="G162" i="12"/>
  <c r="I162" i="12"/>
  <c r="K162" i="12"/>
  <c r="M162" i="12"/>
  <c r="O162" i="12"/>
  <c r="Q162" i="12"/>
  <c r="Q159" i="12" s="1"/>
  <c r="V162" i="12"/>
  <c r="G164" i="12"/>
  <c r="M164" i="12" s="1"/>
  <c r="I164" i="12"/>
  <c r="K164" i="12"/>
  <c r="K159" i="12" s="1"/>
  <c r="O164" i="12"/>
  <c r="Q164" i="12"/>
  <c r="V164" i="12"/>
  <c r="G166" i="12"/>
  <c r="I166" i="12"/>
  <c r="K166" i="12"/>
  <c r="M166" i="12"/>
  <c r="O166" i="12"/>
  <c r="Q166" i="12"/>
  <c r="V166" i="12"/>
  <c r="G168" i="12"/>
  <c r="K168" i="12"/>
  <c r="O168" i="12"/>
  <c r="G169" i="12"/>
  <c r="M169" i="12" s="1"/>
  <c r="M168" i="12" s="1"/>
  <c r="I169" i="12"/>
  <c r="I168" i="12" s="1"/>
  <c r="K169" i="12"/>
  <c r="O169" i="12"/>
  <c r="Q169" i="12"/>
  <c r="Q168" i="12" s="1"/>
  <c r="V169" i="12"/>
  <c r="V168" i="12" s="1"/>
  <c r="G172" i="12"/>
  <c r="I172" i="12"/>
  <c r="K172" i="12"/>
  <c r="M172" i="12"/>
  <c r="O172" i="12"/>
  <c r="Q172" i="12"/>
  <c r="Q171" i="12" s="1"/>
  <c r="V172" i="12"/>
  <c r="G174" i="12"/>
  <c r="G171" i="12" s="1"/>
  <c r="I174" i="12"/>
  <c r="K174" i="12"/>
  <c r="O174" i="12"/>
  <c r="O171" i="12" s="1"/>
  <c r="Q174" i="12"/>
  <c r="V174" i="12"/>
  <c r="G180" i="12"/>
  <c r="I180" i="12"/>
  <c r="I171" i="12" s="1"/>
  <c r="K180" i="12"/>
  <c r="M180" i="12"/>
  <c r="O180" i="12"/>
  <c r="Q180" i="12"/>
  <c r="V180" i="12"/>
  <c r="G190" i="12"/>
  <c r="M190" i="12" s="1"/>
  <c r="I190" i="12"/>
  <c r="K190" i="12"/>
  <c r="O190" i="12"/>
  <c r="Q190" i="12"/>
  <c r="V190" i="12"/>
  <c r="V171" i="12" s="1"/>
  <c r="G192" i="12"/>
  <c r="I192" i="12"/>
  <c r="K192" i="12"/>
  <c r="M192" i="12"/>
  <c r="O192" i="12"/>
  <c r="Q192" i="12"/>
  <c r="V192" i="12"/>
  <c r="G195" i="12"/>
  <c r="M195" i="12" s="1"/>
  <c r="I195" i="12"/>
  <c r="K195" i="12"/>
  <c r="O195" i="12"/>
  <c r="Q195" i="12"/>
  <c r="V195" i="12"/>
  <c r="G197" i="12"/>
  <c r="M197" i="12" s="1"/>
  <c r="I197" i="12"/>
  <c r="K197" i="12"/>
  <c r="O197" i="12"/>
  <c r="Q197" i="12"/>
  <c r="V197" i="12"/>
  <c r="G199" i="12"/>
  <c r="M199" i="12" s="1"/>
  <c r="I199" i="12"/>
  <c r="K199" i="12"/>
  <c r="K171" i="12" s="1"/>
  <c r="O199" i="12"/>
  <c r="Q199" i="12"/>
  <c r="V199" i="12"/>
  <c r="G202" i="12"/>
  <c r="I202" i="12"/>
  <c r="K202" i="12"/>
  <c r="M202" i="12"/>
  <c r="O202" i="12"/>
  <c r="Q202" i="12"/>
  <c r="V202" i="12"/>
  <c r="G204" i="12"/>
  <c r="M204" i="12" s="1"/>
  <c r="I204" i="12"/>
  <c r="K204" i="12"/>
  <c r="O204" i="12"/>
  <c r="Q204" i="12"/>
  <c r="V204" i="12"/>
  <c r="G207" i="12"/>
  <c r="I207" i="12"/>
  <c r="K207" i="12"/>
  <c r="M207" i="12"/>
  <c r="O207" i="12"/>
  <c r="Q207" i="12"/>
  <c r="V207" i="12"/>
  <c r="G209" i="12"/>
  <c r="M209" i="12" s="1"/>
  <c r="I209" i="12"/>
  <c r="K209" i="12"/>
  <c r="O209" i="12"/>
  <c r="Q209" i="12"/>
  <c r="V209" i="12"/>
  <c r="G211" i="12"/>
  <c r="I211" i="12"/>
  <c r="K211" i="12"/>
  <c r="M211" i="12"/>
  <c r="O211" i="12"/>
  <c r="Q211" i="12"/>
  <c r="V211" i="12"/>
  <c r="G215" i="12"/>
  <c r="M215" i="12" s="1"/>
  <c r="I215" i="12"/>
  <c r="K215" i="12"/>
  <c r="O215" i="12"/>
  <c r="Q215" i="12"/>
  <c r="V215" i="12"/>
  <c r="G219" i="12"/>
  <c r="M219" i="12" s="1"/>
  <c r="I219" i="12"/>
  <c r="K219" i="12"/>
  <c r="O219" i="12"/>
  <c r="Q219" i="12"/>
  <c r="V219" i="12"/>
  <c r="G223" i="12"/>
  <c r="M223" i="12" s="1"/>
  <c r="I223" i="12"/>
  <c r="K223" i="12"/>
  <c r="O223" i="12"/>
  <c r="Q223" i="12"/>
  <c r="V223" i="12"/>
  <c r="G227" i="12"/>
  <c r="I227" i="12"/>
  <c r="K227" i="12"/>
  <c r="M227" i="12"/>
  <c r="O227" i="12"/>
  <c r="Q227" i="12"/>
  <c r="V227" i="12"/>
  <c r="G229" i="12"/>
  <c r="M229" i="12" s="1"/>
  <c r="I229" i="12"/>
  <c r="K229" i="12"/>
  <c r="O229" i="12"/>
  <c r="Q229" i="12"/>
  <c r="V229" i="12"/>
  <c r="G230" i="12"/>
  <c r="I230" i="12"/>
  <c r="K230" i="12"/>
  <c r="M230" i="12"/>
  <c r="O230" i="12"/>
  <c r="Q230" i="12"/>
  <c r="V230" i="12"/>
  <c r="G231" i="12"/>
  <c r="M231" i="12" s="1"/>
  <c r="I231" i="12"/>
  <c r="K231" i="12"/>
  <c r="O231" i="12"/>
  <c r="Q231" i="12"/>
  <c r="V231" i="12"/>
  <c r="G233" i="12"/>
  <c r="I233" i="12"/>
  <c r="K233" i="12"/>
  <c r="M233" i="12"/>
  <c r="O233" i="12"/>
  <c r="Q233" i="12"/>
  <c r="V233" i="12"/>
  <c r="G235" i="12"/>
  <c r="M235" i="12" s="1"/>
  <c r="I235" i="12"/>
  <c r="K235" i="12"/>
  <c r="O235" i="12"/>
  <c r="Q235" i="12"/>
  <c r="V235" i="12"/>
  <c r="G237" i="12"/>
  <c r="M237" i="12" s="1"/>
  <c r="I237" i="12"/>
  <c r="K237" i="12"/>
  <c r="O237" i="12"/>
  <c r="Q237" i="12"/>
  <c r="V237" i="12"/>
  <c r="G239" i="12"/>
  <c r="M239" i="12" s="1"/>
  <c r="I239" i="12"/>
  <c r="K239" i="12"/>
  <c r="O239" i="12"/>
  <c r="Q239" i="12"/>
  <c r="V239" i="12"/>
  <c r="G241" i="12"/>
  <c r="I241" i="12"/>
  <c r="K241" i="12"/>
  <c r="M241" i="12"/>
  <c r="O241" i="12"/>
  <c r="Q241" i="12"/>
  <c r="V241" i="12"/>
  <c r="G245" i="12"/>
  <c r="M245" i="12" s="1"/>
  <c r="I245" i="12"/>
  <c r="K245" i="12"/>
  <c r="O245" i="12"/>
  <c r="Q245" i="12"/>
  <c r="V245" i="12"/>
  <c r="G247" i="12"/>
  <c r="I247" i="12"/>
  <c r="K247" i="12"/>
  <c r="M247" i="12"/>
  <c r="O247" i="12"/>
  <c r="Q247" i="12"/>
  <c r="V247" i="12"/>
  <c r="G249" i="12"/>
  <c r="K249" i="12"/>
  <c r="O249" i="12"/>
  <c r="Q249" i="12"/>
  <c r="V249" i="12"/>
  <c r="G250" i="12"/>
  <c r="I250" i="12"/>
  <c r="I249" i="12" s="1"/>
  <c r="K250" i="12"/>
  <c r="M250" i="12"/>
  <c r="M249" i="12" s="1"/>
  <c r="O250" i="12"/>
  <c r="Q250" i="12"/>
  <c r="V250" i="12"/>
  <c r="G251" i="12"/>
  <c r="G252" i="12"/>
  <c r="M252" i="12" s="1"/>
  <c r="I252" i="12"/>
  <c r="I251" i="12" s="1"/>
  <c r="K252" i="12"/>
  <c r="O252" i="12"/>
  <c r="Q252" i="12"/>
  <c r="Q251" i="12" s="1"/>
  <c r="V252" i="12"/>
  <c r="G255" i="12"/>
  <c r="M255" i="12" s="1"/>
  <c r="I255" i="12"/>
  <c r="K255" i="12"/>
  <c r="K251" i="12" s="1"/>
  <c r="O255" i="12"/>
  <c r="Q255" i="12"/>
  <c r="V255" i="12"/>
  <c r="V251" i="12" s="1"/>
  <c r="G257" i="12"/>
  <c r="I257" i="12"/>
  <c r="K257" i="12"/>
  <c r="M257" i="12"/>
  <c r="O257" i="12"/>
  <c r="Q257" i="12"/>
  <c r="V257" i="12"/>
  <c r="G259" i="12"/>
  <c r="M259" i="12" s="1"/>
  <c r="I259" i="12"/>
  <c r="K259" i="12"/>
  <c r="O259" i="12"/>
  <c r="O251" i="12" s="1"/>
  <c r="Q259" i="12"/>
  <c r="V259" i="12"/>
  <c r="G261" i="12"/>
  <c r="I261" i="12"/>
  <c r="K261" i="12"/>
  <c r="M261" i="12"/>
  <c r="O261" i="12"/>
  <c r="Q261" i="12"/>
  <c r="V261" i="12"/>
  <c r="V262" i="12"/>
  <c r="G263" i="12"/>
  <c r="I263" i="12"/>
  <c r="I262" i="12" s="1"/>
  <c r="K263" i="12"/>
  <c r="M263" i="12"/>
  <c r="O263" i="12"/>
  <c r="Q263" i="12"/>
  <c r="V263" i="12"/>
  <c r="G265" i="12"/>
  <c r="G262" i="12" s="1"/>
  <c r="I265" i="12"/>
  <c r="K265" i="12"/>
  <c r="O265" i="12"/>
  <c r="O262" i="12" s="1"/>
  <c r="Q265" i="12"/>
  <c r="V265" i="12"/>
  <c r="G267" i="12"/>
  <c r="M267" i="12" s="1"/>
  <c r="I267" i="12"/>
  <c r="K267" i="12"/>
  <c r="O267" i="12"/>
  <c r="Q267" i="12"/>
  <c r="Q262" i="12" s="1"/>
  <c r="V267" i="12"/>
  <c r="G269" i="12"/>
  <c r="M269" i="12" s="1"/>
  <c r="I269" i="12"/>
  <c r="K269" i="12"/>
  <c r="K262" i="12" s="1"/>
  <c r="O269" i="12"/>
  <c r="Q269" i="12"/>
  <c r="V269" i="12"/>
  <c r="G271" i="12"/>
  <c r="G270" i="12" s="1"/>
  <c r="I271" i="12"/>
  <c r="K271" i="12"/>
  <c r="O271" i="12"/>
  <c r="O270" i="12" s="1"/>
  <c r="Q271" i="12"/>
  <c r="V271" i="12"/>
  <c r="V270" i="12" s="1"/>
  <c r="G273" i="12"/>
  <c r="I273" i="12"/>
  <c r="I270" i="12" s="1"/>
  <c r="K273" i="12"/>
  <c r="M273" i="12"/>
  <c r="O273" i="12"/>
  <c r="Q273" i="12"/>
  <c r="Q270" i="12" s="1"/>
  <c r="V273" i="12"/>
  <c r="G275" i="12"/>
  <c r="M275" i="12" s="1"/>
  <c r="I275" i="12"/>
  <c r="K275" i="12"/>
  <c r="K270" i="12" s="1"/>
  <c r="O275" i="12"/>
  <c r="Q275" i="12"/>
  <c r="V275" i="12"/>
  <c r="G277" i="12"/>
  <c r="I277" i="12"/>
  <c r="K277" i="12"/>
  <c r="M277" i="12"/>
  <c r="O277" i="12"/>
  <c r="Q277" i="12"/>
  <c r="V277" i="12"/>
  <c r="G282" i="12"/>
  <c r="M282" i="12" s="1"/>
  <c r="I282" i="12"/>
  <c r="K282" i="12"/>
  <c r="O282" i="12"/>
  <c r="Q282" i="12"/>
  <c r="V282" i="12"/>
  <c r="G284" i="12"/>
  <c r="M284" i="12" s="1"/>
  <c r="I284" i="12"/>
  <c r="K284" i="12"/>
  <c r="O284" i="12"/>
  <c r="Q284" i="12"/>
  <c r="V284" i="12"/>
  <c r="G287" i="12"/>
  <c r="M287" i="12" s="1"/>
  <c r="I287" i="12"/>
  <c r="K287" i="12"/>
  <c r="O287" i="12"/>
  <c r="Q287" i="12"/>
  <c r="V287" i="12"/>
  <c r="G291" i="12"/>
  <c r="I291" i="12"/>
  <c r="K291" i="12"/>
  <c r="M291" i="12"/>
  <c r="O291" i="12"/>
  <c r="Q291" i="12"/>
  <c r="V291" i="12"/>
  <c r="G295" i="12"/>
  <c r="M295" i="12" s="1"/>
  <c r="I295" i="12"/>
  <c r="K295" i="12"/>
  <c r="O295" i="12"/>
  <c r="Q295" i="12"/>
  <c r="V295" i="12"/>
  <c r="G297" i="12"/>
  <c r="I297" i="12"/>
  <c r="K297" i="12"/>
  <c r="M297" i="12"/>
  <c r="O297" i="12"/>
  <c r="Q297" i="12"/>
  <c r="V297" i="12"/>
  <c r="G300" i="12"/>
  <c r="M300" i="12" s="1"/>
  <c r="I300" i="12"/>
  <c r="K300" i="12"/>
  <c r="O300" i="12"/>
  <c r="Q300" i="12"/>
  <c r="V300" i="12"/>
  <c r="G302" i="12"/>
  <c r="I302" i="12"/>
  <c r="K302" i="12"/>
  <c r="M302" i="12"/>
  <c r="O302" i="12"/>
  <c r="Q302" i="12"/>
  <c r="V302" i="12"/>
  <c r="G303" i="12"/>
  <c r="G304" i="12"/>
  <c r="M304" i="12" s="1"/>
  <c r="I304" i="12"/>
  <c r="I303" i="12" s="1"/>
  <c r="K304" i="12"/>
  <c r="O304" i="12"/>
  <c r="Q304" i="12"/>
  <c r="Q303" i="12" s="1"/>
  <c r="V304" i="12"/>
  <c r="G305" i="12"/>
  <c r="M305" i="12" s="1"/>
  <c r="I305" i="12"/>
  <c r="K305" i="12"/>
  <c r="K303" i="12" s="1"/>
  <c r="O305" i="12"/>
  <c r="Q305" i="12"/>
  <c r="V305" i="12"/>
  <c r="V303" i="12" s="1"/>
  <c r="G306" i="12"/>
  <c r="I306" i="12"/>
  <c r="K306" i="12"/>
  <c r="M306" i="12"/>
  <c r="O306" i="12"/>
  <c r="Q306" i="12"/>
  <c r="V306" i="12"/>
  <c r="G307" i="12"/>
  <c r="M307" i="12" s="1"/>
  <c r="I307" i="12"/>
  <c r="K307" i="12"/>
  <c r="O307" i="12"/>
  <c r="O303" i="12" s="1"/>
  <c r="Q307" i="12"/>
  <c r="V307" i="12"/>
  <c r="G308" i="12"/>
  <c r="I308" i="12"/>
  <c r="K308" i="12"/>
  <c r="M308" i="12"/>
  <c r="O308" i="12"/>
  <c r="Q308" i="12"/>
  <c r="V308" i="12"/>
  <c r="G309" i="12"/>
  <c r="M309" i="12" s="1"/>
  <c r="I309" i="12"/>
  <c r="K309" i="12"/>
  <c r="O309" i="12"/>
  <c r="Q309" i="12"/>
  <c r="V309" i="12"/>
  <c r="I310" i="12"/>
  <c r="Q310" i="12"/>
  <c r="V310" i="12"/>
  <c r="G311" i="12"/>
  <c r="G310" i="12" s="1"/>
  <c r="I311" i="12"/>
  <c r="K311" i="12"/>
  <c r="K310" i="12" s="1"/>
  <c r="O311" i="12"/>
  <c r="O310" i="12" s="1"/>
  <c r="Q311" i="12"/>
  <c r="V311" i="12"/>
  <c r="G313" i="12"/>
  <c r="M313" i="12" s="1"/>
  <c r="I313" i="12"/>
  <c r="K313" i="12"/>
  <c r="K312" i="12" s="1"/>
  <c r="O313" i="12"/>
  <c r="O312" i="12" s="1"/>
  <c r="Q313" i="12"/>
  <c r="V313" i="12"/>
  <c r="V312" i="12" s="1"/>
  <c r="G315" i="12"/>
  <c r="I315" i="12"/>
  <c r="K315" i="12"/>
  <c r="M315" i="12"/>
  <c r="O315" i="12"/>
  <c r="Q315" i="12"/>
  <c r="V315" i="12"/>
  <c r="G317" i="12"/>
  <c r="G312" i="12" s="1"/>
  <c r="I317" i="12"/>
  <c r="K317" i="12"/>
  <c r="O317" i="12"/>
  <c r="Q317" i="12"/>
  <c r="V317" i="12"/>
  <c r="G320" i="12"/>
  <c r="I320" i="12"/>
  <c r="K320" i="12"/>
  <c r="M320" i="12"/>
  <c r="O320" i="12"/>
  <c r="Q320" i="12"/>
  <c r="Q312" i="12" s="1"/>
  <c r="V320" i="12"/>
  <c r="G322" i="12"/>
  <c r="M322" i="12" s="1"/>
  <c r="I322" i="12"/>
  <c r="K322" i="12"/>
  <c r="O322" i="12"/>
  <c r="Q322" i="12"/>
  <c r="V322" i="12"/>
  <c r="G324" i="12"/>
  <c r="I324" i="12"/>
  <c r="K324" i="12"/>
  <c r="M324" i="12"/>
  <c r="O324" i="12"/>
  <c r="Q324" i="12"/>
  <c r="V324" i="12"/>
  <c r="G326" i="12"/>
  <c r="M326" i="12" s="1"/>
  <c r="I326" i="12"/>
  <c r="K326" i="12"/>
  <c r="O326" i="12"/>
  <c r="Q326" i="12"/>
  <c r="V326" i="12"/>
  <c r="G332" i="12"/>
  <c r="M332" i="12" s="1"/>
  <c r="I332" i="12"/>
  <c r="I312" i="12" s="1"/>
  <c r="K332" i="12"/>
  <c r="O332" i="12"/>
  <c r="Q332" i="12"/>
  <c r="V332" i="12"/>
  <c r="G334" i="12"/>
  <c r="M334" i="12" s="1"/>
  <c r="I334" i="12"/>
  <c r="K334" i="12"/>
  <c r="O334" i="12"/>
  <c r="Q334" i="12"/>
  <c r="V334" i="12"/>
  <c r="G336" i="12"/>
  <c r="I336" i="12"/>
  <c r="K336" i="12"/>
  <c r="M336" i="12"/>
  <c r="O336" i="12"/>
  <c r="Q336" i="12"/>
  <c r="V336" i="12"/>
  <c r="G338" i="12"/>
  <c r="M338" i="12" s="1"/>
  <c r="I338" i="12"/>
  <c r="K338" i="12"/>
  <c r="O338" i="12"/>
  <c r="Q338" i="12"/>
  <c r="V338" i="12"/>
  <c r="G345" i="12"/>
  <c r="I345" i="12"/>
  <c r="K345" i="12"/>
  <c r="M345" i="12"/>
  <c r="O345" i="12"/>
  <c r="Q345" i="12"/>
  <c r="V345" i="12"/>
  <c r="G347" i="12"/>
  <c r="I347" i="12"/>
  <c r="I346" i="12" s="1"/>
  <c r="K347" i="12"/>
  <c r="M347" i="12"/>
  <c r="O347" i="12"/>
  <c r="Q347" i="12"/>
  <c r="V347" i="12"/>
  <c r="G349" i="12"/>
  <c r="G346" i="12" s="1"/>
  <c r="G586" i="12" s="1"/>
  <c r="I349" i="12"/>
  <c r="K349" i="12"/>
  <c r="O349" i="12"/>
  <c r="O346" i="12" s="1"/>
  <c r="Q349" i="12"/>
  <c r="V349" i="12"/>
  <c r="G351" i="12"/>
  <c r="M351" i="12" s="1"/>
  <c r="I351" i="12"/>
  <c r="K351" i="12"/>
  <c r="O351" i="12"/>
  <c r="Q351" i="12"/>
  <c r="Q346" i="12" s="1"/>
  <c r="V351" i="12"/>
  <c r="G353" i="12"/>
  <c r="M353" i="12" s="1"/>
  <c r="I353" i="12"/>
  <c r="K353" i="12"/>
  <c r="K346" i="12" s="1"/>
  <c r="O353" i="12"/>
  <c r="Q353" i="12"/>
  <c r="V353" i="12"/>
  <c r="G354" i="12"/>
  <c r="I354" i="12"/>
  <c r="K354" i="12"/>
  <c r="M354" i="12"/>
  <c r="O354" i="12"/>
  <c r="Q354" i="12"/>
  <c r="V354" i="12"/>
  <c r="G356" i="12"/>
  <c r="M356" i="12" s="1"/>
  <c r="I356" i="12"/>
  <c r="K356" i="12"/>
  <c r="O356" i="12"/>
  <c r="Q356" i="12"/>
  <c r="V356" i="12"/>
  <c r="G358" i="12"/>
  <c r="I358" i="12"/>
  <c r="K358" i="12"/>
  <c r="M358" i="12"/>
  <c r="O358" i="12"/>
  <c r="Q358" i="12"/>
  <c r="V358" i="12"/>
  <c r="G359" i="12"/>
  <c r="M359" i="12" s="1"/>
  <c r="I359" i="12"/>
  <c r="K359" i="12"/>
  <c r="O359" i="12"/>
  <c r="Q359" i="12"/>
  <c r="V359" i="12"/>
  <c r="V346" i="12" s="1"/>
  <c r="G361" i="12"/>
  <c r="I361" i="12"/>
  <c r="K361" i="12"/>
  <c r="M361" i="12"/>
  <c r="O361" i="12"/>
  <c r="Q361" i="12"/>
  <c r="V361" i="12"/>
  <c r="G363" i="12"/>
  <c r="M363" i="12" s="1"/>
  <c r="I363" i="12"/>
  <c r="K363" i="12"/>
  <c r="O363" i="12"/>
  <c r="Q363" i="12"/>
  <c r="V363" i="12"/>
  <c r="G365" i="12"/>
  <c r="M365" i="12" s="1"/>
  <c r="I365" i="12"/>
  <c r="K365" i="12"/>
  <c r="O365" i="12"/>
  <c r="Q365" i="12"/>
  <c r="V365" i="12"/>
  <c r="G367" i="12"/>
  <c r="M367" i="12" s="1"/>
  <c r="I367" i="12"/>
  <c r="K367" i="12"/>
  <c r="O367" i="12"/>
  <c r="Q367" i="12"/>
  <c r="V367" i="12"/>
  <c r="G369" i="12"/>
  <c r="I369" i="12"/>
  <c r="K369" i="12"/>
  <c r="M369" i="12"/>
  <c r="O369" i="12"/>
  <c r="Q369" i="12"/>
  <c r="V369" i="12"/>
  <c r="G371" i="12"/>
  <c r="M371" i="12" s="1"/>
  <c r="I371" i="12"/>
  <c r="K371" i="12"/>
  <c r="O371" i="12"/>
  <c r="Q371" i="12"/>
  <c r="V371" i="12"/>
  <c r="G374" i="12"/>
  <c r="I374" i="12"/>
  <c r="K374" i="12"/>
  <c r="M374" i="12"/>
  <c r="O374" i="12"/>
  <c r="Q374" i="12"/>
  <c r="V374" i="12"/>
  <c r="G376" i="12"/>
  <c r="M376" i="12" s="1"/>
  <c r="I376" i="12"/>
  <c r="K376" i="12"/>
  <c r="O376" i="12"/>
  <c r="Q376" i="12"/>
  <c r="V376" i="12"/>
  <c r="G378" i="12"/>
  <c r="M378" i="12" s="1"/>
  <c r="I378" i="12"/>
  <c r="K378" i="12"/>
  <c r="O378" i="12"/>
  <c r="Q378" i="12"/>
  <c r="V378" i="12"/>
  <c r="G380" i="12"/>
  <c r="M380" i="12" s="1"/>
  <c r="I380" i="12"/>
  <c r="K380" i="12"/>
  <c r="O380" i="12"/>
  <c r="Q380" i="12"/>
  <c r="V380" i="12"/>
  <c r="G382" i="12"/>
  <c r="M382" i="12" s="1"/>
  <c r="I382" i="12"/>
  <c r="K382" i="12"/>
  <c r="O382" i="12"/>
  <c r="Q382" i="12"/>
  <c r="V382" i="12"/>
  <c r="G384" i="12"/>
  <c r="M384" i="12" s="1"/>
  <c r="I384" i="12"/>
  <c r="K384" i="12"/>
  <c r="O384" i="12"/>
  <c r="Q384" i="12"/>
  <c r="V384" i="12"/>
  <c r="G386" i="12"/>
  <c r="G385" i="12" s="1"/>
  <c r="I386" i="12"/>
  <c r="K386" i="12"/>
  <c r="O386" i="12"/>
  <c r="O385" i="12" s="1"/>
  <c r="Q386" i="12"/>
  <c r="V386" i="12"/>
  <c r="V385" i="12" s="1"/>
  <c r="G387" i="12"/>
  <c r="I387" i="12"/>
  <c r="I385" i="12" s="1"/>
  <c r="K387" i="12"/>
  <c r="M387" i="12"/>
  <c r="O387" i="12"/>
  <c r="Q387" i="12"/>
  <c r="Q385" i="12" s="1"/>
  <c r="V387" i="12"/>
  <c r="G388" i="12"/>
  <c r="M388" i="12" s="1"/>
  <c r="I388" i="12"/>
  <c r="K388" i="12"/>
  <c r="K385" i="12" s="1"/>
  <c r="O388" i="12"/>
  <c r="Q388" i="12"/>
  <c r="V388" i="12"/>
  <c r="G389" i="12"/>
  <c r="I389" i="12"/>
  <c r="K389" i="12"/>
  <c r="M389" i="12"/>
  <c r="O389" i="12"/>
  <c r="Q389" i="12"/>
  <c r="V389" i="12"/>
  <c r="G390" i="12"/>
  <c r="M390" i="12" s="1"/>
  <c r="I390" i="12"/>
  <c r="K390" i="12"/>
  <c r="O390" i="12"/>
  <c r="Q390" i="12"/>
  <c r="V390" i="12"/>
  <c r="G391" i="12"/>
  <c r="M391" i="12" s="1"/>
  <c r="I391" i="12"/>
  <c r="K391" i="12"/>
  <c r="O391" i="12"/>
  <c r="Q391" i="12"/>
  <c r="V391" i="12"/>
  <c r="G393" i="12"/>
  <c r="M393" i="12" s="1"/>
  <c r="I393" i="12"/>
  <c r="K393" i="12"/>
  <c r="O393" i="12"/>
  <c r="Q393" i="12"/>
  <c r="V393" i="12"/>
  <c r="G395" i="12"/>
  <c r="I395" i="12"/>
  <c r="K395" i="12"/>
  <c r="M395" i="12"/>
  <c r="O395" i="12"/>
  <c r="Q395" i="12"/>
  <c r="V395" i="12"/>
  <c r="G396" i="12"/>
  <c r="M396" i="12" s="1"/>
  <c r="I396" i="12"/>
  <c r="K396" i="12"/>
  <c r="O396" i="12"/>
  <c r="Q396" i="12"/>
  <c r="V396" i="12"/>
  <c r="G397" i="12"/>
  <c r="I397" i="12"/>
  <c r="K397" i="12"/>
  <c r="M397" i="12"/>
  <c r="O397" i="12"/>
  <c r="Q397" i="12"/>
  <c r="V397" i="12"/>
  <c r="V398" i="12"/>
  <c r="G399" i="12"/>
  <c r="I399" i="12"/>
  <c r="I398" i="12" s="1"/>
  <c r="K399" i="12"/>
  <c r="M399" i="12"/>
  <c r="O399" i="12"/>
  <c r="Q399" i="12"/>
  <c r="V399" i="12"/>
  <c r="G401" i="12"/>
  <c r="G398" i="12" s="1"/>
  <c r="I401" i="12"/>
  <c r="K401" i="12"/>
  <c r="O401" i="12"/>
  <c r="O398" i="12" s="1"/>
  <c r="Q401" i="12"/>
  <c r="V401" i="12"/>
  <c r="G403" i="12"/>
  <c r="M403" i="12" s="1"/>
  <c r="I403" i="12"/>
  <c r="K403" i="12"/>
  <c r="O403" i="12"/>
  <c r="Q403" i="12"/>
  <c r="Q398" i="12" s="1"/>
  <c r="V403" i="12"/>
  <c r="G405" i="12"/>
  <c r="M405" i="12" s="1"/>
  <c r="I405" i="12"/>
  <c r="K405" i="12"/>
  <c r="K398" i="12" s="1"/>
  <c r="O405" i="12"/>
  <c r="Q405" i="12"/>
  <c r="V405" i="12"/>
  <c r="G407" i="12"/>
  <c r="I407" i="12"/>
  <c r="K407" i="12"/>
  <c r="M407" i="12"/>
  <c r="O407" i="12"/>
  <c r="Q407" i="12"/>
  <c r="V407" i="12"/>
  <c r="O408" i="12"/>
  <c r="G409" i="12"/>
  <c r="I409" i="12"/>
  <c r="I408" i="12" s="1"/>
  <c r="K409" i="12"/>
  <c r="M409" i="12"/>
  <c r="O409" i="12"/>
  <c r="Q409" i="12"/>
  <c r="Q408" i="12" s="1"/>
  <c r="V409" i="12"/>
  <c r="G418" i="12"/>
  <c r="M418" i="12" s="1"/>
  <c r="M408" i="12" s="1"/>
  <c r="I418" i="12"/>
  <c r="K418" i="12"/>
  <c r="K408" i="12" s="1"/>
  <c r="O418" i="12"/>
  <c r="Q418" i="12"/>
  <c r="V418" i="12"/>
  <c r="V408" i="12" s="1"/>
  <c r="G427" i="12"/>
  <c r="I427" i="12"/>
  <c r="K427" i="12"/>
  <c r="M427" i="12"/>
  <c r="O427" i="12"/>
  <c r="Q427" i="12"/>
  <c r="V427" i="12"/>
  <c r="G431" i="12"/>
  <c r="M431" i="12" s="1"/>
  <c r="I431" i="12"/>
  <c r="K431" i="12"/>
  <c r="O431" i="12"/>
  <c r="Q431" i="12"/>
  <c r="V431" i="12"/>
  <c r="G434" i="12"/>
  <c r="M434" i="12" s="1"/>
  <c r="I434" i="12"/>
  <c r="K434" i="12"/>
  <c r="O434" i="12"/>
  <c r="Q434" i="12"/>
  <c r="V434" i="12"/>
  <c r="K435" i="12"/>
  <c r="G436" i="12"/>
  <c r="I436" i="12"/>
  <c r="I435" i="12" s="1"/>
  <c r="K436" i="12"/>
  <c r="M436" i="12"/>
  <c r="O436" i="12"/>
  <c r="Q436" i="12"/>
  <c r="Q435" i="12" s="1"/>
  <c r="V436" i="12"/>
  <c r="G446" i="12"/>
  <c r="G435" i="12" s="1"/>
  <c r="I446" i="12"/>
  <c r="K446" i="12"/>
  <c r="O446" i="12"/>
  <c r="O435" i="12" s="1"/>
  <c r="Q446" i="12"/>
  <c r="V446" i="12"/>
  <c r="G456" i="12"/>
  <c r="I456" i="12"/>
  <c r="K456" i="12"/>
  <c r="M456" i="12"/>
  <c r="O456" i="12"/>
  <c r="Q456" i="12"/>
  <c r="V456" i="12"/>
  <c r="G466" i="12"/>
  <c r="M466" i="12" s="1"/>
  <c r="I466" i="12"/>
  <c r="K466" i="12"/>
  <c r="O466" i="12"/>
  <c r="Q466" i="12"/>
  <c r="V466" i="12"/>
  <c r="V435" i="12" s="1"/>
  <c r="G476" i="12"/>
  <c r="I476" i="12"/>
  <c r="K476" i="12"/>
  <c r="M476" i="12"/>
  <c r="O476" i="12"/>
  <c r="Q476" i="12"/>
  <c r="V476" i="12"/>
  <c r="G477" i="12"/>
  <c r="O477" i="12"/>
  <c r="G478" i="12"/>
  <c r="M478" i="12" s="1"/>
  <c r="I478" i="12"/>
  <c r="I477" i="12" s="1"/>
  <c r="K478" i="12"/>
  <c r="O478" i="12"/>
  <c r="Q478" i="12"/>
  <c r="Q477" i="12" s="1"/>
  <c r="V478" i="12"/>
  <c r="G483" i="12"/>
  <c r="M483" i="12" s="1"/>
  <c r="I483" i="12"/>
  <c r="K483" i="12"/>
  <c r="K477" i="12" s="1"/>
  <c r="O483" i="12"/>
  <c r="Q483" i="12"/>
  <c r="V483" i="12"/>
  <c r="V477" i="12" s="1"/>
  <c r="G485" i="12"/>
  <c r="G484" i="12" s="1"/>
  <c r="I485" i="12"/>
  <c r="K485" i="12"/>
  <c r="K484" i="12" s="1"/>
  <c r="O485" i="12"/>
  <c r="O484" i="12" s="1"/>
  <c r="Q485" i="12"/>
  <c r="V485" i="12"/>
  <c r="V484" i="12" s="1"/>
  <c r="G491" i="12"/>
  <c r="I491" i="12"/>
  <c r="I484" i="12" s="1"/>
  <c r="K491" i="12"/>
  <c r="M491" i="12"/>
  <c r="O491" i="12"/>
  <c r="Q491" i="12"/>
  <c r="Q484" i="12" s="1"/>
  <c r="V491" i="12"/>
  <c r="G497" i="12"/>
  <c r="M497" i="12" s="1"/>
  <c r="I497" i="12"/>
  <c r="K497" i="12"/>
  <c r="O497" i="12"/>
  <c r="Q497" i="12"/>
  <c r="V497" i="12"/>
  <c r="G499" i="12"/>
  <c r="I499" i="12"/>
  <c r="K499" i="12"/>
  <c r="M499" i="12"/>
  <c r="O499" i="12"/>
  <c r="Q499" i="12"/>
  <c r="V499" i="12"/>
  <c r="G505" i="12"/>
  <c r="M505" i="12" s="1"/>
  <c r="I505" i="12"/>
  <c r="K505" i="12"/>
  <c r="O505" i="12"/>
  <c r="Q505" i="12"/>
  <c r="V505" i="12"/>
  <c r="G507" i="12"/>
  <c r="M507" i="12" s="1"/>
  <c r="I507" i="12"/>
  <c r="K507" i="12"/>
  <c r="O507" i="12"/>
  <c r="Q507" i="12"/>
  <c r="V507" i="12"/>
  <c r="G508" i="12"/>
  <c r="K508" i="12"/>
  <c r="O508" i="12"/>
  <c r="V508" i="12"/>
  <c r="G509" i="12"/>
  <c r="I509" i="12"/>
  <c r="I508" i="12" s="1"/>
  <c r="K509" i="12"/>
  <c r="M509" i="12"/>
  <c r="M508" i="12" s="1"/>
  <c r="O509" i="12"/>
  <c r="Q509" i="12"/>
  <c r="Q508" i="12" s="1"/>
  <c r="V509" i="12"/>
  <c r="G511" i="12"/>
  <c r="O511" i="12"/>
  <c r="G512" i="12"/>
  <c r="I512" i="12"/>
  <c r="I511" i="12" s="1"/>
  <c r="K512" i="12"/>
  <c r="M512" i="12"/>
  <c r="M511" i="12" s="1"/>
  <c r="O512" i="12"/>
  <c r="Q512" i="12"/>
  <c r="Q511" i="12" s="1"/>
  <c r="V512" i="12"/>
  <c r="G532" i="12"/>
  <c r="M532" i="12" s="1"/>
  <c r="I532" i="12"/>
  <c r="K532" i="12"/>
  <c r="K511" i="12" s="1"/>
  <c r="O532" i="12"/>
  <c r="Q532" i="12"/>
  <c r="V532" i="12"/>
  <c r="V511" i="12" s="1"/>
  <c r="G552" i="12"/>
  <c r="I552" i="12"/>
  <c r="K552" i="12"/>
  <c r="M552" i="12"/>
  <c r="O552" i="12"/>
  <c r="Q552" i="12"/>
  <c r="V552" i="12"/>
  <c r="G555" i="12"/>
  <c r="K555" i="12"/>
  <c r="O555" i="12"/>
  <c r="V555" i="12"/>
  <c r="G556" i="12"/>
  <c r="M556" i="12" s="1"/>
  <c r="M555" i="12" s="1"/>
  <c r="I556" i="12"/>
  <c r="I555" i="12" s="1"/>
  <c r="K556" i="12"/>
  <c r="O556" i="12"/>
  <c r="Q556" i="12"/>
  <c r="Q555" i="12" s="1"/>
  <c r="V556" i="12"/>
  <c r="G558" i="12"/>
  <c r="I558" i="12"/>
  <c r="I557" i="12" s="1"/>
  <c r="K558" i="12"/>
  <c r="M558" i="12"/>
  <c r="O558" i="12"/>
  <c r="Q558" i="12"/>
  <c r="Q557" i="12" s="1"/>
  <c r="V558" i="12"/>
  <c r="G560" i="12"/>
  <c r="M560" i="12" s="1"/>
  <c r="I560" i="12"/>
  <c r="K560" i="12"/>
  <c r="O560" i="12"/>
  <c r="O557" i="12" s="1"/>
  <c r="Q560" i="12"/>
  <c r="V560" i="12"/>
  <c r="G561" i="12"/>
  <c r="I561" i="12"/>
  <c r="K561" i="12"/>
  <c r="M561" i="12"/>
  <c r="O561" i="12"/>
  <c r="Q561" i="12"/>
  <c r="V561" i="12"/>
  <c r="G562" i="12"/>
  <c r="M562" i="12" s="1"/>
  <c r="I562" i="12"/>
  <c r="K562" i="12"/>
  <c r="O562" i="12"/>
  <c r="Q562" i="12"/>
  <c r="V562" i="12"/>
  <c r="V557" i="12" s="1"/>
  <c r="G563" i="12"/>
  <c r="I563" i="12"/>
  <c r="K563" i="12"/>
  <c r="M563" i="12"/>
  <c r="O563" i="12"/>
  <c r="Q563" i="12"/>
  <c r="V563" i="12"/>
  <c r="G565" i="12"/>
  <c r="M565" i="12" s="1"/>
  <c r="I565" i="12"/>
  <c r="K565" i="12"/>
  <c r="O565" i="12"/>
  <c r="Q565" i="12"/>
  <c r="V565" i="12"/>
  <c r="G569" i="12"/>
  <c r="M569" i="12" s="1"/>
  <c r="I569" i="12"/>
  <c r="K569" i="12"/>
  <c r="O569" i="12"/>
  <c r="Q569" i="12"/>
  <c r="V569" i="12"/>
  <c r="G571" i="12"/>
  <c r="M571" i="12" s="1"/>
  <c r="I571" i="12"/>
  <c r="K571" i="12"/>
  <c r="K557" i="12" s="1"/>
  <c r="O571" i="12"/>
  <c r="Q571" i="12"/>
  <c r="V571" i="12"/>
  <c r="G573" i="12"/>
  <c r="I573" i="12"/>
  <c r="K573" i="12"/>
  <c r="M573" i="12"/>
  <c r="O573" i="12"/>
  <c r="Q573" i="12"/>
  <c r="V573" i="12"/>
  <c r="G575" i="12"/>
  <c r="M575" i="12" s="1"/>
  <c r="I575" i="12"/>
  <c r="K575" i="12"/>
  <c r="O575" i="12"/>
  <c r="Q575" i="12"/>
  <c r="V575" i="12"/>
  <c r="G577" i="12"/>
  <c r="I577" i="12"/>
  <c r="K577" i="12"/>
  <c r="M577" i="12"/>
  <c r="O577" i="12"/>
  <c r="Q577" i="12"/>
  <c r="V577" i="12"/>
  <c r="G579" i="12"/>
  <c r="M579" i="12" s="1"/>
  <c r="I579" i="12"/>
  <c r="K579" i="12"/>
  <c r="O579" i="12"/>
  <c r="Q579" i="12"/>
  <c r="V579" i="12"/>
  <c r="G581" i="12"/>
  <c r="I581" i="12"/>
  <c r="K581" i="12"/>
  <c r="M581" i="12"/>
  <c r="O581" i="12"/>
  <c r="Q581" i="12"/>
  <c r="V581" i="12"/>
  <c r="G583" i="12"/>
  <c r="M583" i="12" s="1"/>
  <c r="I583" i="12"/>
  <c r="K583" i="12"/>
  <c r="O583" i="12"/>
  <c r="Q583" i="12"/>
  <c r="V583" i="12"/>
  <c r="AE586" i="12"/>
  <c r="F40" i="1" s="1"/>
  <c r="AF586" i="12"/>
  <c r="I20" i="1"/>
  <c r="I19" i="1"/>
  <c r="I18" i="1"/>
  <c r="I16" i="1"/>
  <c r="H47" i="1"/>
  <c r="I47" i="1" s="1"/>
  <c r="H46" i="1"/>
  <c r="I46" i="1" s="1"/>
  <c r="H45" i="1"/>
  <c r="I45" i="1" s="1"/>
  <c r="H44" i="1"/>
  <c r="I44" i="1" s="1"/>
  <c r="H43" i="1"/>
  <c r="I43" i="1" s="1"/>
  <c r="G47" i="13" l="1"/>
  <c r="AF77" i="13"/>
  <c r="G41" i="1"/>
  <c r="I78" i="1"/>
  <c r="F39" i="1"/>
  <c r="F48" i="1" s="1"/>
  <c r="G23" i="1" s="1"/>
  <c r="A23" i="1" s="1"/>
  <c r="F41" i="1"/>
  <c r="H41" i="1" s="1"/>
  <c r="I41" i="1" s="1"/>
  <c r="M12" i="17"/>
  <c r="AF21" i="17"/>
  <c r="G12" i="17"/>
  <c r="AF45" i="16"/>
  <c r="M40" i="16"/>
  <c r="M37" i="16" s="1"/>
  <c r="M16" i="16"/>
  <c r="M8" i="16" s="1"/>
  <c r="M8" i="15"/>
  <c r="AF68" i="15"/>
  <c r="M64" i="15"/>
  <c r="M62" i="15" s="1"/>
  <c r="M56" i="15"/>
  <c r="M48" i="15" s="1"/>
  <c r="M32" i="15"/>
  <c r="M31" i="15" s="1"/>
  <c r="M16" i="15"/>
  <c r="M14" i="15" s="1"/>
  <c r="M21" i="14"/>
  <c r="M20" i="14" s="1"/>
  <c r="M9" i="14"/>
  <c r="M8" i="14" s="1"/>
  <c r="M29" i="13"/>
  <c r="M49" i="13"/>
  <c r="M47" i="13" s="1"/>
  <c r="M16" i="13"/>
  <c r="M8" i="13" s="1"/>
  <c r="M262" i="12"/>
  <c r="M145" i="12"/>
  <c r="M557" i="12"/>
  <c r="M477" i="12"/>
  <c r="M171" i="12"/>
  <c r="M303" i="12"/>
  <c r="M251" i="12"/>
  <c r="M485" i="12"/>
  <c r="M484" i="12" s="1"/>
  <c r="M446" i="12"/>
  <c r="M435" i="12" s="1"/>
  <c r="M386" i="12"/>
  <c r="M385" i="12" s="1"/>
  <c r="M317" i="12"/>
  <c r="M312" i="12" s="1"/>
  <c r="M271" i="12"/>
  <c r="M270" i="12" s="1"/>
  <c r="M174" i="12"/>
  <c r="M160" i="12"/>
  <c r="M159" i="12" s="1"/>
  <c r="M96" i="12"/>
  <c r="M95" i="12" s="1"/>
  <c r="G557" i="12"/>
  <c r="G408" i="12"/>
  <c r="G145" i="12"/>
  <c r="M401" i="12"/>
  <c r="M398" i="12" s="1"/>
  <c r="M349" i="12"/>
  <c r="M346" i="12" s="1"/>
  <c r="M311" i="12"/>
  <c r="M310" i="12" s="1"/>
  <c r="M265" i="12"/>
  <c r="M71" i="12"/>
  <c r="M64" i="12" s="1"/>
  <c r="M33" i="12"/>
  <c r="M8" i="12" s="1"/>
  <c r="J28" i="1"/>
  <c r="J26" i="1"/>
  <c r="G38" i="1"/>
  <c r="F38" i="1"/>
  <c r="J23" i="1"/>
  <c r="J24" i="1"/>
  <c r="J25" i="1"/>
  <c r="J27" i="1"/>
  <c r="E24" i="1"/>
  <c r="E26" i="1"/>
  <c r="I17" i="1" l="1"/>
  <c r="I21" i="1" s="1"/>
  <c r="G77" i="13"/>
  <c r="I71" i="1"/>
  <c r="I92" i="1" s="1"/>
  <c r="J91" i="1" s="1"/>
  <c r="G39" i="1"/>
  <c r="G42" i="1"/>
  <c r="H42" i="1" s="1"/>
  <c r="I42" i="1" s="1"/>
  <c r="G40" i="1"/>
  <c r="H40" i="1" s="1"/>
  <c r="I40" i="1" s="1"/>
  <c r="J57" i="1"/>
  <c r="J87" i="1"/>
  <c r="J81" i="1"/>
  <c r="J76" i="1"/>
  <c r="J67" i="1"/>
  <c r="J55" i="1"/>
  <c r="J77" i="1"/>
  <c r="J90" i="1"/>
  <c r="J73" i="1"/>
  <c r="J79" i="1"/>
  <c r="J82" i="1"/>
  <c r="J61" i="1"/>
  <c r="J56" i="1"/>
  <c r="J78" i="1"/>
  <c r="J64" i="1"/>
  <c r="J66" i="1"/>
  <c r="J88" i="1"/>
  <c r="J71" i="1"/>
  <c r="J62" i="1"/>
  <c r="J80" i="1"/>
  <c r="J58" i="1"/>
  <c r="J63" i="1"/>
  <c r="J69" i="1"/>
  <c r="J89" i="1"/>
  <c r="J59" i="1"/>
  <c r="J65" i="1"/>
  <c r="J85" i="1"/>
  <c r="G24" i="1"/>
  <c r="A24" i="1"/>
  <c r="J60" i="1" l="1"/>
  <c r="J68" i="1"/>
  <c r="J72" i="1"/>
  <c r="J92" i="1" s="1"/>
  <c r="J70" i="1"/>
  <c r="J75" i="1"/>
  <c r="J74" i="1"/>
  <c r="J84" i="1"/>
  <c r="J86" i="1"/>
  <c r="J83" i="1"/>
  <c r="H39" i="1"/>
  <c r="H48" i="1" s="1"/>
  <c r="G48" i="1"/>
  <c r="I39" i="1" l="1"/>
  <c r="I48" i="1" s="1"/>
  <c r="J42" i="1" s="1"/>
  <c r="J40" i="1"/>
  <c r="J45" i="1"/>
  <c r="J46" i="1"/>
  <c r="G25" i="1"/>
  <c r="G28" i="1"/>
  <c r="J47" i="1" l="1"/>
  <c r="J41" i="1"/>
  <c r="J44" i="1"/>
  <c r="J39" i="1"/>
  <c r="J48" i="1" s="1"/>
  <c r="J43" i="1"/>
  <c r="A25" i="1"/>
  <c r="A26" i="1" l="1"/>
  <c r="G26" i="1"/>
  <c r="A27" i="1" s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Uživatel systému Windows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Uživatel systému Windows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Uživatel systému Windows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Uživatel systému Windows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Uživatel systému Windows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Uživatel systému Windows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<sst xmlns="http://schemas.openxmlformats.org/spreadsheetml/2006/main" count="3989" uniqueCount="1244">
  <si>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</si>
  <si>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</si>
  <si>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</si>
  <si>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</si>
  <si>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</si>
  <si>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</si>
  <si>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</si>
  <si>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</si>
  <si>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</si>
  <si>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</si>
  <si>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</si>
  <si>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</si>
  <si>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</si>
  <si>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</si>
  <si>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</si>
  <si>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</si>
  <si>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</si>
  <si>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</si>
  <si>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</si>
  <si>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</si>
  <si>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</si>
  <si>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</si>
  <si>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</si>
  <si>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</si>
  <si>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</si>
  <si>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</si>
  <si>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</si>
  <si>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</si>
  <si>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</si>
  <si>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</si>
  <si>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</si>
  <si>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</si>
  <si>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</si>
  <si>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</si>
  <si>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</si>
  <si>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</si>
  <si>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</si>
  <si>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</si>
  <si>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</si>
  <si>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</si>
  <si>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</si>
  <si>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</si>
  <si>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</si>
  <si>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2019113_2</t>
  </si>
  <si>
    <t>Pardubický kraj</t>
  </si>
  <si>
    <t>Komenského náměstí 125</t>
  </si>
  <si>
    <t>Pardubice-Pardubice-Staré Město</t>
  </si>
  <si>
    <t>53002</t>
  </si>
  <si>
    <t>70892822</t>
  </si>
  <si>
    <t>CZ70892822</t>
  </si>
  <si>
    <t>Stavba</t>
  </si>
  <si>
    <t>01</t>
  </si>
  <si>
    <t>SO 01 Dětský domov</t>
  </si>
  <si>
    <t>Stavební úpravy</t>
  </si>
  <si>
    <t>02</t>
  </si>
  <si>
    <t>Zdravotně technické instalace</t>
  </si>
  <si>
    <t>03</t>
  </si>
  <si>
    <t>Plynovod</t>
  </si>
  <si>
    <t>04</t>
  </si>
  <si>
    <t>Vytápění</t>
  </si>
  <si>
    <t>05</t>
  </si>
  <si>
    <t>Elektroinstalace</t>
  </si>
  <si>
    <t>Vedlejší a ostatní náklady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</si>
  <si>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</si>
  <si>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</si>
  <si>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</si>
  <si>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</si>
  <si>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</si>
  <si>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</si>
  <si>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</si>
  <si>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</si>
  <si>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</si>
  <si>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</si>
  <si>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</si>
  <si>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</si>
  <si>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</si>
  <si>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</si>
  <si>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</si>
  <si>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</si>
  <si>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</si>
  <si>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</si>
  <si>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</si>
  <si>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</si>
  <si>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</si>
  <si>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</si>
  <si>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</si>
  <si>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</si>
  <si>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</si>
  <si>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</si>
  <si>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</si>
  <si>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</si>
  <si>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</si>
  <si>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</si>
  <si>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</si>
  <si>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</si>
  <si>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</si>
  <si>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</si>
  <si>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</si>
  <si>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</si>
  <si>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</si>
  <si>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</si>
  <si>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</si>
  <si>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</si>
  <si>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</si>
  <si>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</si>
  <si>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</si>
  <si>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</si>
  <si>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</si>
  <si>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</si>
  <si>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</si>
  <si>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</si>
  <si>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</si>
  <si>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</si>
  <si>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</si>
  <si>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</si>
  <si>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</si>
  <si>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</si>
  <si>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</si>
  <si>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</si>
  <si>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</si>
  <si>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</si>
  <si>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</si>
  <si>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</si>
  <si>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</si>
  <si>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</si>
  <si>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</si>
  <si>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</si>
  <si>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</si>
  <si>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</si>
  <si>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</si>
  <si>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</si>
  <si>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</si>
  <si>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</si>
  <si>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</si>
  <si>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</si>
  <si>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</si>
  <si>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</si>
  <si>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</si>
  <si>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</si>
  <si>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</si>
  <si>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</si>
  <si>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</si>
  <si>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</si>
  <si>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</si>
  <si>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</si>
  <si>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</si>
  <si>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</si>
  <si>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</si>
  <si>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</si>
  <si>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</si>
  <si>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</si>
  <si>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</si>
  <si>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</si>
  <si>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</si>
  <si>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</si>
  <si>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</si>
  <si>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</si>
  <si>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</si>
  <si>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</si>
  <si>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</si>
  <si>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</si>
  <si>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</si>
  <si>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</si>
  <si>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</si>
  <si>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</si>
  <si>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</si>
  <si>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</si>
  <si>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310239211</t>
  </si>
  <si>
    <t>Zazdívka otvorů plochy do 4 m2 cihlami na MVC</t>
  </si>
  <si>
    <t>m3</t>
  </si>
  <si>
    <t>RTS 20/ I</t>
  </si>
  <si>
    <t>Práce</t>
  </si>
  <si>
    <t>POL1_</t>
  </si>
  <si>
    <t>1NP mezi 1.01 a 1.04 : 1,2*2,1*0,5</t>
  </si>
  <si>
    <t>VV</t>
  </si>
  <si>
    <t>1NP okno východní strana : 1*1,5*0,45</t>
  </si>
  <si>
    <t>1NP dveře východní strana : 1,2*2,1*0,45</t>
  </si>
  <si>
    <t>2NP mezi 2.02 a 2.06 : 1,2*2,1*0,4</t>
  </si>
  <si>
    <t>340239212</t>
  </si>
  <si>
    <t>Zazdívka otvorů pl.4 m2,cihlami tl.zdi nad 10 cm s použitím suché maltové směsi</t>
  </si>
  <si>
    <t>m2</t>
  </si>
  <si>
    <t>1NP příčka mezi 1.05 a 1.06 : 1*2,3</t>
  </si>
  <si>
    <t>310237241</t>
  </si>
  <si>
    <t>Zazdívka otvorů pl. 0,25 m2 cihlami, tl. zdi 30 cm</t>
  </si>
  <si>
    <t>kus</t>
  </si>
  <si>
    <t>zazdívka po elektro.skříni v 1.07 : 1</t>
  </si>
  <si>
    <t>311271182</t>
  </si>
  <si>
    <t>Zdivo z tvárnic pórobetonových tl. 450 mm</t>
  </si>
  <si>
    <t>2NP obvod. zeď vikýře : 8,35*2-4,4</t>
  </si>
  <si>
    <t>342255024</t>
  </si>
  <si>
    <t>Příčky z desek pórobetonových tl. 10 cm</t>
  </si>
  <si>
    <t>1NP příčka mezi 1.02 a 1.03 : 0,875*2,75</t>
  </si>
  <si>
    <t>1NP příčka mezi 1.08 a 1.09 : 4,17*2,75+0,925*1,9</t>
  </si>
  <si>
    <t>1NP příčka mezi 1.10 a 1.11/13 : 2,75*2,75-1,4-1,4</t>
  </si>
  <si>
    <t>1NP příčka mezi 1.01 a 1.10/11/12/13 : 4,4*2,75-1,6-2</t>
  </si>
  <si>
    <t>1NP příčka mezi 1.11 a 1.13 : 1,72*2,75</t>
  </si>
  <si>
    <t>1NP příčka mezi 1.11 a 1.12 : 2,3*2,75</t>
  </si>
  <si>
    <t>1NP vyzdívka kuch. linky : 2,32*1,1</t>
  </si>
  <si>
    <t>2NP nad věncem : 7,8*0,4*2</t>
  </si>
  <si>
    <t>342255028</t>
  </si>
  <si>
    <t>Příčky z desek pórobetonových tl. 15 cm</t>
  </si>
  <si>
    <t>1NP mezi 1.05 a 1.04 : 3,38*2,75</t>
  </si>
  <si>
    <t>342255032</t>
  </si>
  <si>
    <t>Příčky z desek pórobetonových tl. 20 cm</t>
  </si>
  <si>
    <t>1NP mezi 1.02/3 a 1.04 : 3,38*2,75</t>
  </si>
  <si>
    <t>342941111</t>
  </si>
  <si>
    <t>Připojení příček ke stáv.konstr. kotvou na hmožd.</t>
  </si>
  <si>
    <t>m</t>
  </si>
  <si>
    <t>1NP : 11*2,75</t>
  </si>
  <si>
    <t>317941121</t>
  </si>
  <si>
    <t>Osazení ocelových válcovaných nosníků do č.12 včetně dodávky profilu I č.12</t>
  </si>
  <si>
    <t>t</t>
  </si>
  <si>
    <t>1NP : 7,8*0,0111</t>
  </si>
  <si>
    <t>317941123</t>
  </si>
  <si>
    <t>Osazení ocelových válcovaných nosníků  č.14-22 včetně dodávky profilu I č.14</t>
  </si>
  <si>
    <t>2NP dveře : 5,6*0,0144</t>
  </si>
  <si>
    <t>2NP okno : 4,2*0,0144</t>
  </si>
  <si>
    <t>346244381</t>
  </si>
  <si>
    <t>Plentování ocelových nosníků výšky do 20 cm s použitím suché maltové směsi</t>
  </si>
  <si>
    <t>1NP dveře 1.02 : 0,8*0,5+2*(0,15*1,3)</t>
  </si>
  <si>
    <t>1NP dveře 1.03 : 0,8*0,5+2*(0,15*1,3)</t>
  </si>
  <si>
    <t>2NP dveře z 2.01 do 2.05 : 0,9*0,65+2*(0,15*1,4)</t>
  </si>
  <si>
    <t>2NP okno : 1,6*0,3+2*(0,15*2,1)</t>
  </si>
  <si>
    <t>317121151</t>
  </si>
  <si>
    <t>Montáž překladů do 105 cm dodatečně do rýh včetně dodávky materiálu</t>
  </si>
  <si>
    <t>1NP překlady příček do 1.05 a 1.04 : 2</t>
  </si>
  <si>
    <t>317121047</t>
  </si>
  <si>
    <t>Překlad nenosný pórobeton, světlost otv. do 105 cm D+M</t>
  </si>
  <si>
    <t>317121049</t>
  </si>
  <si>
    <t>Překlad nenosný pórobeton, světlost otv. do 225 cm, D+M</t>
  </si>
  <si>
    <t>1NP do 1.12 : 1</t>
  </si>
  <si>
    <t>342112346</t>
  </si>
  <si>
    <t>Příčka SD tl.200 mm,ocel.kce bez TI</t>
  </si>
  <si>
    <t>2.NP : 2,6*(5,131+2+2,032+3,25)-3*1,6</t>
  </si>
  <si>
    <t>342012221</t>
  </si>
  <si>
    <t>Příčka SDK tl.100 mm,ocel.kce CD,1x oplášť.,RB 12,5mm vč. TI 60mm</t>
  </si>
  <si>
    <t>2.NP : 4,415*2,5-1,6</t>
  </si>
  <si>
    <t>342090211</t>
  </si>
  <si>
    <t>Otvor v SDK, pro dveře 1kř, 1xopl.</t>
  </si>
  <si>
    <t>347013111</t>
  </si>
  <si>
    <t>Předstěna SDK,tl.235mm, oc.kce CD,1xRB 12,5mm bez dodávky izolace</t>
  </si>
  <si>
    <t>2NP severní strana : 10,45*3</t>
  </si>
  <si>
    <t>2NP západní strana : 8,55*1,5</t>
  </si>
  <si>
    <t>2NP východní strana : 5,1*2,1</t>
  </si>
  <si>
    <t>347013121</t>
  </si>
  <si>
    <t>Stěna SDK,1xoc.kce CD,1xRB 12,5mm vč. TI 60 mm</t>
  </si>
  <si>
    <t>stěny vikýře Z2 : 5,8*2</t>
  </si>
  <si>
    <t>342090111</t>
  </si>
  <si>
    <t>Otvor v SDK předstěně, pro okno, 1xopl.</t>
  </si>
  <si>
    <t>347051422</t>
  </si>
  <si>
    <t>Stěna šachty z SDK, 1xopl.,deska RF 15 mm</t>
  </si>
  <si>
    <t>2NP obezdívka komínu : 1,1*1,5</t>
  </si>
  <si>
    <t>416021121</t>
  </si>
  <si>
    <t>Podhledy SDK, kovová.kce CD. 1x deska RB 12,5 mm</t>
  </si>
  <si>
    <t>2NP 2.04 : 11,04*1,1+20,1</t>
  </si>
  <si>
    <t>2NP 2.05 : 9,16</t>
  </si>
  <si>
    <t>2NP 2.01 : 7,89*1,1</t>
  </si>
  <si>
    <t>2NP 2.03 : 21</t>
  </si>
  <si>
    <t>2NP 2.02 : 12,9*1,05</t>
  </si>
  <si>
    <t>416021123</t>
  </si>
  <si>
    <t>Podhledy SDK, kovová.kce CD. 1x deska RBI 12,5 mm</t>
  </si>
  <si>
    <t>1NP 1.07 : 3*2,2</t>
  </si>
  <si>
    <t>1NP 1.02 a 1.03 : 1,54+1,51</t>
  </si>
  <si>
    <t>416093141</t>
  </si>
  <si>
    <t>Čelo podhledu SDK, 1xCD,1xRB 12,5 mm</t>
  </si>
  <si>
    <t>1NP 1.07 čelo : 0,1*5,2</t>
  </si>
  <si>
    <t>416091081</t>
  </si>
  <si>
    <t>Příplatek k podhledu sádrokart. za plochu do 2 m2</t>
  </si>
  <si>
    <t>416091083</t>
  </si>
  <si>
    <t>Příplatek k podhledu sádrokart. za plochu do 10 m2</t>
  </si>
  <si>
    <t>POL1_1</t>
  </si>
  <si>
    <t>1NP kuchyň : 6,6</t>
  </si>
  <si>
    <t>417321414</t>
  </si>
  <si>
    <t>Ztužující pásy a věnce z betonu železového C 25/30</t>
  </si>
  <si>
    <t>2NP věnec vykýř : 8,4*0,25*0,25</t>
  </si>
  <si>
    <t>417361821</t>
  </si>
  <si>
    <t>Výztuž ztužujících pásů a věnců z oceli</t>
  </si>
  <si>
    <t>2NP věnec vykýř : 0,525*0,1</t>
  </si>
  <si>
    <t>417351115</t>
  </si>
  <si>
    <t>Bednění ztužujících pásů a věnců - zřízení</t>
  </si>
  <si>
    <t>8,4*0,35</t>
  </si>
  <si>
    <t>417351116</t>
  </si>
  <si>
    <t>Bednění ztužujících pásů a věnců - odstranění</t>
  </si>
  <si>
    <t>411351201</t>
  </si>
  <si>
    <t>Bednění věnce vč. podepření - zřízení</t>
  </si>
  <si>
    <t>2NP věnec vykýř : 4*0,25</t>
  </si>
  <si>
    <t>411351102</t>
  </si>
  <si>
    <t>Bednění věnce - odstranění</t>
  </si>
  <si>
    <t>430320100</t>
  </si>
  <si>
    <t>Schodiště ze železobetonu křivočaré vč. nášlapů a zábradlí</t>
  </si>
  <si>
    <t>m DVČ</t>
  </si>
  <si>
    <t>Agregovaná položka</t>
  </si>
  <si>
    <t>POL2_</t>
  </si>
  <si>
    <t>610991111</t>
  </si>
  <si>
    <t>Zakrývání výplní vnitřních otvorů</t>
  </si>
  <si>
    <t>1NP : 2,7*2,35+4*(1,2*1,5)+2*(1*1,5)</t>
  </si>
  <si>
    <t>2NP : 2*(0,62*0,63)+1,2*1,5+2*(2*1,1)+0,88*1,2+1,6*0,75</t>
  </si>
  <si>
    <t>611423231</t>
  </si>
  <si>
    <t>Oprava omítek stropů s rákosem do 10% pl-štukových</t>
  </si>
  <si>
    <t>1NP oprava stropu 1.06 : 25,3</t>
  </si>
  <si>
    <t>1NP (mimo 1.06) původní stavba : 34,7</t>
  </si>
  <si>
    <t>611421231</t>
  </si>
  <si>
    <t>Oprava váp.omítek stropů do 10% plochy - štukových s použitím suché maltové směsi</t>
  </si>
  <si>
    <t>1NP přístavba : 21,05</t>
  </si>
  <si>
    <t>612421231</t>
  </si>
  <si>
    <t>Oprava vápen.omítek stěn do 10 % pl. - štukových</t>
  </si>
  <si>
    <t>1NP oprava omítek 1.06 : 17,74*2,7</t>
  </si>
  <si>
    <t>1.01 : 8,17*2,7-1,6-1,5</t>
  </si>
  <si>
    <t>1.02 : 2,5*2,7-1,4</t>
  </si>
  <si>
    <t>1.03 : 2,5*2,7-1,4</t>
  </si>
  <si>
    <t>1.04 : 9*2,7-1,6-3,6</t>
  </si>
  <si>
    <t>1.05 : 12,38*2,7-1,6-3,6</t>
  </si>
  <si>
    <t>1.07 : 9,95*2,7-1,8</t>
  </si>
  <si>
    <t>1.08 : 3,36*2,7</t>
  </si>
  <si>
    <t>1.09 : 6,67*2,7</t>
  </si>
  <si>
    <t>1.10 : 4,8*2,7-1,6-1,4</t>
  </si>
  <si>
    <t>1.11 : 4,7*2,7-1,5</t>
  </si>
  <si>
    <t>1.12 : 0,9*2,7</t>
  </si>
  <si>
    <t>2.01 : 8,14*2,7-0,73</t>
  </si>
  <si>
    <t>1NP odečet hrubé omítky pod obklady : -15,33</t>
  </si>
  <si>
    <t>612421615</t>
  </si>
  <si>
    <t>Omítka vnitřní zdiva, MVC, hrubá zatřená</t>
  </si>
  <si>
    <t xml:space="preserve">1NP pod obklady : </t>
  </si>
  <si>
    <t>1.02 : 1,42*1,5</t>
  </si>
  <si>
    <t>1.03 : 1,46*1,5</t>
  </si>
  <si>
    <t>1.07 : 3*0,6</t>
  </si>
  <si>
    <t>1.11 : 4,56*2,02</t>
  </si>
  <si>
    <t>612474450</t>
  </si>
  <si>
    <t>Omítka stěn vnitřní tenkovrstv na pórobeton</t>
  </si>
  <si>
    <t>1NP 1.01 : 8,15</t>
  </si>
  <si>
    <t>1NP 1.02 : 2,5*1,2</t>
  </si>
  <si>
    <t>1NP 1.03 : 2,5*1,2</t>
  </si>
  <si>
    <t>1NP 1.04 : 3,38*2*2,7</t>
  </si>
  <si>
    <t>1NP 1.05 : 3,38*2,7</t>
  </si>
  <si>
    <t>1NP 1.06 : 2,32*1,1</t>
  </si>
  <si>
    <t>1NP 1.07 : 2,32*1,1+0,6*2,7*2</t>
  </si>
  <si>
    <t>1NP 1.08 : (2,45+0,925)*2,7-1,6</t>
  </si>
  <si>
    <t>1NP 1.09 (+1.10) : 4,16*2,7</t>
  </si>
  <si>
    <t>1NP 1.10 : 4,05*2,7-1,4-1,4-1,6</t>
  </si>
  <si>
    <t>1NP 1.11 : 6,66*0,75</t>
  </si>
  <si>
    <t>1NP 1.12 : 3,29*2,7-1,8</t>
  </si>
  <si>
    <t>1NP 1.13 : 3*2,7-1,4</t>
  </si>
  <si>
    <t>2NP 2.03 : 3,68*2,6-2,2</t>
  </si>
  <si>
    <t>2NP 2.04 : 3,4*2,6-2,2</t>
  </si>
  <si>
    <t>601016195</t>
  </si>
  <si>
    <t>Penetrace hloubk. stropů vč. materiálu</t>
  </si>
  <si>
    <t>612481211</t>
  </si>
  <si>
    <t>Montáž výztužné sítě(perlinky)do stěrky-vnit.stěny vč.dod</t>
  </si>
  <si>
    <t>Pod obklady na porobeton : 1,64*1,5+1,64*1,5+6,7*2,02</t>
  </si>
  <si>
    <t>620991121</t>
  </si>
  <si>
    <t>Zakrývání výplní vnějších otvorů z lešení</t>
  </si>
  <si>
    <t>1NP okna : 2,7*2,35+1,8*4+1,6+2*1,5</t>
  </si>
  <si>
    <t>2NP okna : 1,8+1,6*0,75+3*0,4</t>
  </si>
  <si>
    <t>622472112</t>
  </si>
  <si>
    <t>Omítka stěn vnější ze SMS štuková slož. II. ručně vč. perlinky a barvy</t>
  </si>
  <si>
    <t>vikýř Z1 : 8,74*2,4-4,4</t>
  </si>
  <si>
    <t>602021187</t>
  </si>
  <si>
    <t>Stěrka na stěnách silikonová vč. penetrace a barvy</t>
  </si>
  <si>
    <t>622397131</t>
  </si>
  <si>
    <t>Oprava KZS, EPS, akrylátová omítka</t>
  </si>
  <si>
    <t>dozdívky 1.NP : 2</t>
  </si>
  <si>
    <t>bourané okno 2.NP : 1</t>
  </si>
  <si>
    <t>632418130</t>
  </si>
  <si>
    <t>Potěr ruční zpracování, tl. do 30 mm, samonivelační, vč. penetrace</t>
  </si>
  <si>
    <t>1NP : 99,26</t>
  </si>
  <si>
    <t>2NP : 82,37</t>
  </si>
  <si>
    <t>941941031</t>
  </si>
  <si>
    <t>Montáž lešení leh.řad.s podlahami,š.do 1 m, H 10 m</t>
  </si>
  <si>
    <t>11,09*3,57+11,08*7,1+8,17*7,1+8*4,84</t>
  </si>
  <si>
    <t>941941191</t>
  </si>
  <si>
    <t>Příplatek za každý měsíc použití lešení k pol.1031</t>
  </si>
  <si>
    <t>(11,09*3,57+11,08*7,1+8,17*7,1+8*4,84)*1</t>
  </si>
  <si>
    <t>941941831</t>
  </si>
  <si>
    <t>Demontáž lešení leh.řad.s podlahami,š.1 m, H 10 m</t>
  </si>
  <si>
    <t>941955001</t>
  </si>
  <si>
    <t>Lešení lehké pomocné, výška podlahy do 1,2 m</t>
  </si>
  <si>
    <t>99,26+82,37</t>
  </si>
  <si>
    <t>952901111</t>
  </si>
  <si>
    <t>Vyčištění budov o výšce podlaží do 4 m</t>
  </si>
  <si>
    <t>973031325</t>
  </si>
  <si>
    <t>Vysekání kapes zeď cihel. MVC, pl. 0,1m2, hl. 30cm</t>
  </si>
  <si>
    <t>otvory pro uložení trámů střechy S2 a S3 : 8</t>
  </si>
  <si>
    <t>962032231</t>
  </si>
  <si>
    <t>Bourání zdiva z cihel pálených na MVC</t>
  </si>
  <si>
    <t>1NP zeď z 1.01 do 1.03 : 0,9*2,3*0,5</t>
  </si>
  <si>
    <t>1NP zeď z 1.10 do 1.02 : 0,9*2,3*0,5</t>
  </si>
  <si>
    <t>2NP zeď z 2.01 do 2.05 : 1*2,6*0,65</t>
  </si>
  <si>
    <t>1NP obvodová zeď západní strana : 0,3*1,6*0,5+2,7*0,8*0,5</t>
  </si>
  <si>
    <t>2NP severní obvodová zeď : 1,6*0,75*0,3</t>
  </si>
  <si>
    <t>962031125</t>
  </si>
  <si>
    <t>Bourání příček z cihel pálených děrovan. tl.140 mm</t>
  </si>
  <si>
    <t>příčka mezi 1.05 a 1.06 : 1*2,3</t>
  </si>
  <si>
    <t>příčka mezi 1.04 a 1.06 : 1*2,3</t>
  </si>
  <si>
    <t>příčka mezi 1.10 a 1.13 : 4,75*2,75</t>
  </si>
  <si>
    <t>příčka mezi 1.04 a 1.05 : 3,38*2,75</t>
  </si>
  <si>
    <t>příčka u stávajícího kotle : 1,5*2,75</t>
  </si>
  <si>
    <t>šachta : 0,6*2,75</t>
  </si>
  <si>
    <t>příčka mezi 1.06 a 1.07 : 3,55*2,75</t>
  </si>
  <si>
    <t>příčka kuchyňkou a soc. : 3*2,75</t>
  </si>
  <si>
    <t>příčka v 1.04 : 4,38*2,75</t>
  </si>
  <si>
    <t>968062747</t>
  </si>
  <si>
    <t>Vybourání dřevěných stěn plochy nad 4 m2</t>
  </si>
  <si>
    <t>zástěna u kotelny a prádelny : 5,7*2,75</t>
  </si>
  <si>
    <t>963074969</t>
  </si>
  <si>
    <t>Vybourání schodnic z ocel.nosníků plentovaných</t>
  </si>
  <si>
    <t>vybourání schodnic vnitřních : 3*1,4</t>
  </si>
  <si>
    <t>vybourání schodnic vnějších : (2+3,2+2)*1,25</t>
  </si>
  <si>
    <t>963042819</t>
  </si>
  <si>
    <t>Bourání schodišťových stupňů betonových</t>
  </si>
  <si>
    <t>1,1*13</t>
  </si>
  <si>
    <t>963012510R</t>
  </si>
  <si>
    <t>Bourání schodišťových podest</t>
  </si>
  <si>
    <t>Vlastní</t>
  </si>
  <si>
    <t>Indiv</t>
  </si>
  <si>
    <t>vybourání 2 podest : 2*0,2</t>
  </si>
  <si>
    <t>965042131</t>
  </si>
  <si>
    <t>Bourání mazanin betonových  tl. do 10 cm, pl. do 4 m2 ručně tl. mazaniny 5 - 8 cm</t>
  </si>
  <si>
    <t>vybourání stropu vedle schodiště : 1,25*2,05*0,05</t>
  </si>
  <si>
    <t>vybourání podlahy pod zeď vykýře : 8*0,45*0,05</t>
  </si>
  <si>
    <t>Bourání mazanin betonových  tl. 10 cm, pl. 4 m2 ručně tl. mazaniny 8 - 10 cm</t>
  </si>
  <si>
    <t>1NP 1.04 (vyvýšená podlaha) : 2,5*0,1</t>
  </si>
  <si>
    <t>965049111</t>
  </si>
  <si>
    <t>Příplatek, bourání mazanin se svař. síťí tl. 10 cm</t>
  </si>
  <si>
    <t>963011512</t>
  </si>
  <si>
    <t>Bourání stropů z tvárnic keramických, nosníky ocelové</t>
  </si>
  <si>
    <t>vybourání stropu vedle schodiště : 1,25*2,05</t>
  </si>
  <si>
    <t>962036112</t>
  </si>
  <si>
    <t>DMTZ SDK příčky</t>
  </si>
  <si>
    <t>2NP : 6,2*3</t>
  </si>
  <si>
    <t>962036412</t>
  </si>
  <si>
    <t>DMTZ SDK předstěny</t>
  </si>
  <si>
    <t>štíty : 11,05*2</t>
  </si>
  <si>
    <t>předstěna severní : 10*3</t>
  </si>
  <si>
    <t>předstěna jižní : 10*0,9</t>
  </si>
  <si>
    <t>962036993</t>
  </si>
  <si>
    <t>Přípl.za DMTZ vrstvy tep.izolace tl.100mm</t>
  </si>
  <si>
    <t>štíty : 11,05*2*1,8</t>
  </si>
  <si>
    <t>předstěna severní : 10*3*1,8</t>
  </si>
  <si>
    <t>předstěna jižní : 10*0,9*1,8</t>
  </si>
  <si>
    <t>963016111</t>
  </si>
  <si>
    <t>DMTZ podhledu SDK</t>
  </si>
  <si>
    <t>2NP podhled : 10*6</t>
  </si>
  <si>
    <t>2NP podhled nas schodištěm : 9,5*1,2</t>
  </si>
  <si>
    <t>963016998</t>
  </si>
  <si>
    <t>Přípl.za DMTZ vrstvy tep.izolace tl.180 mm,podhled</t>
  </si>
  <si>
    <t>963016211</t>
  </si>
  <si>
    <t>DMTZ podhledu z kazet</t>
  </si>
  <si>
    <t>1NP 1.05 a 1.06 : 35</t>
  </si>
  <si>
    <t>968061125</t>
  </si>
  <si>
    <t>Vyvěšení dřevěných dveřních křídel pl. do 2 m2</t>
  </si>
  <si>
    <t>968072455</t>
  </si>
  <si>
    <t>Vybourání kovových dveřních zárubní pl. do 2 m2</t>
  </si>
  <si>
    <t>968062354</t>
  </si>
  <si>
    <t>Vybourání dřevěných rámů oken dvojitých pl. 1 m2</t>
  </si>
  <si>
    <t>podkroví : 2*0,3</t>
  </si>
  <si>
    <t>968083002</t>
  </si>
  <si>
    <t>Vybourání plastových oken do 2 m2</t>
  </si>
  <si>
    <t>1NP východní strana : 1,5</t>
  </si>
  <si>
    <t>968096001</t>
  </si>
  <si>
    <t>Bourání parapetů plastových š. do 20 cm</t>
  </si>
  <si>
    <t>968083011</t>
  </si>
  <si>
    <t>Vybourání plastových dveří prosklených pl. do 2 m2</t>
  </si>
  <si>
    <t>1NP východní strana : 2</t>
  </si>
  <si>
    <t>973031344</t>
  </si>
  <si>
    <t>Vysekání kapes zeď cih. MVC pl. 0,25 m2, hl. 15 cm</t>
  </si>
  <si>
    <t>1NP místnost 1.01 : 1</t>
  </si>
  <si>
    <t>978059531</t>
  </si>
  <si>
    <t>Odsekání vnitřních obkladů stěn nad 2 m2</t>
  </si>
  <si>
    <t>1NP soc. : (1,5+1,5+3+3)*2</t>
  </si>
  <si>
    <t>1NP u kotle : (1,5+3,5)*1,5</t>
  </si>
  <si>
    <t>1NP u kuch. linky : 0,6*3</t>
  </si>
  <si>
    <t>965081713</t>
  </si>
  <si>
    <t>Bourání dlažeb keramických tl.10 mm, nad 1 m2</t>
  </si>
  <si>
    <t>1NP (1.10,1.04,1.07) : 6,56+25,3+5,7</t>
  </si>
  <si>
    <t>965048250</t>
  </si>
  <si>
    <t>Dočištění povrchu po vybourání dlažeb, MC do 50%</t>
  </si>
  <si>
    <t>1NP (1.10,1.04,1.05,1.07) : 34,7+4,5+3,96</t>
  </si>
  <si>
    <t>999281108</t>
  </si>
  <si>
    <t>Přesun hmot pro opravy a údržbu do výšky 12 m</t>
  </si>
  <si>
    <t>711151111</t>
  </si>
  <si>
    <t>Izolace proti vlhk. vodorovná samolepicím asf. pásem včetně materiálu</t>
  </si>
  <si>
    <t>Střecha vikýře S2 : (1,515+6,092)*8,44</t>
  </si>
  <si>
    <t>Oprava střechy S3 (napojení) : 8,44*2,106</t>
  </si>
  <si>
    <t>713135112</t>
  </si>
  <si>
    <t>Montáž difúzní fólie na stěny, s přelepením spojů vč. materiálu</t>
  </si>
  <si>
    <t>Z2 : 5,8*2</t>
  </si>
  <si>
    <t>711212012</t>
  </si>
  <si>
    <t>Hydroizolační stěrka s výztuží rohů a koutů dodávka a materiál</t>
  </si>
  <si>
    <t>soc. zařízení : 1,54+4,45*0,3+1,51+4,45*0,3+6,09+10,5*0,3+2,9*1,7+2,56+6,26*0,3</t>
  </si>
  <si>
    <t>711130101</t>
  </si>
  <si>
    <t>Odstr.izolace proti vlhk.vodor. pásy na sucho,1vrs</t>
  </si>
  <si>
    <t>demontáž krytiny pro vikýř : 10,6*8,44</t>
  </si>
  <si>
    <t>998711102</t>
  </si>
  <si>
    <t>Přesun hmot pro izolace proti vodě, výšky do 12 m</t>
  </si>
  <si>
    <t>713191131</t>
  </si>
  <si>
    <t>Separační vrstva, netkaná textílie</t>
  </si>
  <si>
    <t>712372121</t>
  </si>
  <si>
    <t>Krytina střech do 10° fólie, na kotvy, dřevo tl. izolace do 260 mm, fólie ve specifikaci</t>
  </si>
  <si>
    <t>28322101.A</t>
  </si>
  <si>
    <t>Fólie PVC-P tl. 2,0 mm š. 1300 mm střešní</t>
  </si>
  <si>
    <t>SPCM</t>
  </si>
  <si>
    <t>Specifikace</t>
  </si>
  <si>
    <t>POL3_</t>
  </si>
  <si>
    <t>Střecha vikýře S2 : (1,515+6,092)*8,44*1,2</t>
  </si>
  <si>
    <t>998712102</t>
  </si>
  <si>
    <t>Přesun hmot pro povlakové krytiny, výšky do 12 m</t>
  </si>
  <si>
    <t>713141327</t>
  </si>
  <si>
    <t>Izolace tepelná střech do tl.300 mm,2vrstvy,kotvy</t>
  </si>
  <si>
    <t>28376694</t>
  </si>
  <si>
    <t>Dílec izolační EPS 100 tl 100 mm střešní</t>
  </si>
  <si>
    <t>Střecha vikýře S2 : (1,515+6,092)*8,44*1,05</t>
  </si>
  <si>
    <t>28376697</t>
  </si>
  <si>
    <t>Dílec izolační EPS 100 tl 160 mm střešní</t>
  </si>
  <si>
    <t>713131130</t>
  </si>
  <si>
    <t>Izolace tepelná stěn vložením do konstrukce</t>
  </si>
  <si>
    <t>2NP předstěny : 54,88</t>
  </si>
  <si>
    <t>2NP příčky : 27,5</t>
  </si>
  <si>
    <t>2NP stěny vikýře Z2 : 11,6</t>
  </si>
  <si>
    <t>2NP nad věncem : 7,8*0,25</t>
  </si>
  <si>
    <t>6315083955</t>
  </si>
  <si>
    <t>Pás minerální vata 6400 x 1200 x 140 mm</t>
  </si>
  <si>
    <t>2NP příčky : 27,5*1,05</t>
  </si>
  <si>
    <t>6315083958</t>
  </si>
  <si>
    <t>Pás minerální vata 4450 x 1200 x 200 mm</t>
  </si>
  <si>
    <t>2NP předstěny : 54,88*1,05</t>
  </si>
  <si>
    <t>2NP stěny vikýře Z2 : 11,6*1,05</t>
  </si>
  <si>
    <t>713131131</t>
  </si>
  <si>
    <t>Izolace tepelná stěn lepením</t>
  </si>
  <si>
    <t>1NP 1.06 překlad fr. okno : 0,2*3,2</t>
  </si>
  <si>
    <t>2NP okno : 0,15*2,1</t>
  </si>
  <si>
    <t>2NP věnec : 8,82*0,6</t>
  </si>
  <si>
    <t>28375901</t>
  </si>
  <si>
    <t>Polystyren fasádní EPS F</t>
  </si>
  <si>
    <t>1NP 1.06 překlad fr. okno : 0,2*3,2*0,08</t>
  </si>
  <si>
    <t>2NP okno : 0,15*2,1*0,08</t>
  </si>
  <si>
    <t>2NP věnec : 8,82*0,6*0,12</t>
  </si>
  <si>
    <t>713111211</t>
  </si>
  <si>
    <t>Montáž parozábrany krovů spodem s přelepením spojů vč. materiálu</t>
  </si>
  <si>
    <t>nová parozábrana stávající střechy S1 : 86,6+2,106*8,44</t>
  </si>
  <si>
    <t>713134211</t>
  </si>
  <si>
    <t>Montáž parozábrany na stěny s přelepením spojů vč. materiálu</t>
  </si>
  <si>
    <t>2NP předstěny Z3 : 54,88</t>
  </si>
  <si>
    <t>2NP Z2 : 5,8*2</t>
  </si>
  <si>
    <t>765799310</t>
  </si>
  <si>
    <t>Montáž difůzní fólie na latě přibitím vč. materiálu</t>
  </si>
  <si>
    <t>oprava S2 : 2,106*8,25</t>
  </si>
  <si>
    <t>998713102</t>
  </si>
  <si>
    <t>Přesun hmot pro izolace tepelné, výšky do 12 m</t>
  </si>
  <si>
    <t>725110814</t>
  </si>
  <si>
    <t>Demontáž klozetů kombinovaných</t>
  </si>
  <si>
    <t>soubor</t>
  </si>
  <si>
    <t>725210821</t>
  </si>
  <si>
    <t>Demontáž umyvadel bez výtokových armatur</t>
  </si>
  <si>
    <t>725320828</t>
  </si>
  <si>
    <t>Demontáž dřezů dvojitých velkokuchyňských</t>
  </si>
  <si>
    <t>725530823</t>
  </si>
  <si>
    <t>Demontáž, zásobník elektrický</t>
  </si>
  <si>
    <t>725240811</t>
  </si>
  <si>
    <t>Demontáž sprchových kabin bez výtokových armatur</t>
  </si>
  <si>
    <t>725590811</t>
  </si>
  <si>
    <t>Přesun vybour.hmot, zařizovací předměty H 6 m</t>
  </si>
  <si>
    <t>728001</t>
  </si>
  <si>
    <t>Odvětrání sociálních zařízení a kuchyně vč.stavebních přípomocí</t>
  </si>
  <si>
    <t>762342814</t>
  </si>
  <si>
    <t>Demontáž dřevěných kontralatí</t>
  </si>
  <si>
    <t>kontralatě : 9,1*8,5</t>
  </si>
  <si>
    <t>762341811</t>
  </si>
  <si>
    <t>Demontáž bednění střech z prken hrubých</t>
  </si>
  <si>
    <t>plnoplošný záklop : 9,1*8,5</t>
  </si>
  <si>
    <t>762712110</t>
  </si>
  <si>
    <t>Montáž vázaných konstrukcí hraněných do 120 cm2 včetně dodávky řeziva pk2 a pk3</t>
  </si>
  <si>
    <t>pk2 : 2*(0,73+1+1,22+1,5+1,71+2+2,2+2,45+6,2)</t>
  </si>
  <si>
    <t>pk3 : 2*6,16</t>
  </si>
  <si>
    <t>762712120</t>
  </si>
  <si>
    <t>Montáž vázaných konstrukcí hraněných do 224 cm2 včetně dodávky řeziva, hranoly 12/18</t>
  </si>
  <si>
    <t>pk1 : 2,25*6</t>
  </si>
  <si>
    <t>762341210</t>
  </si>
  <si>
    <t>Montáž bednění střech, prkna hrubá na sraz včetně dodávky řeziva, prkna tl. 22 mm</t>
  </si>
  <si>
    <t>oprava střechy S3 : 2,106*8,44</t>
  </si>
  <si>
    <t>762342204</t>
  </si>
  <si>
    <t>Montáž kontralatí přibitím včetně dodávky řeziva, latě 4/6 cm</t>
  </si>
  <si>
    <t>RTS 19/ II</t>
  </si>
  <si>
    <t>762911111</t>
  </si>
  <si>
    <t>Impregnace řeziva proti dřevokaz. hmyzu</t>
  </si>
  <si>
    <t>pk1 : 2*(0,12+0,18)*6*2,25</t>
  </si>
  <si>
    <t>pk2 : 2*(0,73+1+1,22+1,5+1,71+2+2,2+2,45+6,2)*2*(0,2+0,06)</t>
  </si>
  <si>
    <t>pk3 : 2*6,16*2*(0,1+0,04)</t>
  </si>
  <si>
    <t>oprava střechy S3 bednění : 2,106*8,44*2</t>
  </si>
  <si>
    <t>oprava střechy S3 kontralatě : 2,106*8*2*(0,04+0,06)</t>
  </si>
  <si>
    <t>762512125</t>
  </si>
  <si>
    <t>Položení OSB desek ve dvou vrstvách šroubovan.</t>
  </si>
  <si>
    <t>bednění S2 : ((1,515+6,092)*8,44)</t>
  </si>
  <si>
    <t>60725016</t>
  </si>
  <si>
    <t>Deska dřevoštěpková OSB tl. 22 mm</t>
  </si>
  <si>
    <t>bednění : ((1,515+6,092)*8,44)*2*1,02</t>
  </si>
  <si>
    <t>763612131</t>
  </si>
  <si>
    <t>M.obložení stěn z desek DHF. vč. dodávky desky DHF tl. 15 mm</t>
  </si>
  <si>
    <t>obložení vikýře Z2 : 2*5,8*1,08</t>
  </si>
  <si>
    <t>762795000</t>
  </si>
  <si>
    <t>Spojovací prostředky pro vázané konstrukce vč. bednění a laťování</t>
  </si>
  <si>
    <t>pk1 : 0,12*0,18*6*2,25</t>
  </si>
  <si>
    <t>pk2 : 2*(0,73+1+1,22+1,5+1,71+2+2,2+2,45+6,2)*0,2*0,06</t>
  </si>
  <si>
    <t>pk3 : 2*6,16*0,1*0,04</t>
  </si>
  <si>
    <t>bednění : 0,044*((1,515+6,092)*8,44)+0,022*2,106*8,44</t>
  </si>
  <si>
    <t>oprava střechy S3 kontralatě : 2,106*8*(0,04*0,06)</t>
  </si>
  <si>
    <t>obložení vikýře Z2 : 2*5,8*1,08*0,015</t>
  </si>
  <si>
    <t>998762102</t>
  </si>
  <si>
    <t>Přesun hmot pro tesařské konstrukce, výšky do 12 m</t>
  </si>
  <si>
    <t>764311822</t>
  </si>
  <si>
    <t>Demont. krytiny, tabule 2 x 1 m, nad 25 m2, do 30°</t>
  </si>
  <si>
    <t>764352810</t>
  </si>
  <si>
    <t>Demontáž žlabů půlkruh. rovných, rš 330 mm, do 30°</t>
  </si>
  <si>
    <t>16,56+5</t>
  </si>
  <si>
    <t>764454801</t>
  </si>
  <si>
    <t>Demontáž odpadních trub kruhových,D 75 a 100 mm</t>
  </si>
  <si>
    <t>3,6+4,8</t>
  </si>
  <si>
    <t>764362810</t>
  </si>
  <si>
    <t>Demontáž střešního okna, hladká krytina, do 30°</t>
  </si>
  <si>
    <t>764410850</t>
  </si>
  <si>
    <t>Demontáž oplechování parapetů,rš od 100 do 330 mm</t>
  </si>
  <si>
    <t>1NP : 1</t>
  </si>
  <si>
    <t>764311291</t>
  </si>
  <si>
    <t>Montáž krytiny hladké z plechu</t>
  </si>
  <si>
    <t>znovupokrytí střechy S3, materiál původní : 2,106*8,44</t>
  </si>
  <si>
    <t>764001.R</t>
  </si>
  <si>
    <t>Uvedení střechy pod vikýřem do nového stavu</t>
  </si>
  <si>
    <t>764352291</t>
  </si>
  <si>
    <t>Montáž žlabů Pz podokapních půlkruhových</t>
  </si>
  <si>
    <t>zpětná montáž původních žlabů : 21,56</t>
  </si>
  <si>
    <t>764454291</t>
  </si>
  <si>
    <t>Montáž trub Pz odpadních kruhových</t>
  </si>
  <si>
    <t>zpětná montáž od. trub : 8,4</t>
  </si>
  <si>
    <t>764331220</t>
  </si>
  <si>
    <t>Lemování z Pz plechu zdí, tvrdá krytina, rš 250 mm</t>
  </si>
  <si>
    <t>VK101 : 8,5*1,1</t>
  </si>
  <si>
    <t>314260011.R</t>
  </si>
  <si>
    <t>Prostup střechou D+M</t>
  </si>
  <si>
    <t>VK102 : 3</t>
  </si>
  <si>
    <t>764421270</t>
  </si>
  <si>
    <t>Oplechování z Pz plechu rš 500 mm, D+M</t>
  </si>
  <si>
    <t>VK103 : 9</t>
  </si>
  <si>
    <t>764391230</t>
  </si>
  <si>
    <t>Závětrná lišta z Pz plechu, rš do 400 mm, D+M</t>
  </si>
  <si>
    <t>VK104 : 9</t>
  </si>
  <si>
    <t>764816420</t>
  </si>
  <si>
    <t>Okapnice z lakovaného Pz plechu, rš do 200 mm, D+M</t>
  </si>
  <si>
    <t>VK105 : 17,5</t>
  </si>
  <si>
    <t>VK106 : 26,5</t>
  </si>
  <si>
    <t>764331240</t>
  </si>
  <si>
    <t>Lemování z Pz plechu zdí, tvrdá krytina, rš 400 mm</t>
  </si>
  <si>
    <t>VK107 : 6,8*2</t>
  </si>
  <si>
    <t>764391210</t>
  </si>
  <si>
    <t>Závětrná lišta z Pz plechu, rš do 250 mm, D+M</t>
  </si>
  <si>
    <t>VK108 : 6,3*2</t>
  </si>
  <si>
    <t>764451202</t>
  </si>
  <si>
    <t>Odpadní trouby z Pz plechu, čtvercové o str. 100mm, D+M</t>
  </si>
  <si>
    <t>VK109 : 2,6*2</t>
  </si>
  <si>
    <t>764351207</t>
  </si>
  <si>
    <t>Žlaby z Pz plechu podokapní čtyřhranné,rš 500 mm vč. kotlíků a háků</t>
  </si>
  <si>
    <t>VK110 : 2*4,4</t>
  </si>
  <si>
    <t>764410240</t>
  </si>
  <si>
    <t>Oplechování parapetů včetně rohů Pz rš do 250 mm, D+M</t>
  </si>
  <si>
    <t>1,6+2*2+2</t>
  </si>
  <si>
    <t>998764102</t>
  </si>
  <si>
    <t>Přesun hmot pro klempířské konstr., výšky do 12 m</t>
  </si>
  <si>
    <t>766812840</t>
  </si>
  <si>
    <t>Demontáž kuchyňských linek do 2,1 m</t>
  </si>
  <si>
    <t>642940012</t>
  </si>
  <si>
    <t>Dveře jednokřídlové 70 vč. příslušenství dle výběru investora</t>
  </si>
  <si>
    <t>642940014</t>
  </si>
  <si>
    <t>Dveře jednokřídlové 80 vč. příslušenství dle výběru investora</t>
  </si>
  <si>
    <t>Dveře jednokřídlové 90 vč. příslušenství zateplené dle výb. inves.</t>
  </si>
  <si>
    <t>55329033</t>
  </si>
  <si>
    <t>Dveře shrnovací š.max 150 cm dle výběru investora</t>
  </si>
  <si>
    <t>766001.R</t>
  </si>
  <si>
    <t>Plastová okna D+M</t>
  </si>
  <si>
    <t>1,6*0,75+2*1,1*2+2*0,8</t>
  </si>
  <si>
    <t>648991113</t>
  </si>
  <si>
    <t>Osazení parapet.desek plast. a lamin. š.nad 20cm včetně dodávky plastové parapetní desky</t>
  </si>
  <si>
    <t>766812115</t>
  </si>
  <si>
    <t>Montáž kuchyňských linek dřevěných linek š.do 2,4m</t>
  </si>
  <si>
    <t>61581624.R</t>
  </si>
  <si>
    <t>Linka kuchyňská atypická</t>
  </si>
  <si>
    <t>998766102</t>
  </si>
  <si>
    <t>Přesun hmot pro truhlářské konstr., výšky do 12 m</t>
  </si>
  <si>
    <t>776973416.R</t>
  </si>
  <si>
    <t>Rohož čistící dle výpisu zámečnických prvků VZ101, D+M</t>
  </si>
  <si>
    <t>dle D.1.1.4.12 VZ101 : 1,9*1,3</t>
  </si>
  <si>
    <t>767996803</t>
  </si>
  <si>
    <t>Demontáž atypických ocelových konstr. do 250 kg - demontáž stávajících profilů vč. jeřábových prací</t>
  </si>
  <si>
    <t>kg</t>
  </si>
  <si>
    <t>6*9*22</t>
  </si>
  <si>
    <t>767995106</t>
  </si>
  <si>
    <t>Výroba a montáž kov. atypických konstr. do 250 kg vč. nátěrů, kotvení, svařování, jeřábu</t>
  </si>
  <si>
    <t>8*7,9*22</t>
  </si>
  <si>
    <t>13480810</t>
  </si>
  <si>
    <t>Tyč průřezu I 180, hrubé, jakost oceli S235 11375</t>
  </si>
  <si>
    <t>doplnění krovu : 2*7,9*0,022*1,02</t>
  </si>
  <si>
    <t>998767102</t>
  </si>
  <si>
    <t>Přesun hmot pro zámečnické konstr., výšky do 12 m</t>
  </si>
  <si>
    <t>771101210</t>
  </si>
  <si>
    <t>Penetrace podkladu pod dlažby penetrační nátěr</t>
  </si>
  <si>
    <t>1.01 : 6</t>
  </si>
  <si>
    <t>1.02 : 1,54</t>
  </si>
  <si>
    <t>1.03 : 1,51</t>
  </si>
  <si>
    <t>1.07 : 6,9</t>
  </si>
  <si>
    <t>1.08 : 2,27</t>
  </si>
  <si>
    <t>1.11 : 6,09</t>
  </si>
  <si>
    <t>1.12 : 1,08</t>
  </si>
  <si>
    <t>2.06 : 2,56</t>
  </si>
  <si>
    <t>771575109</t>
  </si>
  <si>
    <t>Montáž podlah keram.,hladké, tmel, 30x30 cm</t>
  </si>
  <si>
    <t>771130111</t>
  </si>
  <si>
    <t>Obklad soklíků rovných do tmele výšky do 100 mm</t>
  </si>
  <si>
    <t>1.01 : 10,1</t>
  </si>
  <si>
    <t>1.07 : 7,4</t>
  </si>
  <si>
    <t>1.12 : 3</t>
  </si>
  <si>
    <t>59764223</t>
  </si>
  <si>
    <t>Dlažba tl. do 10mm dle výběru investora</t>
  </si>
  <si>
    <t>dlažba : 27,95*1,05</t>
  </si>
  <si>
    <t>sokl : 20,5*0,08*1,05</t>
  </si>
  <si>
    <t>998771102</t>
  </si>
  <si>
    <t>Přesun hmot pro podlahy z dlaždic, výšky do 12 m</t>
  </si>
  <si>
    <t>775413110</t>
  </si>
  <si>
    <t>Podlahové lišty ze dřeva, přibíjené D+M</t>
  </si>
  <si>
    <t>1.04 : 14,96</t>
  </si>
  <si>
    <t>1.05 : 14,96</t>
  </si>
  <si>
    <t>1.06 : 19,3</t>
  </si>
  <si>
    <t>1.10 : 5,5</t>
  </si>
  <si>
    <t>1.13 : 2,14</t>
  </si>
  <si>
    <t>2.02 : 12,9</t>
  </si>
  <si>
    <t>2.03 : 16,76</t>
  </si>
  <si>
    <t>2.04 : 23,96</t>
  </si>
  <si>
    <t>2.05 : 12,3</t>
  </si>
  <si>
    <t>775541400</t>
  </si>
  <si>
    <t>Položení podlah lamelových se zámkovým spojem</t>
  </si>
  <si>
    <t>1.04 : 15,21</t>
  </si>
  <si>
    <t>1.05 : 15,28</t>
  </si>
  <si>
    <t>1.06 : 30,52</t>
  </si>
  <si>
    <t>1.10 : 5,21</t>
  </si>
  <si>
    <t>1.13 : 0,65</t>
  </si>
  <si>
    <t>2.02 : 12,85</t>
  </si>
  <si>
    <t>2.03 : 18,76</t>
  </si>
  <si>
    <t>2.04 : 31,08</t>
  </si>
  <si>
    <t>2.05 : 9,22</t>
  </si>
  <si>
    <t>61193703</t>
  </si>
  <si>
    <t>Podlaha laminát. dle výběru investora</t>
  </si>
  <si>
    <t>1.04 : 15,21*1,05</t>
  </si>
  <si>
    <t>1.05 : 15,28*1,05</t>
  </si>
  <si>
    <t>1.06 : 30,52*1,05</t>
  </si>
  <si>
    <t>1.10 : 5,21*1,05</t>
  </si>
  <si>
    <t>1.13 : 0,65*1,05</t>
  </si>
  <si>
    <t>2.02 : 12,85*1,05</t>
  </si>
  <si>
    <t>2.03 : 18,76*1,05</t>
  </si>
  <si>
    <t>2.04 : 31,08*1,05</t>
  </si>
  <si>
    <t>2.05 : 9,22*1,05</t>
  </si>
  <si>
    <t>775542022</t>
  </si>
  <si>
    <t>Podložka Mirelon 3 mm pod lamelové podlahy</t>
  </si>
  <si>
    <t>998775101</t>
  </si>
  <si>
    <t>Přesun hmot pro podlahy vlysové, výšky do 6 m</t>
  </si>
  <si>
    <t>Přesun hmot</t>
  </si>
  <si>
    <t>POL7_</t>
  </si>
  <si>
    <t>776511810</t>
  </si>
  <si>
    <t>Odstranění PVC a koberců lepených bez podložky</t>
  </si>
  <si>
    <t>1NP kuchyňka : 2,5*3</t>
  </si>
  <si>
    <t>1NP 1.05 : 9,24</t>
  </si>
  <si>
    <t>1NP přístavba : 14,5</t>
  </si>
  <si>
    <t>2NP : 56,7+15,4</t>
  </si>
  <si>
    <t>998776102</t>
  </si>
  <si>
    <t>Přesun hmot pro podlahy povlakové, výšky do 12 m</t>
  </si>
  <si>
    <t>781101210</t>
  </si>
  <si>
    <t>Penetrace podkladu pod obklady</t>
  </si>
  <si>
    <t>1.02 : 4,38*1,5</t>
  </si>
  <si>
    <t>1.03 : 4,38*1,5</t>
  </si>
  <si>
    <t>1.07 : 3*0,6+0,2*2,3</t>
  </si>
  <si>
    <t>1.11 : 10,55*2,02</t>
  </si>
  <si>
    <t>2.06 : 4,16*1,5</t>
  </si>
  <si>
    <t>781475114</t>
  </si>
  <si>
    <t>Obklad vnitřní stěn keramický, do tmele</t>
  </si>
  <si>
    <t>5978136230</t>
  </si>
  <si>
    <t>Obkládačka dle výběru ivnestora</t>
  </si>
  <si>
    <t>obkladačky : 42,951*1,05</t>
  </si>
  <si>
    <t>781491001</t>
  </si>
  <si>
    <t>Montáž lišt k obkladům rohových, koutových i dilatačních</t>
  </si>
  <si>
    <t>1.02 : 4,38+1,5+1,5</t>
  </si>
  <si>
    <t>1.03 : 4,38+1,5+1,5</t>
  </si>
  <si>
    <t>1.07 : 0,6</t>
  </si>
  <si>
    <t>1.11 : 10,55+2+2</t>
  </si>
  <si>
    <t>2.06 : 4,16+1,5+1,5</t>
  </si>
  <si>
    <t>28342406</t>
  </si>
  <si>
    <t>ukončovací a rohová lišta PVC, l = 2 m</t>
  </si>
  <si>
    <t>liška rohová a ukončovací : 37,07/2*1,05</t>
  </si>
  <si>
    <t>998781102</t>
  </si>
  <si>
    <t>Přesun hmot pro obklady keramické, výšky do 12 m</t>
  </si>
  <si>
    <t>783892220</t>
  </si>
  <si>
    <t>Nátěr omítek stěn, dvojnásobný</t>
  </si>
  <si>
    <t>lokální oprava a doplněné zazdívek : 10</t>
  </si>
  <si>
    <t>784191101</t>
  </si>
  <si>
    <t>Penetrace podkladu univerzální 1x</t>
  </si>
  <si>
    <t>1.01 : 8,46+12,56*2,75-1,6-1,6-1,4-1,9-1,5</t>
  </si>
  <si>
    <t>1.02 : 1,54+4,7*1,25</t>
  </si>
  <si>
    <t>1.03 : 1,51+4,7*1,25</t>
  </si>
  <si>
    <t>1.04 : 15,21+15,76*2,75-1,6-1,8-1,8</t>
  </si>
  <si>
    <t>1.05 : 15,28+15,76*2,75-1,6-1,8-1,8</t>
  </si>
  <si>
    <t>1.06 : 30,52+22,35*2,75-1,6-1,6-1,6-6,35+2,2*1,1-1,2*1,5</t>
  </si>
  <si>
    <t>1.07 : 6,9+6,5*2,75-0,6*3+2,2*1,1</t>
  </si>
  <si>
    <t>1.08 : 2,27+3*0,5</t>
  </si>
  <si>
    <t>1.09 : 4,2*2,75</t>
  </si>
  <si>
    <t>1.10 : 5,21+9,72*2,75-1,6-1,6-1,4-1,6-1,4-1,4</t>
  </si>
  <si>
    <t>1.11 : 6,09+11,4*0,7</t>
  </si>
  <si>
    <t>1.12 : 1,08+3*2,75</t>
  </si>
  <si>
    <t>1.13 : 0,65+2,2*2,75</t>
  </si>
  <si>
    <t>2.01 : 7,9*1,1+12,4*2,3-0,4-0,4-1,8-1,6</t>
  </si>
  <si>
    <t>2.02 : 12,85*1,1+14,3*1,6-1,2-0,4-1,6</t>
  </si>
  <si>
    <t>2.03 : 18,76+17,56*2,35-1,6-2,2</t>
  </si>
  <si>
    <t>2.04 : 31,08+23,8*2,35-1,6-2,2-0,9+2,46</t>
  </si>
  <si>
    <t>2.05 : 9,22+14,1*2,35-1,4-1,6-1,6-1,2+2,5</t>
  </si>
  <si>
    <t>2.06 : 2,56*1,1+5*0,5</t>
  </si>
  <si>
    <t>784195112</t>
  </si>
  <si>
    <t>Malba, bílá, bez penetrace, 2 x</t>
  </si>
  <si>
    <t>784255112</t>
  </si>
  <si>
    <t>Malba omyvatelná, bílá, 2 x</t>
  </si>
  <si>
    <t>1.06 : 1,2*1,5</t>
  </si>
  <si>
    <t>1.08 : 5,8*1,9</t>
  </si>
  <si>
    <t>M21-001.R</t>
  </si>
  <si>
    <t>Demontáž stávající elektroinstalace včetně vytápění</t>
  </si>
  <si>
    <t>979086112</t>
  </si>
  <si>
    <t>Nakládání nebo překládání suti a vybouraných hmot</t>
  </si>
  <si>
    <t>39,08</t>
  </si>
  <si>
    <t>979011111</t>
  </si>
  <si>
    <t>Svislá doprava suti a vybour. hmot za 2.NP a 1.PP</t>
  </si>
  <si>
    <t>979082111</t>
  </si>
  <si>
    <t>Vnitrostaveništní doprava suti do 10 m</t>
  </si>
  <si>
    <t>979084413</t>
  </si>
  <si>
    <t>Vodorovná doprava vybouraných hmot do 1 km</t>
  </si>
  <si>
    <t>979091121</t>
  </si>
  <si>
    <t>Vodorovné přemíst. vybouraných hmot za další 1 km</t>
  </si>
  <si>
    <t>39,08*3</t>
  </si>
  <si>
    <t>979951111</t>
  </si>
  <si>
    <t>Výkup kovů - železný šrot tl. do 4 mm</t>
  </si>
  <si>
    <t>odhad rastry příček, předstěn a podhledů : 0,1</t>
  </si>
  <si>
    <t>střešní krytina : 0,3</t>
  </si>
  <si>
    <t>zárubně : 0,076</t>
  </si>
  <si>
    <t>979990103</t>
  </si>
  <si>
    <t>Poplatek za skládku suti - beton a železobeton do 30x30 cm</t>
  </si>
  <si>
    <t>schodiště, strop, dosekání podlah : 4,19</t>
  </si>
  <si>
    <t>979990105</t>
  </si>
  <si>
    <t>Poplatek za skládku suti-cihel.výrobky do 30x30 cm</t>
  </si>
  <si>
    <t>cihelný a keramický odpad : 25,73</t>
  </si>
  <si>
    <t>979990110</t>
  </si>
  <si>
    <t>Poplatek za skládku suti - sádrokartonové desky</t>
  </si>
  <si>
    <t>sdk : 0,409+0,747+0,845+0,374</t>
  </si>
  <si>
    <t>979990144</t>
  </si>
  <si>
    <t>Poplatek za skládku suti - minerální vata</t>
  </si>
  <si>
    <t>minerální vata : 0,352+0,407+0,618</t>
  </si>
  <si>
    <t>979990163</t>
  </si>
  <si>
    <t>Poplatek za skládku suti - plast+sklo</t>
  </si>
  <si>
    <t>plast a sklo : 0,18+0,04+0,07+0,09</t>
  </si>
  <si>
    <t>979990181</t>
  </si>
  <si>
    <t>Poplatek za skládku suti - PVC podlahová krytina</t>
  </si>
  <si>
    <t>pvc : 0,08</t>
  </si>
  <si>
    <t>979990182</t>
  </si>
  <si>
    <t>Poplatek za skládku suti - koberce</t>
  </si>
  <si>
    <t>koberce : 0,02</t>
  </si>
  <si>
    <t>979990001R</t>
  </si>
  <si>
    <t>Poplatek za skládku stavební suti a nezatříditelného odpadu</t>
  </si>
  <si>
    <t>ostatní : 4,452</t>
  </si>
  <si>
    <t>SUM</t>
  </si>
  <si>
    <t>Poznámky uchazeče k zadání</t>
  </si>
  <si>
    <t>POPUZIV</t>
  </si>
  <si>
    <t>END</t>
  </si>
  <si>
    <t>721100011</t>
  </si>
  <si>
    <t>Kanalizace vnitřní, PVC, D 110 mm, zemní práce</t>
  </si>
  <si>
    <t>721100012</t>
  </si>
  <si>
    <t>Kanalizace vnitřní, PVC, D 125 mm, zemní práce</t>
  </si>
  <si>
    <t>721176212</t>
  </si>
  <si>
    <t>Potrubí KG odpadní svislé D 110 x 3,2 mm</t>
  </si>
  <si>
    <t>721176115</t>
  </si>
  <si>
    <t>Potrubí HT odpadní svislé D 110 x 2,7 mm</t>
  </si>
  <si>
    <t>721176101</t>
  </si>
  <si>
    <t>Potrubí HT připojovací D 32 x 1,8 mm</t>
  </si>
  <si>
    <t>721176102</t>
  </si>
  <si>
    <t>Potrubí HT připojovací D 40 x 1,8 mm</t>
  </si>
  <si>
    <t>721176103</t>
  </si>
  <si>
    <t>Potrubí HT připojovací D 50 x 1,8 mm</t>
  </si>
  <si>
    <t>721176105</t>
  </si>
  <si>
    <t>Potrubí HT připojovací D 110 x 2,7 mm</t>
  </si>
  <si>
    <t>721290111</t>
  </si>
  <si>
    <t>Zkouška těsnosti kanalizace vodou</t>
  </si>
  <si>
    <t>721194103</t>
  </si>
  <si>
    <t>Vyvedení odpadních výpustek D 32 x 1,8 - kondenzát a pojistné ventily</t>
  </si>
  <si>
    <t>721194104</t>
  </si>
  <si>
    <t>Vyvedení odpadních výpustek D 40 x 1,8</t>
  </si>
  <si>
    <t>721194105</t>
  </si>
  <si>
    <t>Vyvedení odpadních výpustek D 50 x 1,8</t>
  </si>
  <si>
    <t>Vyvedení odpadních výpustek D 50 x 1,8 včetně podomítkové zápachové uzávěrky - pračky, myčky</t>
  </si>
  <si>
    <t>721194109</t>
  </si>
  <si>
    <t>Vyvedení odpadních výpustek D 110 x 2,3 - wc a výlevka</t>
  </si>
  <si>
    <t>721273200</t>
  </si>
  <si>
    <t>Souprava ventilační střešní HL souprava větrací hlavice PP HL810  D 110 mm</t>
  </si>
  <si>
    <t>721001.R</t>
  </si>
  <si>
    <t>Zednické přípomoce - prostupy a drážky</t>
  </si>
  <si>
    <t>721002.R</t>
  </si>
  <si>
    <t>Bourání podlahy, hydroizolace, základů vč. nové skladby - nad svodným potrubím</t>
  </si>
  <si>
    <t>721003.R</t>
  </si>
  <si>
    <t>Napojení na stávající potrubí - D+M</t>
  </si>
  <si>
    <t>721273150.R</t>
  </si>
  <si>
    <t>Hlavice ventilační přivětrávací přivzdušňovací ventil, D 50/75</t>
  </si>
  <si>
    <t>998721102</t>
  </si>
  <si>
    <t>Přesun hmot pro vnitřní kanalizaci, výšky do 12 m</t>
  </si>
  <si>
    <t>722172631</t>
  </si>
  <si>
    <t>Potrubí z PPR, do D 20x3,4 mm</t>
  </si>
  <si>
    <t>studená : 30</t>
  </si>
  <si>
    <t>teplá : 20</t>
  </si>
  <si>
    <t>722172632</t>
  </si>
  <si>
    <t>Potrubí z PPR, D 25x4,2 mm</t>
  </si>
  <si>
    <t>studená : 12</t>
  </si>
  <si>
    <t>teplá : 5</t>
  </si>
  <si>
    <t>722181211</t>
  </si>
  <si>
    <t>Izolace návleková  tl. stěny 6 mm vnitřní průměr 22 mm</t>
  </si>
  <si>
    <t>Izolace návleková  tl. stěny 6 mm vnitřní průměr 25 mm</t>
  </si>
  <si>
    <t>722181214</t>
  </si>
  <si>
    <t>Izolace návleková  tl. stěny 20 mm vnitřní průměr 22 mm</t>
  </si>
  <si>
    <t>Izolace návleková  tl. stěny 20 mm vnitřní průměr 25 mm</t>
  </si>
  <si>
    <t>722290215</t>
  </si>
  <si>
    <t>Zkouška tlaku potrubí</t>
  </si>
  <si>
    <t>722290234</t>
  </si>
  <si>
    <t>Proplach a dezinfekce vodovod.potrubí do DN 80</t>
  </si>
  <si>
    <t>722190401</t>
  </si>
  <si>
    <t>Vyvedení a upevnění výpustek DN 15</t>
  </si>
  <si>
    <t>722237122</t>
  </si>
  <si>
    <t>Kohout vod.kul.,2xvnitř.záv. DN 20</t>
  </si>
  <si>
    <t>734261224</t>
  </si>
  <si>
    <t>Šroubení přímé, G 3/4</t>
  </si>
  <si>
    <t>722001.R</t>
  </si>
  <si>
    <t>Stavební přípomoce - drážky, prostupy D+M</t>
  </si>
  <si>
    <t>998722101</t>
  </si>
  <si>
    <t>Přesun hmot pro vnitřní vodovod, výšky do 6 m</t>
  </si>
  <si>
    <t>725100006</t>
  </si>
  <si>
    <t>Klozet kombi - dodávka a montáž, vč. sedátka</t>
  </si>
  <si>
    <t>Součtová</t>
  </si>
  <si>
    <t>725019101</t>
  </si>
  <si>
    <t>Výlevka stojící s plastovou mřížkou D+M</t>
  </si>
  <si>
    <t>725835113</t>
  </si>
  <si>
    <t>Baterie nástěnná ruční vč. příslušenstvím,pro výlevku, D+M</t>
  </si>
  <si>
    <t>725200030</t>
  </si>
  <si>
    <t>Montáž zařizovacích předmětů - umyvadlo a umývátko vč. bat. a přísl.</t>
  </si>
  <si>
    <t>umyvadlo : 3</t>
  </si>
  <si>
    <t>umávátko : 3</t>
  </si>
  <si>
    <t>64213607</t>
  </si>
  <si>
    <t>Umyvadlo vč. sifonu</t>
  </si>
  <si>
    <t>64218427</t>
  </si>
  <si>
    <t>Umývátko vč. sifonu</t>
  </si>
  <si>
    <t>55144110</t>
  </si>
  <si>
    <t>Baterie umyvadlová vč. dopojení</t>
  </si>
  <si>
    <t>55144111.R</t>
  </si>
  <si>
    <t>Baterie umývátková vč. dopojení</t>
  </si>
  <si>
    <t>725319101</t>
  </si>
  <si>
    <t>Montáž dřezů jednoduchých vč. baterie a odpadu</t>
  </si>
  <si>
    <t>55230700</t>
  </si>
  <si>
    <t>Dřez vč. odpadu</t>
  </si>
  <si>
    <t>55145013</t>
  </si>
  <si>
    <t>Baterie dřezová dle výběru investora</t>
  </si>
  <si>
    <t>725200050</t>
  </si>
  <si>
    <t>Montáž zařizovacích předmětů - sprcha vč. zástěny, vaničky a baterie</t>
  </si>
  <si>
    <t>55423018.A</t>
  </si>
  <si>
    <t>Sprchová vanička vč. sifonu</t>
  </si>
  <si>
    <t>55428097.A</t>
  </si>
  <si>
    <t>Sprchová zástěna</t>
  </si>
  <si>
    <t>55144162</t>
  </si>
  <si>
    <t>Sprchová sada</t>
  </si>
  <si>
    <t>725200040</t>
  </si>
  <si>
    <t>Montáž zařizovacích předmětů - vana vč. odpadu a baterie</t>
  </si>
  <si>
    <t>55421004</t>
  </si>
  <si>
    <t>Vana vč. sifonu</t>
  </si>
  <si>
    <t>55144130</t>
  </si>
  <si>
    <t xml:space="preserve">Baterie vanová </t>
  </si>
  <si>
    <t>725814106</t>
  </si>
  <si>
    <t>Ventil rohový s filtrem DN 15</t>
  </si>
  <si>
    <t>WC : 4</t>
  </si>
  <si>
    <t>umyvadlo : 6</t>
  </si>
  <si>
    <t>umývátko : 6</t>
  </si>
  <si>
    <t>dřez : 2</t>
  </si>
  <si>
    <t>pračka : 2</t>
  </si>
  <si>
    <t>551620260</t>
  </si>
  <si>
    <t>Sifon pro odkapávající kondenzát D+M vč. napojení na kotel a poj.ventil</t>
  </si>
  <si>
    <t>998725102</t>
  </si>
  <si>
    <t>Přesun hmot pro zařizovací předměty, výšky do 12 m</t>
  </si>
  <si>
    <t>131201110</t>
  </si>
  <si>
    <t>Hloubení nezapaž. jam hor.3 do 50 m3, STROJNĚ</t>
  </si>
  <si>
    <t>56*1*0,6</t>
  </si>
  <si>
    <t>162201101.R</t>
  </si>
  <si>
    <t>Vodorovné přemístění výkopku z hor.1-4 do 20 m vč. rozhrnutí na pozemku</t>
  </si>
  <si>
    <t>174101101</t>
  </si>
  <si>
    <t>Zásyp jam, rýh, šachet se zhutněním</t>
  </si>
  <si>
    <t>56*0,6*0,6</t>
  </si>
  <si>
    <t>175101101</t>
  </si>
  <si>
    <t>Obsyp potrubí bez prohození sypaniny s dodáním štěrkopísku - plyn</t>
  </si>
  <si>
    <t>56*0,3*0,6</t>
  </si>
  <si>
    <t>199000005</t>
  </si>
  <si>
    <t>Poplatek za skládku zeminy 1- 4</t>
  </si>
  <si>
    <t>13,44*1,83</t>
  </si>
  <si>
    <t>451572111</t>
  </si>
  <si>
    <t>Lože pod potrubí z kameniva těženého - plyn</t>
  </si>
  <si>
    <t>56*0,1*0,6</t>
  </si>
  <si>
    <t>871171121</t>
  </si>
  <si>
    <t>Montáž trubek polyetylenových ve výkopu d 40 mm</t>
  </si>
  <si>
    <t>286138224</t>
  </si>
  <si>
    <t>Trubka tlaková plynová d 40x3,7 mm</t>
  </si>
  <si>
    <t>871812112</t>
  </si>
  <si>
    <t>Příplatek za položení signalizačního vodiče</t>
  </si>
  <si>
    <t>899731111</t>
  </si>
  <si>
    <t>Vodič signalizační CYY 1,5 mm2</t>
  </si>
  <si>
    <t>899711121</t>
  </si>
  <si>
    <t>Fólie výstražná z PVC šedá, šířka 22 cm</t>
  </si>
  <si>
    <t>877172121</t>
  </si>
  <si>
    <t>Přirážka za 1 spoj elektrotvarovky d 40 mm</t>
  </si>
  <si>
    <t>28653323.A</t>
  </si>
  <si>
    <t>Koleno elektrosvařovací d 40 mm</t>
  </si>
  <si>
    <t>28613103.M</t>
  </si>
  <si>
    <t xml:space="preserve">Elektrospojka d  40 mm </t>
  </si>
  <si>
    <t>723120204</t>
  </si>
  <si>
    <t>Potrubí ocelové černé svařované - úprava ve sloupku plynu</t>
  </si>
  <si>
    <t>723163104</t>
  </si>
  <si>
    <t>Potrubí z měděných plyn.trubek D 22 x 1,0 mm</t>
  </si>
  <si>
    <t>723163105</t>
  </si>
  <si>
    <t>Potrubí z měděných plyn.trubek D 28 x 1,5 mm</t>
  </si>
  <si>
    <t>723001.R</t>
  </si>
  <si>
    <t>723150366</t>
  </si>
  <si>
    <t>Chránička DN40 D+M</t>
  </si>
  <si>
    <t>723150367</t>
  </si>
  <si>
    <t>Chránička DN50 D+M</t>
  </si>
  <si>
    <t>723237214</t>
  </si>
  <si>
    <t>Kohout kulový DN 20</t>
  </si>
  <si>
    <t>723237215</t>
  </si>
  <si>
    <t>Kohout kulový DN 25</t>
  </si>
  <si>
    <t>783424140</t>
  </si>
  <si>
    <t>Nátěr syntetický potrubí do DN 50 mm  Z + 2x</t>
  </si>
  <si>
    <t>220890202.R</t>
  </si>
  <si>
    <t>Revize, tlaková zkouška, vpuštění plynu</t>
  </si>
  <si>
    <t>28655379</t>
  </si>
  <si>
    <t>Přechod PE - ocel</t>
  </si>
  <si>
    <t>998723101</t>
  </si>
  <si>
    <t>Přesun hmot pro vnitřní plynovod, výšky do 6 m</t>
  </si>
  <si>
    <t>722181244</t>
  </si>
  <si>
    <t>Izolace návleková tl. stěny 20 mm vnitřní průměr 15 mm</t>
  </si>
  <si>
    <t>Izolace návleková tl. stěny 20 mm vnitřní průměr 18 mm</t>
  </si>
  <si>
    <t>Izolace návleková tl. stěny 20 mm vnitřní průměr 22 mm</t>
  </si>
  <si>
    <t>Izolace návleková tl. stěny 20 mm vnitřní průměr 28 mm</t>
  </si>
  <si>
    <t>998713101</t>
  </si>
  <si>
    <t>Přesun hmot pro izolace tepelné, výšky do 6 m</t>
  </si>
  <si>
    <t>731249125</t>
  </si>
  <si>
    <t xml:space="preserve">Montáž kotle ocel.teplov.,plyn </t>
  </si>
  <si>
    <t>48417313.R</t>
  </si>
  <si>
    <t>Kotel kondenzační závěsný24 kW</t>
  </si>
  <si>
    <t>725534226</t>
  </si>
  <si>
    <t>Ohřívač zásobníkový 160 L vč, monáže, potrubí, armatur a příslušenství</t>
  </si>
  <si>
    <t>731412221</t>
  </si>
  <si>
    <t xml:space="preserve">Odkouření koaxiální </t>
  </si>
  <si>
    <t>731412577.R</t>
  </si>
  <si>
    <t>Kryt venkovní pro kondenzační kotel</t>
  </si>
  <si>
    <t>RTS 19/ I</t>
  </si>
  <si>
    <t>003R</t>
  </si>
  <si>
    <t>Venkovní čidlo vč. propojení</t>
  </si>
  <si>
    <t>005R</t>
  </si>
  <si>
    <t>Obslužná jednotka</t>
  </si>
  <si>
    <t>731002.R</t>
  </si>
  <si>
    <t>Spuštění kotlů a nastavení systému</t>
  </si>
  <si>
    <t>998731101</t>
  </si>
  <si>
    <t>Přesun hmot pro kotelny, výšky do 6 m</t>
  </si>
  <si>
    <t>733163102</t>
  </si>
  <si>
    <t>Potrubí z měděných trubek vytápění D 15 x 1,0 mm</t>
  </si>
  <si>
    <t>733163103</t>
  </si>
  <si>
    <t>Potrubí z měděných trubek vytápění D 18 x 1,0 mm</t>
  </si>
  <si>
    <t>733163104</t>
  </si>
  <si>
    <t>Potrubí z měděných trubek vytápění D 22 x 1,0 mm</t>
  </si>
  <si>
    <t>733163105</t>
  </si>
  <si>
    <t>Potrubí z měděných trubek vytápění D 28 x 1,5 mm</t>
  </si>
  <si>
    <t>733190106</t>
  </si>
  <si>
    <t>Tlaková zkouška potrubí  DN 32</t>
  </si>
  <si>
    <t>998733101</t>
  </si>
  <si>
    <t>Přesun hmot pro rozvody potrubí, výšky do 6 m</t>
  </si>
  <si>
    <t>734209103</t>
  </si>
  <si>
    <t>Montáž armatur závitových,s 1závitem</t>
  </si>
  <si>
    <t>55137306.A</t>
  </si>
  <si>
    <t>Hlavice termostatická standard</t>
  </si>
  <si>
    <t>734215133</t>
  </si>
  <si>
    <t>Ventil odvzdušňovací automat. DN 15</t>
  </si>
  <si>
    <t>734226212</t>
  </si>
  <si>
    <t>Ventil term.přímý,vnitř.z. DN 15 bez termostatické hlavice</t>
  </si>
  <si>
    <t>734266122</t>
  </si>
  <si>
    <t>Šroubení reg.přímé,vnitř.z. DN 15</t>
  </si>
  <si>
    <t>734263215</t>
  </si>
  <si>
    <t>Šroubení regulační dvoutrub.rohové D+M</t>
  </si>
  <si>
    <t>734235122</t>
  </si>
  <si>
    <t>Kohout kulový,2xvnitřní záv. DN 20</t>
  </si>
  <si>
    <t>734245121</t>
  </si>
  <si>
    <t>Ventil zpětný,2xvnitřní závit DN 20</t>
  </si>
  <si>
    <t>734265313</t>
  </si>
  <si>
    <t>Šroubení topenářské, přímé, DN 20</t>
  </si>
  <si>
    <t>734295321</t>
  </si>
  <si>
    <t>Kohout kul.vypouštěcí,komplet,DN 15</t>
  </si>
  <si>
    <t>734295212</t>
  </si>
  <si>
    <t>Filtr, vnitřní-vnitřní z. DN 20</t>
  </si>
  <si>
    <t>722234233.R</t>
  </si>
  <si>
    <t>Filtr magnetický s odlučovačem 1" vč. montáže</t>
  </si>
  <si>
    <t>734413112.R</t>
  </si>
  <si>
    <t>Teploměr příložný</t>
  </si>
  <si>
    <t>734421150.R</t>
  </si>
  <si>
    <t>Tlakoměr deformační 0-6bar</t>
  </si>
  <si>
    <t>734010</t>
  </si>
  <si>
    <t>Tvarovky a jímky jinde neuvedené</t>
  </si>
  <si>
    <t>998734101</t>
  </si>
  <si>
    <t>Přesun hmot pro armatury, výšky do 6 m</t>
  </si>
  <si>
    <t>735157161</t>
  </si>
  <si>
    <t>Otopná těl.panel.Radik Ventil Kompakt 10  600/ 500</t>
  </si>
  <si>
    <t>735157264</t>
  </si>
  <si>
    <t>Otopná těl.panel.Radik Ventil Kompakt 11  600/ 800</t>
  </si>
  <si>
    <t>735157266</t>
  </si>
  <si>
    <t>Otopná těl.panel.Radik Ventil Kompakt 11  600/1000</t>
  </si>
  <si>
    <t>735157269</t>
  </si>
  <si>
    <t>Otopná těl.panel.Radik Ventil Kompakt 11  600/1400</t>
  </si>
  <si>
    <t>735157565</t>
  </si>
  <si>
    <t>Otopná těl.panel.Radik Ventil Kompakt 21  600/ 900</t>
  </si>
  <si>
    <t>735157570</t>
  </si>
  <si>
    <t>Otopná těl.panel.Radik Ventil Kompakt 21  600/1600</t>
  </si>
  <si>
    <t>735157666</t>
  </si>
  <si>
    <t>Otopná těl.panel.Radik Ventil Kompakt 22  600/1000</t>
  </si>
  <si>
    <t>735157668</t>
  </si>
  <si>
    <t>Otopná těl.panel.Radik Ventil Kompakt 22  600/1200</t>
  </si>
  <si>
    <t>735157684</t>
  </si>
  <si>
    <t>Otopná těl.panel.Radik Ventil Kompakt 22  900/ 800</t>
  </si>
  <si>
    <t>735157766</t>
  </si>
  <si>
    <t>Otopná těl.panel.Radik Ventil Kompakt 33  600/1000</t>
  </si>
  <si>
    <t>735157781.R</t>
  </si>
  <si>
    <t>Otopná těl.panel.Radik Ventil Kompakt 33  900/ 500 VKL</t>
  </si>
  <si>
    <t>735171133</t>
  </si>
  <si>
    <t>Těleso trub.Koralux Linear Comfort-M KLTM 1820.450</t>
  </si>
  <si>
    <t>998735102</t>
  </si>
  <si>
    <t>Přesun hmot pro otopná tělesa, výšky do 12 m</t>
  </si>
  <si>
    <t xml:space="preserve">904      </t>
  </si>
  <si>
    <t>Hzs-zkousky v ramci montaz.praci Topná zkouška a napuštění</t>
  </si>
  <si>
    <t>Prav.M</t>
  </si>
  <si>
    <t>HZS</t>
  </si>
  <si>
    <t>POL10_</t>
  </si>
  <si>
    <t>ON001.R</t>
  </si>
  <si>
    <t>Stavení přípomoce - prostupy, opravy, zapravení</t>
  </si>
  <si>
    <t>VRN</t>
  </si>
  <si>
    <t>POL99_8</t>
  </si>
  <si>
    <t>ON002.R</t>
  </si>
  <si>
    <t>Odvod kondenzátu, přepadu pojistných ventilů</t>
  </si>
  <si>
    <t>ON003.R</t>
  </si>
  <si>
    <t>Revize -  komín</t>
  </si>
  <si>
    <t>M21001</t>
  </si>
  <si>
    <t>Napojení na stávající přívod</t>
  </si>
  <si>
    <t>M21.010</t>
  </si>
  <si>
    <t xml:space="preserve">Rozvaděč PR1 - komplet D+M </t>
  </si>
  <si>
    <t>M21.011</t>
  </si>
  <si>
    <t xml:space="preserve">Rozvaděč PR2 - komplet D+M </t>
  </si>
  <si>
    <t>210111011</t>
  </si>
  <si>
    <t>Zásuvka domovní jednoduchá vč. materiálu a  rámečku</t>
  </si>
  <si>
    <t>210111014</t>
  </si>
  <si>
    <t>Zásuvka domovní  jednduchá vč. zásuvky a rámečku, vyšší krytí</t>
  </si>
  <si>
    <t>M21.001</t>
  </si>
  <si>
    <t>Zásuvka domovní 400V/16A vč. zásuvky apříslušenství</t>
  </si>
  <si>
    <t>210110041</t>
  </si>
  <si>
    <t>Spínač zapuštěný jednopólový, č 1 vč. dodávky strojku, rámečku a krytu</t>
  </si>
  <si>
    <t>210110045</t>
  </si>
  <si>
    <t>Spínač zapuštěný střídavý, č 6 vč. dodávky strojku, rámečku a krytu</t>
  </si>
  <si>
    <t>210110046</t>
  </si>
  <si>
    <t>Spínač zapuštěný křížový, č 7 vč. dodávky strojku, rámečku a krytu</t>
  </si>
  <si>
    <t>M21.020</t>
  </si>
  <si>
    <t>HLÁSIČ POŽÁRU D+M</t>
  </si>
  <si>
    <t>KUS</t>
  </si>
  <si>
    <t>M21.022</t>
  </si>
  <si>
    <t>Kabelová spojka D+M</t>
  </si>
  <si>
    <t>M21.021</t>
  </si>
  <si>
    <t>POHYBOVÉ ČIDLO D+M</t>
  </si>
  <si>
    <t>210010321</t>
  </si>
  <si>
    <t>Krabice univerzální KU a odbočná KO se zapoj.,kruh vč.dodávky krabice</t>
  </si>
  <si>
    <t>210200213.R</t>
  </si>
  <si>
    <t>Svítidlo stropní IP20, 1x60W, dodávka a montáž</t>
  </si>
  <si>
    <t>210200212.R</t>
  </si>
  <si>
    <t>Svítidlo stropní IP44, 1x75W, dodávka a montáž</t>
  </si>
  <si>
    <t>210200214.R</t>
  </si>
  <si>
    <t>Svítidlo nástěnné IP44, 1x75W, dodávka a montáž</t>
  </si>
  <si>
    <t>210010001</t>
  </si>
  <si>
    <t>Trubka ohebná pod omítku, vnější průměr 16 mm</t>
  </si>
  <si>
    <t>210010003</t>
  </si>
  <si>
    <t>Trubka ohebná pod omítku, do výkopu - prostupy ochranné vedení</t>
  </si>
  <si>
    <t>210810046</t>
  </si>
  <si>
    <t>Kabel CYKY J 3 x 2,5 mm2 pevně uložený včetně dodávky kabelu</t>
  </si>
  <si>
    <t>210810056</t>
  </si>
  <si>
    <t>Kabel CYKY J 5 x 2,5 mm2 pevně uložený včetně dodávky kabelu</t>
  </si>
  <si>
    <t>210810045</t>
  </si>
  <si>
    <t>Kabel CYKY J 3 x 1,5 mm2 pevně uložený včetně dodávky kabelu</t>
  </si>
  <si>
    <t>210810005</t>
  </si>
  <si>
    <t>Kabel CYKY O 3 x 1,5 mm2 pevně uložený včetně dodávky kabelu</t>
  </si>
  <si>
    <t>210810057</t>
  </si>
  <si>
    <t>Kabel CYKY J 5 x 10 mm2 pevně uložený včetně dodávky kabelu</t>
  </si>
  <si>
    <t>Kabel CYKY J 5 x 6 mm2 pevně uložený včetně dodávky kabelu</t>
  </si>
  <si>
    <t>34140966</t>
  </si>
  <si>
    <t>Vodič silový CY zelenožlutý 6,00 mm2, D+M</t>
  </si>
  <si>
    <t>M21013</t>
  </si>
  <si>
    <t>Drobný instalační materiál jinde neobsažený</t>
  </si>
  <si>
    <t>M21014</t>
  </si>
  <si>
    <t>Stavební přípomoce, drážky, prostupu, zapravení komplet D+M</t>
  </si>
  <si>
    <t>210200020</t>
  </si>
  <si>
    <t>Hromosvod úprava pro realizaci střechy, D+M</t>
  </si>
  <si>
    <t>kompl</t>
  </si>
  <si>
    <t>220301203.R</t>
  </si>
  <si>
    <t>Zásuvka televizní, vč. materiálu</t>
  </si>
  <si>
    <t>222290007</t>
  </si>
  <si>
    <t>Zásuvka 2xRJ45 UTP kat.6 pod omítku vč. materiálu</t>
  </si>
  <si>
    <t>222280081</t>
  </si>
  <si>
    <t>Koaxiální kabel na příchytkách, D+M</t>
  </si>
  <si>
    <t>222280214</t>
  </si>
  <si>
    <t>Kabel UTP D+M</t>
  </si>
  <si>
    <t>005231010R</t>
  </si>
  <si>
    <t>Revize</t>
  </si>
  <si>
    <t>Soubor</t>
  </si>
  <si>
    <t>NAK</t>
  </si>
  <si>
    <t>005121011R</t>
  </si>
  <si>
    <t>Vybudování zařízení staveniště pro JKSO 801 až 803</t>
  </si>
  <si>
    <t>005121021R</t>
  </si>
  <si>
    <t>Provoz zařízení staveniště pro JKSO 801 až 803</t>
  </si>
  <si>
    <t>005121031R</t>
  </si>
  <si>
    <t>Odstranění zařízení staveniště pro JKSO 801 až 803</t>
  </si>
  <si>
    <t>005241010R</t>
  </si>
  <si>
    <t>Dokumentace skutečného provedení</t>
  </si>
  <si>
    <t>005261010R</t>
  </si>
  <si>
    <t>Pojištění dodavatele a pojištění díla</t>
  </si>
  <si>
    <t>005261021R</t>
  </si>
  <si>
    <t>Bankovní záruky za řádné provedení díla</t>
  </si>
  <si>
    <t>005261022R</t>
  </si>
  <si>
    <t>Bankovní záruky za splnění záručních podmínek</t>
  </si>
  <si>
    <t>005211010R</t>
  </si>
  <si>
    <t>Předání a převzetí staveniště</t>
  </si>
  <si>
    <t>005211080R</t>
  </si>
  <si>
    <t xml:space="preserve">Bezpečnostní a hygienická opatření na staveništi </t>
  </si>
  <si>
    <t>00524 R</t>
  </si>
  <si>
    <t>Předání a převzetí díla</t>
  </si>
  <si>
    <t>DD Moravská Třebová - rekonstrukce domu U  Třešně</t>
  </si>
  <si>
    <t>DD Moravská Třebová - rekonstrukce domu U  Třešně;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</si>
</sst>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9" t="s">
        <v>41</v>
      </c>
      <c r="B2" s="189"/>
      <c r="C2" s="189"/>
      <c r="D2" s="189"/>
      <c r="E2" s="189"/>
      <c r="F2" s="189"/>
      <c r="G2" s="18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5"/>
  <sheetViews>
    <sheetView showGridLines="0" topLeftCell="B1" zoomScaleNormal="100" zoomScaleSheetLayoutView="75" workbookViewId="0">
      <selection activeCell="G24" sqref="G24:I2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4" t="s">
        <v>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2"/>
      <c r="B2" s="76" t="s">
        <v>24</v>
      </c>
      <c r="C2" s="77"/>
      <c r="D2" s="78"/>
      <c r="E2" s="230" t="s">
        <v>1242</v>
      </c>
      <c r="F2" s="231"/>
      <c r="G2" s="231"/>
      <c r="H2" s="231"/>
      <c r="I2" s="231"/>
      <c r="J2" s="232"/>
      <c r="O2" s="1"/>
    </row>
    <row r="3" spans="1:15" ht="27" hidden="1" customHeight="1" x14ac:dyDescent="0.2">
      <c r="A3" s="2"/>
      <c r="B3" s="79"/>
      <c r="C3" s="77"/>
      <c r="D3" s="80"/>
      <c r="E3" s="233"/>
      <c r="F3" s="234"/>
      <c r="G3" s="234"/>
      <c r="H3" s="234"/>
      <c r="I3" s="234"/>
      <c r="J3" s="235"/>
    </row>
    <row r="4" spans="1:15" ht="23.25" customHeight="1" x14ac:dyDescent="0.2">
      <c r="A4" s="2"/>
      <c r="B4" s="81"/>
      <c r="C4" s="82"/>
      <c r="D4" s="83"/>
      <c r="E4" s="214"/>
      <c r="F4" s="214"/>
      <c r="G4" s="214"/>
      <c r="H4" s="214"/>
      <c r="I4" s="214"/>
      <c r="J4" s="215"/>
    </row>
    <row r="5" spans="1:15" ht="24" customHeight="1" x14ac:dyDescent="0.2">
      <c r="A5" s="2"/>
      <c r="B5" s="31" t="s">
        <v>23</v>
      </c>
      <c r="D5" s="218" t="s">
        <v>44</v>
      </c>
      <c r="E5" s="219"/>
      <c r="F5" s="219"/>
      <c r="G5" s="219"/>
      <c r="H5" s="18" t="s">
        <v>42</v>
      </c>
      <c r="I5" s="85" t="s">
        <v>48</v>
      </c>
      <c r="J5" s="8"/>
    </row>
    <row r="6" spans="1:15" ht="15.75" customHeight="1" x14ac:dyDescent="0.2">
      <c r="A6" s="2"/>
      <c r="B6" s="28"/>
      <c r="C6" s="55"/>
      <c r="D6" s="220" t="s">
        <v>45</v>
      </c>
      <c r="E6" s="221"/>
      <c r="F6" s="221"/>
      <c r="G6" s="221"/>
      <c r="H6" s="18" t="s">
        <v>36</v>
      </c>
      <c r="I6" s="85" t="s">
        <v>49</v>
      </c>
      <c r="J6" s="8"/>
    </row>
    <row r="7" spans="1:15" ht="15.75" customHeight="1" x14ac:dyDescent="0.2">
      <c r="A7" s="2"/>
      <c r="B7" s="29"/>
      <c r="C7" s="56"/>
      <c r="D7" s="84" t="s">
        <v>47</v>
      </c>
      <c r="E7" s="222" t="s">
        <v>46</v>
      </c>
      <c r="F7" s="223"/>
      <c r="G7" s="22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7"/>
      <c r="E11" s="237"/>
      <c r="F11" s="237"/>
      <c r="G11" s="237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16"/>
      <c r="F13" s="217"/>
      <c r="G13" s="21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6"/>
      <c r="F15" s="236"/>
      <c r="G15" s="238"/>
      <c r="H15" s="238"/>
      <c r="I15" s="238" t="s">
        <v>31</v>
      </c>
      <c r="J15" s="239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02"/>
      <c r="F16" s="203"/>
      <c r="G16" s="202"/>
      <c r="H16" s="203"/>
      <c r="I16" s="202">
        <f>SUMIF(F55:F91,A16,I55:I91)+SUMIF(F55:F91,"PSU",I55:I91)</f>
        <v>0</v>
      </c>
      <c r="J16" s="204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02"/>
      <c r="F17" s="203"/>
      <c r="G17" s="202"/>
      <c r="H17" s="203"/>
      <c r="I17" s="202">
        <f>SUMIF(F55:F91,A17,I55:I91)</f>
        <v>0</v>
      </c>
      <c r="J17" s="204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02"/>
      <c r="F18" s="203"/>
      <c r="G18" s="202"/>
      <c r="H18" s="203"/>
      <c r="I18" s="202">
        <f>SUMIF(F55:F91,A18,I55:I91)</f>
        <v>0</v>
      </c>
      <c r="J18" s="204"/>
    </row>
    <row r="19" spans="1:10" ht="23.25" customHeight="1" x14ac:dyDescent="0.2">
      <c r="A19" s="140" t="s">
        <v>138</v>
      </c>
      <c r="B19" s="38" t="s">
        <v>29</v>
      </c>
      <c r="C19" s="62"/>
      <c r="D19" s="63"/>
      <c r="E19" s="202"/>
      <c r="F19" s="203"/>
      <c r="G19" s="202"/>
      <c r="H19" s="203"/>
      <c r="I19" s="202">
        <f>SUMIF(F55:F91,A19,I55:I91)</f>
        <v>0</v>
      </c>
      <c r="J19" s="204"/>
    </row>
    <row r="20" spans="1:10" ht="23.25" customHeight="1" x14ac:dyDescent="0.2">
      <c r="A20" s="140" t="s">
        <v>139</v>
      </c>
      <c r="B20" s="38" t="s">
        <v>30</v>
      </c>
      <c r="C20" s="62"/>
      <c r="D20" s="63"/>
      <c r="E20" s="202"/>
      <c r="F20" s="203"/>
      <c r="G20" s="202"/>
      <c r="H20" s="203"/>
      <c r="I20" s="202">
        <f>SUMIF(F55:F91,A20,I55:I91)</f>
        <v>0</v>
      </c>
      <c r="J20" s="204"/>
    </row>
    <row r="21" spans="1:10" ht="23.25" customHeight="1" x14ac:dyDescent="0.2">
      <c r="A21" s="2"/>
      <c r="B21" s="48" t="s">
        <v>31</v>
      </c>
      <c r="C21" s="64"/>
      <c r="D21" s="65"/>
      <c r="E21" s="205"/>
      <c r="F21" s="240"/>
      <c r="G21" s="205"/>
      <c r="H21" s="240"/>
      <c r="I21" s="205">
        <f>SUM(I16:J20)</f>
        <v>0</v>
      </c>
      <c r="J21" s="20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8">
        <f>A23</f>
        <v>0</v>
      </c>
      <c r="H24" s="199"/>
      <c r="I24" s="1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7">
        <f>A25</f>
        <v>0</v>
      </c>
      <c r="H26" s="228"/>
      <c r="I26" s="22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9">
        <f>CenaCelkem-(ZakladDPHSni+DPHSni+ZakladDPHZakl+DPHZakl)</f>
        <v>0</v>
      </c>
      <c r="H27" s="229"/>
      <c r="I27" s="229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08">
        <f>ZakladDPHSniVypocet+ZakladDPHZaklVypocet</f>
        <v>0</v>
      </c>
      <c r="H28" s="208"/>
      <c r="I28" s="208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07">
        <f>A27</f>
        <v>0</v>
      </c>
      <c r="H29" s="207"/>
      <c r="I29" s="207"/>
      <c r="J29" s="121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50</v>
      </c>
      <c r="C39" s="192"/>
      <c r="D39" s="192"/>
      <c r="E39" s="192"/>
      <c r="F39" s="101">
        <f>'01 01 Pol'!AE586+'01 02 Pol'!AE77+'01 03 Pol'!AE42+'01 04 Pol'!AE68+'01 05 Pol'!AE45+'02 01 Naklady'!AE21</f>
        <v>0</v>
      </c>
      <c r="G39" s="102">
        <f>'01 01 Pol'!AF586+'01 02 Pol'!AF77+'01 03 Pol'!AF42+'01 04 Pol'!AF68+'01 05 Pol'!AF45+'02 01 Naklady'!AF21</f>
        <v>0</v>
      </c>
      <c r="H39" s="103">
        <f t="shared" ref="H39:H47" si="1">(F39*SazbaDPH1/100)+(G39*SazbaDPH2/100)</f>
        <v>0</v>
      </c>
      <c r="I39" s="103">
        <f t="shared" ref="I39:I47" si="2">F39+G39+H39</f>
        <v>0</v>
      </c>
      <c r="J39" s="104" t="str">
        <f t="shared" ref="J39:J47" si="3">IF(CenaCelkemVypocet=0,"",I39/CenaCelkemVypocet*100)</f>
        <v/>
      </c>
    </row>
    <row r="40" spans="1:10" ht="25.5" customHeight="1" x14ac:dyDescent="0.2">
      <c r="A40" s="90">
        <v>2</v>
      </c>
      <c r="B40" s="105" t="s">
        <v>51</v>
      </c>
      <c r="C40" s="193" t="s">
        <v>52</v>
      </c>
      <c r="D40" s="193"/>
      <c r="E40" s="193"/>
      <c r="F40" s="106">
        <f>'01 01 Pol'!AE586+'01 02 Pol'!AE77+'01 03 Pol'!AE42+'01 04 Pol'!AE68+'01 05 Pol'!AE45</f>
        <v>0</v>
      </c>
      <c r="G40" s="107">
        <f>'01 01 Pol'!AF586+'01 02 Pol'!AF77+'01 03 Pol'!AF42+'01 04 Pol'!AF68+'01 05 Pol'!AF45</f>
        <v>0</v>
      </c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10" ht="25.5" customHeight="1" x14ac:dyDescent="0.2">
      <c r="A41" s="90">
        <v>3</v>
      </c>
      <c r="B41" s="109" t="s">
        <v>51</v>
      </c>
      <c r="C41" s="192" t="s">
        <v>53</v>
      </c>
      <c r="D41" s="192"/>
      <c r="E41" s="192"/>
      <c r="F41" s="110">
        <f>'01 01 Pol'!AE586</f>
        <v>0</v>
      </c>
      <c r="G41" s="103">
        <f>'01 01 Pol'!AF586</f>
        <v>0</v>
      </c>
      <c r="H41" s="103">
        <f t="shared" si="1"/>
        <v>0</v>
      </c>
      <c r="I41" s="103">
        <f t="shared" si="2"/>
        <v>0</v>
      </c>
      <c r="J41" s="104" t="str">
        <f t="shared" si="3"/>
        <v/>
      </c>
    </row>
    <row r="42" spans="1:10" ht="25.5" customHeight="1" x14ac:dyDescent="0.2">
      <c r="A42" s="90">
        <v>3</v>
      </c>
      <c r="B42" s="109" t="s">
        <v>54</v>
      </c>
      <c r="C42" s="192" t="s">
        <v>55</v>
      </c>
      <c r="D42" s="192"/>
      <c r="E42" s="192"/>
      <c r="F42" s="110">
        <f>'01 02 Pol'!AE77</f>
        <v>0</v>
      </c>
      <c r="G42" s="103">
        <f>'01 02 Pol'!AF77</f>
        <v>0</v>
      </c>
      <c r="H42" s="103">
        <f t="shared" si="1"/>
        <v>0</v>
      </c>
      <c r="I42" s="103">
        <f t="shared" si="2"/>
        <v>0</v>
      </c>
      <c r="J42" s="104" t="str">
        <f t="shared" si="3"/>
        <v/>
      </c>
    </row>
    <row r="43" spans="1:10" ht="25.5" customHeight="1" x14ac:dyDescent="0.2">
      <c r="A43" s="90">
        <v>3</v>
      </c>
      <c r="B43" s="109" t="s">
        <v>56</v>
      </c>
      <c r="C43" s="192" t="s">
        <v>57</v>
      </c>
      <c r="D43" s="192"/>
      <c r="E43" s="192"/>
      <c r="F43" s="110">
        <f>'01 03 Pol'!AE42</f>
        <v>0</v>
      </c>
      <c r="G43" s="103">
        <f>'01 03 Pol'!AF42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">
      <c r="A44" s="90">
        <v>3</v>
      </c>
      <c r="B44" s="109" t="s">
        <v>58</v>
      </c>
      <c r="C44" s="192" t="s">
        <v>59</v>
      </c>
      <c r="D44" s="192"/>
      <c r="E44" s="192"/>
      <c r="F44" s="110">
        <f>'01 04 Pol'!AE68</f>
        <v>0</v>
      </c>
      <c r="G44" s="103">
        <f>'01 04 Pol'!AF68</f>
        <v>0</v>
      </c>
      <c r="H44" s="103">
        <f t="shared" si="1"/>
        <v>0</v>
      </c>
      <c r="I44" s="103">
        <f t="shared" si="2"/>
        <v>0</v>
      </c>
      <c r="J44" s="104" t="str">
        <f t="shared" si="3"/>
        <v/>
      </c>
    </row>
    <row r="45" spans="1:10" ht="25.5" customHeight="1" x14ac:dyDescent="0.2">
      <c r="A45" s="90">
        <v>3</v>
      </c>
      <c r="B45" s="109" t="s">
        <v>60</v>
      </c>
      <c r="C45" s="192" t="s">
        <v>61</v>
      </c>
      <c r="D45" s="192"/>
      <c r="E45" s="192"/>
      <c r="F45" s="110">
        <f>'01 05 Pol'!AE45</f>
        <v>0</v>
      </c>
      <c r="G45" s="103">
        <f>'01 05 Pol'!AF45</f>
        <v>0</v>
      </c>
      <c r="H45" s="103">
        <f t="shared" si="1"/>
        <v>0</v>
      </c>
      <c r="I45" s="103">
        <f t="shared" si="2"/>
        <v>0</v>
      </c>
      <c r="J45" s="104" t="str">
        <f t="shared" si="3"/>
        <v/>
      </c>
    </row>
    <row r="46" spans="1:10" ht="25.5" customHeight="1" x14ac:dyDescent="0.2">
      <c r="A46" s="90">
        <v>2</v>
      </c>
      <c r="B46" s="105" t="s">
        <v>54</v>
      </c>
      <c r="C46" s="193" t="s">
        <v>62</v>
      </c>
      <c r="D46" s="193"/>
      <c r="E46" s="193"/>
      <c r="F46" s="106">
        <f>'02 01 Naklady'!AE21</f>
        <v>0</v>
      </c>
      <c r="G46" s="107">
        <f>'02 01 Naklady'!AF21</f>
        <v>0</v>
      </c>
      <c r="H46" s="107">
        <f t="shared" si="1"/>
        <v>0</v>
      </c>
      <c r="I46" s="107">
        <f t="shared" si="2"/>
        <v>0</v>
      </c>
      <c r="J46" s="108" t="str">
        <f t="shared" si="3"/>
        <v/>
      </c>
    </row>
    <row r="47" spans="1:10" ht="25.5" customHeight="1" x14ac:dyDescent="0.2">
      <c r="A47" s="90">
        <v>3</v>
      </c>
      <c r="B47" s="109" t="s">
        <v>51</v>
      </c>
      <c r="C47" s="192" t="s">
        <v>62</v>
      </c>
      <c r="D47" s="192"/>
      <c r="E47" s="192"/>
      <c r="F47" s="110">
        <f>'02 01 Naklady'!AE21</f>
        <v>0</v>
      </c>
      <c r="G47" s="103">
        <f>'02 01 Naklady'!AF21</f>
        <v>0</v>
      </c>
      <c r="H47" s="103">
        <f t="shared" si="1"/>
        <v>0</v>
      </c>
      <c r="I47" s="103">
        <f t="shared" si="2"/>
        <v>0</v>
      </c>
      <c r="J47" s="104" t="str">
        <f t="shared" si="3"/>
        <v/>
      </c>
    </row>
    <row r="48" spans="1:10" ht="25.5" customHeight="1" x14ac:dyDescent="0.2">
      <c r="A48" s="90"/>
      <c r="B48" s="194" t="s">
        <v>63</v>
      </c>
      <c r="C48" s="195"/>
      <c r="D48" s="195"/>
      <c r="E48" s="196"/>
      <c r="F48" s="111">
        <f>SUMIF(A39:A47,"=1",F39:F47)</f>
        <v>0</v>
      </c>
      <c r="G48" s="112">
        <f>SUMIF(A39:A47,"=1",G39:G47)</f>
        <v>0</v>
      </c>
      <c r="H48" s="112">
        <f>SUMIF(A39:A47,"=1",H39:H47)</f>
        <v>0</v>
      </c>
      <c r="I48" s="112">
        <f>SUMIF(A39:A47,"=1",I39:I47)</f>
        <v>0</v>
      </c>
      <c r="J48" s="113">
        <f>SUMIF(A39:A47,"=1",J39:J47)</f>
        <v>0</v>
      </c>
    </row>
    <row r="52" spans="1:10" ht="15.75" x14ac:dyDescent="0.25">
      <c r="B52" s="122" t="s">
        <v>65</v>
      </c>
    </row>
    <row r="54" spans="1:10" ht="25.5" customHeight="1" x14ac:dyDescent="0.2">
      <c r="A54" s="124"/>
      <c r="B54" s="127" t="s">
        <v>18</v>
      </c>
      <c r="C54" s="127" t="s">
        <v>6</v>
      </c>
      <c r="D54" s="128"/>
      <c r="E54" s="128"/>
      <c r="F54" s="129" t="s">
        <v>66</v>
      </c>
      <c r="G54" s="129"/>
      <c r="H54" s="129"/>
      <c r="I54" s="129" t="s">
        <v>31</v>
      </c>
      <c r="J54" s="129" t="s">
        <v>0</v>
      </c>
    </row>
    <row r="55" spans="1:10" ht="36.75" customHeight="1" x14ac:dyDescent="0.2">
      <c r="A55" s="125"/>
      <c r="B55" s="130" t="s">
        <v>67</v>
      </c>
      <c r="C55" s="190" t="s">
        <v>68</v>
      </c>
      <c r="D55" s="191"/>
      <c r="E55" s="191"/>
      <c r="F55" s="136" t="s">
        <v>26</v>
      </c>
      <c r="G55" s="137"/>
      <c r="H55" s="137"/>
      <c r="I55" s="137">
        <f>'01 03 Pol'!G8</f>
        <v>0</v>
      </c>
      <c r="J55" s="134" t="str">
        <f>IF(I92=0,"",I55/I92*100)</f>
        <v/>
      </c>
    </row>
    <row r="56" spans="1:10" ht="36.75" customHeight="1" x14ac:dyDescent="0.2">
      <c r="A56" s="125"/>
      <c r="B56" s="130" t="s">
        <v>69</v>
      </c>
      <c r="C56" s="190" t="s">
        <v>70</v>
      </c>
      <c r="D56" s="191"/>
      <c r="E56" s="191"/>
      <c r="F56" s="136" t="s">
        <v>26</v>
      </c>
      <c r="G56" s="137"/>
      <c r="H56" s="137"/>
      <c r="I56" s="137">
        <f>'01 01 Pol'!G8</f>
        <v>0</v>
      </c>
      <c r="J56" s="134" t="str">
        <f>IF(I92=0,"",I56/I92*100)</f>
        <v/>
      </c>
    </row>
    <row r="57" spans="1:10" ht="36.75" customHeight="1" x14ac:dyDescent="0.2">
      <c r="A57" s="125"/>
      <c r="B57" s="130" t="s">
        <v>71</v>
      </c>
      <c r="C57" s="190" t="s">
        <v>72</v>
      </c>
      <c r="D57" s="191"/>
      <c r="E57" s="191"/>
      <c r="F57" s="136" t="s">
        <v>26</v>
      </c>
      <c r="G57" s="137"/>
      <c r="H57" s="137"/>
      <c r="I57" s="137">
        <f>'01 01 Pol'!G64</f>
        <v>0</v>
      </c>
      <c r="J57" s="134" t="str">
        <f>IF(I92=0,"",I57/I92*100)</f>
        <v/>
      </c>
    </row>
    <row r="58" spans="1:10" ht="36.75" customHeight="1" x14ac:dyDescent="0.2">
      <c r="A58" s="125"/>
      <c r="B58" s="130" t="s">
        <v>73</v>
      </c>
      <c r="C58" s="190" t="s">
        <v>74</v>
      </c>
      <c r="D58" s="191"/>
      <c r="E58" s="191"/>
      <c r="F58" s="136" t="s">
        <v>26</v>
      </c>
      <c r="G58" s="137"/>
      <c r="H58" s="137"/>
      <c r="I58" s="137">
        <f>'01 01 Pol'!G95</f>
        <v>0</v>
      </c>
      <c r="J58" s="134" t="str">
        <f>IF(I92=0,"",I58/I92*100)</f>
        <v/>
      </c>
    </row>
    <row r="59" spans="1:10" ht="36.75" customHeight="1" x14ac:dyDescent="0.2">
      <c r="A59" s="125"/>
      <c r="B59" s="130" t="s">
        <v>75</v>
      </c>
      <c r="C59" s="190" t="s">
        <v>76</v>
      </c>
      <c r="D59" s="191"/>
      <c r="E59" s="191"/>
      <c r="F59" s="136" t="s">
        <v>26</v>
      </c>
      <c r="G59" s="137"/>
      <c r="H59" s="137"/>
      <c r="I59" s="137">
        <f>'01 01 Pol'!G145</f>
        <v>0</v>
      </c>
      <c r="J59" s="134" t="str">
        <f>IF(I92=0,"",I59/I92*100)</f>
        <v/>
      </c>
    </row>
    <row r="60" spans="1:10" ht="36.75" customHeight="1" x14ac:dyDescent="0.2">
      <c r="A60" s="125"/>
      <c r="B60" s="130" t="s">
        <v>77</v>
      </c>
      <c r="C60" s="190" t="s">
        <v>78</v>
      </c>
      <c r="D60" s="191"/>
      <c r="E60" s="191"/>
      <c r="F60" s="136" t="s">
        <v>26</v>
      </c>
      <c r="G60" s="137"/>
      <c r="H60" s="137"/>
      <c r="I60" s="137">
        <f>'01 01 Pol'!G155</f>
        <v>0</v>
      </c>
      <c r="J60" s="134" t="str">
        <f>IF(I92=0,"",I60/I92*100)</f>
        <v/>
      </c>
    </row>
    <row r="61" spans="1:10" ht="36.75" customHeight="1" x14ac:dyDescent="0.2">
      <c r="A61" s="125"/>
      <c r="B61" s="130" t="s">
        <v>79</v>
      </c>
      <c r="C61" s="190" t="s">
        <v>80</v>
      </c>
      <c r="D61" s="191"/>
      <c r="E61" s="191"/>
      <c r="F61" s="136" t="s">
        <v>26</v>
      </c>
      <c r="G61" s="137"/>
      <c r="H61" s="137"/>
      <c r="I61" s="137">
        <f>'01 01 Pol'!G159</f>
        <v>0</v>
      </c>
      <c r="J61" s="134" t="str">
        <f>IF(I92=0,"",I61/I92*100)</f>
        <v/>
      </c>
    </row>
    <row r="62" spans="1:10" ht="36.75" customHeight="1" x14ac:dyDescent="0.2">
      <c r="A62" s="125"/>
      <c r="B62" s="130" t="s">
        <v>81</v>
      </c>
      <c r="C62" s="190" t="s">
        <v>82</v>
      </c>
      <c r="D62" s="191"/>
      <c r="E62" s="191"/>
      <c r="F62" s="136" t="s">
        <v>26</v>
      </c>
      <c r="G62" s="137"/>
      <c r="H62" s="137"/>
      <c r="I62" s="137">
        <f>'01 01 Pol'!G168</f>
        <v>0</v>
      </c>
      <c r="J62" s="134" t="str">
        <f>IF(I92=0,"",I62/I92*100)</f>
        <v/>
      </c>
    </row>
    <row r="63" spans="1:10" ht="36.75" customHeight="1" x14ac:dyDescent="0.2">
      <c r="A63" s="125"/>
      <c r="B63" s="130" t="s">
        <v>83</v>
      </c>
      <c r="C63" s="190" t="s">
        <v>84</v>
      </c>
      <c r="D63" s="191"/>
      <c r="E63" s="191"/>
      <c r="F63" s="136" t="s">
        <v>26</v>
      </c>
      <c r="G63" s="137"/>
      <c r="H63" s="137"/>
      <c r="I63" s="137">
        <f>'01 01 Pol'!G171</f>
        <v>0</v>
      </c>
      <c r="J63" s="134" t="str">
        <f>IF(I92=0,"",I63/I92*100)</f>
        <v/>
      </c>
    </row>
    <row r="64" spans="1:10" ht="36.75" customHeight="1" x14ac:dyDescent="0.2">
      <c r="A64" s="125"/>
      <c r="B64" s="130" t="s">
        <v>85</v>
      </c>
      <c r="C64" s="190" t="s">
        <v>86</v>
      </c>
      <c r="D64" s="191"/>
      <c r="E64" s="191"/>
      <c r="F64" s="136" t="s">
        <v>26</v>
      </c>
      <c r="G64" s="137"/>
      <c r="H64" s="137"/>
      <c r="I64" s="137">
        <f>'01 01 Pol'!G249</f>
        <v>0</v>
      </c>
      <c r="J64" s="134" t="str">
        <f>IF(I92=0,"",I64/I92*100)</f>
        <v/>
      </c>
    </row>
    <row r="65" spans="1:10" ht="36.75" customHeight="1" x14ac:dyDescent="0.2">
      <c r="A65" s="125"/>
      <c r="B65" s="130" t="s">
        <v>87</v>
      </c>
      <c r="C65" s="190" t="s">
        <v>88</v>
      </c>
      <c r="D65" s="191"/>
      <c r="E65" s="191"/>
      <c r="F65" s="136" t="s">
        <v>27</v>
      </c>
      <c r="G65" s="137"/>
      <c r="H65" s="137"/>
      <c r="I65" s="137">
        <f>'01 01 Pol'!G251</f>
        <v>0</v>
      </c>
      <c r="J65" s="134" t="str">
        <f>IF(I92=0,"",I65/I92*100)</f>
        <v/>
      </c>
    </row>
    <row r="66" spans="1:10" ht="36.75" customHeight="1" x14ac:dyDescent="0.2">
      <c r="A66" s="125"/>
      <c r="B66" s="130" t="s">
        <v>89</v>
      </c>
      <c r="C66" s="190" t="s">
        <v>90</v>
      </c>
      <c r="D66" s="191"/>
      <c r="E66" s="191"/>
      <c r="F66" s="136" t="s">
        <v>27</v>
      </c>
      <c r="G66" s="137"/>
      <c r="H66" s="137"/>
      <c r="I66" s="137">
        <f>'01 01 Pol'!G262</f>
        <v>0</v>
      </c>
      <c r="J66" s="134" t="str">
        <f>IF(I92=0,"",I66/I92*100)</f>
        <v/>
      </c>
    </row>
    <row r="67" spans="1:10" ht="36.75" customHeight="1" x14ac:dyDescent="0.2">
      <c r="A67" s="125"/>
      <c r="B67" s="130" t="s">
        <v>91</v>
      </c>
      <c r="C67" s="190" t="s">
        <v>92</v>
      </c>
      <c r="D67" s="191"/>
      <c r="E67" s="191"/>
      <c r="F67" s="136" t="s">
        <v>27</v>
      </c>
      <c r="G67" s="137"/>
      <c r="H67" s="137"/>
      <c r="I67" s="137">
        <f>'01 01 Pol'!G270+'01 04 Pol'!G8</f>
        <v>0</v>
      </c>
      <c r="J67" s="134" t="str">
        <f>IF(I92=0,"",I67/I92*100)</f>
        <v/>
      </c>
    </row>
    <row r="68" spans="1:10" ht="36.75" customHeight="1" x14ac:dyDescent="0.2">
      <c r="A68" s="125"/>
      <c r="B68" s="130" t="s">
        <v>93</v>
      </c>
      <c r="C68" s="190" t="s">
        <v>94</v>
      </c>
      <c r="D68" s="191"/>
      <c r="E68" s="191"/>
      <c r="F68" s="136" t="s">
        <v>27</v>
      </c>
      <c r="G68" s="137"/>
      <c r="H68" s="137"/>
      <c r="I68" s="137">
        <f>'01 02 Pol'!G8</f>
        <v>0</v>
      </c>
      <c r="J68" s="134" t="str">
        <f>IF(I92=0,"",I68/I92*100)</f>
        <v/>
      </c>
    </row>
    <row r="69" spans="1:10" ht="36.75" customHeight="1" x14ac:dyDescent="0.2">
      <c r="A69" s="125"/>
      <c r="B69" s="130" t="s">
        <v>95</v>
      </c>
      <c r="C69" s="190" t="s">
        <v>96</v>
      </c>
      <c r="D69" s="191"/>
      <c r="E69" s="191"/>
      <c r="F69" s="136" t="s">
        <v>27</v>
      </c>
      <c r="G69" s="137"/>
      <c r="H69" s="137"/>
      <c r="I69" s="137">
        <f>'01 02 Pol'!G29</f>
        <v>0</v>
      </c>
      <c r="J69" s="134" t="str">
        <f>IF(I92=0,"",I69/I92*100)</f>
        <v/>
      </c>
    </row>
    <row r="70" spans="1:10" ht="36.75" customHeight="1" x14ac:dyDescent="0.2">
      <c r="A70" s="125"/>
      <c r="B70" s="130" t="s">
        <v>97</v>
      </c>
      <c r="C70" s="190" t="s">
        <v>98</v>
      </c>
      <c r="D70" s="191"/>
      <c r="E70" s="191"/>
      <c r="F70" s="136" t="s">
        <v>27</v>
      </c>
      <c r="G70" s="137"/>
      <c r="H70" s="137"/>
      <c r="I70" s="137">
        <f>'01 03 Pol'!G20</f>
        <v>0</v>
      </c>
      <c r="J70" s="134" t="str">
        <f>IF(I92=0,"",I70/I92*100)</f>
        <v/>
      </c>
    </row>
    <row r="71" spans="1:10" ht="36.75" customHeight="1" x14ac:dyDescent="0.2">
      <c r="A71" s="125"/>
      <c r="B71" s="130" t="s">
        <v>99</v>
      </c>
      <c r="C71" s="190" t="s">
        <v>100</v>
      </c>
      <c r="D71" s="191"/>
      <c r="E71" s="191"/>
      <c r="F71" s="136" t="s">
        <v>27</v>
      </c>
      <c r="G71" s="137"/>
      <c r="H71" s="137"/>
      <c r="I71" s="137">
        <f>'01 01 Pol'!G303+'01 02 Pol'!G47</f>
        <v>0</v>
      </c>
      <c r="J71" s="134" t="str">
        <f>IF(I92=0,"",I71/I92*100)</f>
        <v/>
      </c>
    </row>
    <row r="72" spans="1:10" ht="36.75" customHeight="1" x14ac:dyDescent="0.2">
      <c r="A72" s="125"/>
      <c r="B72" s="130" t="s">
        <v>101</v>
      </c>
      <c r="C72" s="190" t="s">
        <v>102</v>
      </c>
      <c r="D72" s="191"/>
      <c r="E72" s="191"/>
      <c r="F72" s="136" t="s">
        <v>27</v>
      </c>
      <c r="G72" s="137"/>
      <c r="H72" s="137"/>
      <c r="I72" s="137">
        <f>'01 01 Pol'!G310</f>
        <v>0</v>
      </c>
      <c r="J72" s="134" t="str">
        <f>IF(I92=0,"",I72/I92*100)</f>
        <v/>
      </c>
    </row>
    <row r="73" spans="1:10" ht="36.75" customHeight="1" x14ac:dyDescent="0.2">
      <c r="A73" s="125"/>
      <c r="B73" s="130" t="s">
        <v>103</v>
      </c>
      <c r="C73" s="190" t="s">
        <v>104</v>
      </c>
      <c r="D73" s="191"/>
      <c r="E73" s="191"/>
      <c r="F73" s="136" t="s">
        <v>27</v>
      </c>
      <c r="G73" s="137"/>
      <c r="H73" s="137"/>
      <c r="I73" s="137">
        <f>'01 04 Pol'!G14</f>
        <v>0</v>
      </c>
      <c r="J73" s="134" t="str">
        <f>IF(I92=0,"",I73/I92*100)</f>
        <v/>
      </c>
    </row>
    <row r="74" spans="1:10" ht="36.75" customHeight="1" x14ac:dyDescent="0.2">
      <c r="A74" s="125"/>
      <c r="B74" s="130" t="s">
        <v>105</v>
      </c>
      <c r="C74" s="190" t="s">
        <v>106</v>
      </c>
      <c r="D74" s="191"/>
      <c r="E74" s="191"/>
      <c r="F74" s="136" t="s">
        <v>27</v>
      </c>
      <c r="G74" s="137"/>
      <c r="H74" s="137"/>
      <c r="I74" s="137">
        <f>'01 04 Pol'!G24</f>
        <v>0</v>
      </c>
      <c r="J74" s="134" t="str">
        <f>IF(I92=0,"",I74/I92*100)</f>
        <v/>
      </c>
    </row>
    <row r="75" spans="1:10" ht="36.75" customHeight="1" x14ac:dyDescent="0.2">
      <c r="A75" s="125"/>
      <c r="B75" s="130" t="s">
        <v>107</v>
      </c>
      <c r="C75" s="190" t="s">
        <v>108</v>
      </c>
      <c r="D75" s="191"/>
      <c r="E75" s="191"/>
      <c r="F75" s="136" t="s">
        <v>27</v>
      </c>
      <c r="G75" s="137"/>
      <c r="H75" s="137"/>
      <c r="I75" s="137">
        <f>'01 04 Pol'!G31</f>
        <v>0</v>
      </c>
      <c r="J75" s="134" t="str">
        <f>IF(I92=0,"",I75/I92*100)</f>
        <v/>
      </c>
    </row>
    <row r="76" spans="1:10" ht="36.75" customHeight="1" x14ac:dyDescent="0.2">
      <c r="A76" s="125"/>
      <c r="B76" s="130" t="s">
        <v>109</v>
      </c>
      <c r="C76" s="190" t="s">
        <v>110</v>
      </c>
      <c r="D76" s="191"/>
      <c r="E76" s="191"/>
      <c r="F76" s="136" t="s">
        <v>27</v>
      </c>
      <c r="G76" s="137"/>
      <c r="H76" s="137"/>
      <c r="I76" s="137">
        <f>'01 04 Pol'!G48</f>
        <v>0</v>
      </c>
      <c r="J76" s="134" t="str">
        <f>IF(I92=0,"",I76/I92*100)</f>
        <v/>
      </c>
    </row>
    <row r="77" spans="1:10" ht="36.75" customHeight="1" x14ac:dyDescent="0.2">
      <c r="A77" s="125"/>
      <c r="B77" s="130" t="s">
        <v>111</v>
      </c>
      <c r="C77" s="190" t="s">
        <v>112</v>
      </c>
      <c r="D77" s="191"/>
      <c r="E77" s="191"/>
      <c r="F77" s="136" t="s">
        <v>27</v>
      </c>
      <c r="G77" s="137"/>
      <c r="H77" s="137"/>
      <c r="I77" s="137">
        <f>'01 01 Pol'!G312</f>
        <v>0</v>
      </c>
      <c r="J77" s="134" t="str">
        <f>IF(I92=0,"",I77/I92*100)</f>
        <v/>
      </c>
    </row>
    <row r="78" spans="1:10" ht="36.75" customHeight="1" x14ac:dyDescent="0.2">
      <c r="A78" s="125"/>
      <c r="B78" s="130" t="s">
        <v>113</v>
      </c>
      <c r="C78" s="190" t="s">
        <v>114</v>
      </c>
      <c r="D78" s="191"/>
      <c r="E78" s="191"/>
      <c r="F78" s="136" t="s">
        <v>27</v>
      </c>
      <c r="G78" s="137"/>
      <c r="H78" s="137"/>
      <c r="I78" s="137">
        <f>'01 01 Pol'!G346</f>
        <v>0</v>
      </c>
      <c r="J78" s="134" t="str">
        <f>IF(I92=0,"",I78/I92*100)</f>
        <v/>
      </c>
    </row>
    <row r="79" spans="1:10" ht="36.75" customHeight="1" x14ac:dyDescent="0.2">
      <c r="A79" s="125"/>
      <c r="B79" s="130" t="s">
        <v>115</v>
      </c>
      <c r="C79" s="190" t="s">
        <v>116</v>
      </c>
      <c r="D79" s="191"/>
      <c r="E79" s="191"/>
      <c r="F79" s="136" t="s">
        <v>27</v>
      </c>
      <c r="G79" s="137"/>
      <c r="H79" s="137"/>
      <c r="I79" s="137">
        <f>'01 01 Pol'!G385</f>
        <v>0</v>
      </c>
      <c r="J79" s="134" t="str">
        <f>IF(I92=0,"",I79/I92*100)</f>
        <v/>
      </c>
    </row>
    <row r="80" spans="1:10" ht="36.75" customHeight="1" x14ac:dyDescent="0.2">
      <c r="A80" s="125"/>
      <c r="B80" s="130" t="s">
        <v>117</v>
      </c>
      <c r="C80" s="190" t="s">
        <v>118</v>
      </c>
      <c r="D80" s="191"/>
      <c r="E80" s="191"/>
      <c r="F80" s="136" t="s">
        <v>27</v>
      </c>
      <c r="G80" s="137"/>
      <c r="H80" s="137"/>
      <c r="I80" s="137">
        <f>'01 01 Pol'!G398</f>
        <v>0</v>
      </c>
      <c r="J80" s="134" t="str">
        <f>IF(I92=0,"",I80/I92*100)</f>
        <v/>
      </c>
    </row>
    <row r="81" spans="1:10" ht="36.75" customHeight="1" x14ac:dyDescent="0.2">
      <c r="A81" s="125"/>
      <c r="B81" s="130" t="s">
        <v>119</v>
      </c>
      <c r="C81" s="190" t="s">
        <v>120</v>
      </c>
      <c r="D81" s="191"/>
      <c r="E81" s="191"/>
      <c r="F81" s="136" t="s">
        <v>27</v>
      </c>
      <c r="G81" s="137"/>
      <c r="H81" s="137"/>
      <c r="I81" s="137">
        <f>'01 01 Pol'!G408</f>
        <v>0</v>
      </c>
      <c r="J81" s="134" t="str">
        <f>IF(I92=0,"",I81/I92*100)</f>
        <v/>
      </c>
    </row>
    <row r="82" spans="1:10" ht="36.75" customHeight="1" x14ac:dyDescent="0.2">
      <c r="A82" s="125"/>
      <c r="B82" s="130" t="s">
        <v>121</v>
      </c>
      <c r="C82" s="190" t="s">
        <v>122</v>
      </c>
      <c r="D82" s="191"/>
      <c r="E82" s="191"/>
      <c r="F82" s="136" t="s">
        <v>27</v>
      </c>
      <c r="G82" s="137"/>
      <c r="H82" s="137"/>
      <c r="I82" s="137">
        <f>'01 01 Pol'!G435</f>
        <v>0</v>
      </c>
      <c r="J82" s="134" t="str">
        <f>IF(I92=0,"",I82/I92*100)</f>
        <v/>
      </c>
    </row>
    <row r="83" spans="1:10" ht="36.75" customHeight="1" x14ac:dyDescent="0.2">
      <c r="A83" s="125"/>
      <c r="B83" s="130" t="s">
        <v>123</v>
      </c>
      <c r="C83" s="190" t="s">
        <v>124</v>
      </c>
      <c r="D83" s="191"/>
      <c r="E83" s="191"/>
      <c r="F83" s="136" t="s">
        <v>27</v>
      </c>
      <c r="G83" s="137"/>
      <c r="H83" s="137"/>
      <c r="I83" s="137">
        <f>'01 01 Pol'!G477</f>
        <v>0</v>
      </c>
      <c r="J83" s="134" t="str">
        <f>IF(I92=0,"",I83/I92*100)</f>
        <v/>
      </c>
    </row>
    <row r="84" spans="1:10" ht="36.75" customHeight="1" x14ac:dyDescent="0.2">
      <c r="A84" s="125"/>
      <c r="B84" s="130" t="s">
        <v>125</v>
      </c>
      <c r="C84" s="190" t="s">
        <v>126</v>
      </c>
      <c r="D84" s="191"/>
      <c r="E84" s="191"/>
      <c r="F84" s="136" t="s">
        <v>27</v>
      </c>
      <c r="G84" s="137"/>
      <c r="H84" s="137"/>
      <c r="I84" s="137">
        <f>'01 01 Pol'!G484</f>
        <v>0</v>
      </c>
      <c r="J84" s="134" t="str">
        <f>IF(I92=0,"",I84/I92*100)</f>
        <v/>
      </c>
    </row>
    <row r="85" spans="1:10" ht="36.75" customHeight="1" x14ac:dyDescent="0.2">
      <c r="A85" s="125"/>
      <c r="B85" s="130" t="s">
        <v>127</v>
      </c>
      <c r="C85" s="190" t="s">
        <v>128</v>
      </c>
      <c r="D85" s="191"/>
      <c r="E85" s="191"/>
      <c r="F85" s="136" t="s">
        <v>27</v>
      </c>
      <c r="G85" s="137"/>
      <c r="H85" s="137"/>
      <c r="I85" s="137">
        <f>'01 01 Pol'!G508</f>
        <v>0</v>
      </c>
      <c r="J85" s="134" t="str">
        <f>IF(I92=0,"",I85/I92*100)</f>
        <v/>
      </c>
    </row>
    <row r="86" spans="1:10" ht="36.75" customHeight="1" x14ac:dyDescent="0.2">
      <c r="A86" s="125"/>
      <c r="B86" s="130" t="s">
        <v>129</v>
      </c>
      <c r="C86" s="190" t="s">
        <v>130</v>
      </c>
      <c r="D86" s="191"/>
      <c r="E86" s="191"/>
      <c r="F86" s="136" t="s">
        <v>27</v>
      </c>
      <c r="G86" s="137"/>
      <c r="H86" s="137"/>
      <c r="I86" s="137">
        <f>'01 01 Pol'!G511</f>
        <v>0</v>
      </c>
      <c r="J86" s="134" t="str">
        <f>IF(I92=0,"",I86/I92*100)</f>
        <v/>
      </c>
    </row>
    <row r="87" spans="1:10" ht="36.75" customHeight="1" x14ac:dyDescent="0.2">
      <c r="A87" s="125"/>
      <c r="B87" s="130" t="s">
        <v>131</v>
      </c>
      <c r="C87" s="190" t="s">
        <v>132</v>
      </c>
      <c r="D87" s="191"/>
      <c r="E87" s="191"/>
      <c r="F87" s="136" t="s">
        <v>28</v>
      </c>
      <c r="G87" s="137"/>
      <c r="H87" s="137"/>
      <c r="I87" s="137">
        <f>'01 01 Pol'!G555+'01 05 Pol'!G8</f>
        <v>0</v>
      </c>
      <c r="J87" s="134" t="str">
        <f>IF(I92=0,"",I87/I92*100)</f>
        <v/>
      </c>
    </row>
    <row r="88" spans="1:10" ht="36.75" customHeight="1" x14ac:dyDescent="0.2">
      <c r="A88" s="125"/>
      <c r="B88" s="130" t="s">
        <v>133</v>
      </c>
      <c r="C88" s="190" t="s">
        <v>134</v>
      </c>
      <c r="D88" s="191"/>
      <c r="E88" s="191"/>
      <c r="F88" s="136" t="s">
        <v>28</v>
      </c>
      <c r="G88" s="137"/>
      <c r="H88" s="137"/>
      <c r="I88" s="137">
        <f>'01 05 Pol'!G37</f>
        <v>0</v>
      </c>
      <c r="J88" s="134" t="str">
        <f>IF(I92=0,"",I88/I92*100)</f>
        <v/>
      </c>
    </row>
    <row r="89" spans="1:10" ht="36.75" customHeight="1" x14ac:dyDescent="0.2">
      <c r="A89" s="125"/>
      <c r="B89" s="130" t="s">
        <v>135</v>
      </c>
      <c r="C89" s="190" t="s">
        <v>136</v>
      </c>
      <c r="D89" s="191"/>
      <c r="E89" s="191"/>
      <c r="F89" s="136" t="s">
        <v>137</v>
      </c>
      <c r="G89" s="137"/>
      <c r="H89" s="137"/>
      <c r="I89" s="137">
        <f>'01 01 Pol'!G557</f>
        <v>0</v>
      </c>
      <c r="J89" s="134" t="str">
        <f>IF(I92=0,"",I89/I92*100)</f>
        <v/>
      </c>
    </row>
    <row r="90" spans="1:10" ht="36.75" customHeight="1" x14ac:dyDescent="0.2">
      <c r="A90" s="125"/>
      <c r="B90" s="130" t="s">
        <v>138</v>
      </c>
      <c r="C90" s="190" t="s">
        <v>29</v>
      </c>
      <c r="D90" s="191"/>
      <c r="E90" s="191"/>
      <c r="F90" s="136" t="s">
        <v>138</v>
      </c>
      <c r="G90" s="137"/>
      <c r="H90" s="137"/>
      <c r="I90" s="137">
        <f>'02 01 Naklady'!G8</f>
        <v>0</v>
      </c>
      <c r="J90" s="134" t="str">
        <f>IF(I92=0,"",I90/I92*100)</f>
        <v/>
      </c>
    </row>
    <row r="91" spans="1:10" ht="36.75" customHeight="1" x14ac:dyDescent="0.2">
      <c r="A91" s="125"/>
      <c r="B91" s="130" t="s">
        <v>139</v>
      </c>
      <c r="C91" s="190" t="s">
        <v>30</v>
      </c>
      <c r="D91" s="191"/>
      <c r="E91" s="191"/>
      <c r="F91" s="136" t="s">
        <v>139</v>
      </c>
      <c r="G91" s="137"/>
      <c r="H91" s="137"/>
      <c r="I91" s="137">
        <f>'01 04 Pol'!G62+'01 05 Pol'!G42+'02 01 Naklady'!G12</f>
        <v>0</v>
      </c>
      <c r="J91" s="134" t="str">
        <f>IF(I92=0,"",I91/I92*100)</f>
        <v/>
      </c>
    </row>
    <row r="92" spans="1:10" ht="25.5" customHeight="1" x14ac:dyDescent="0.2">
      <c r="A92" s="126"/>
      <c r="B92" s="131" t="s">
        <v>1</v>
      </c>
      <c r="C92" s="132"/>
      <c r="D92" s="133"/>
      <c r="E92" s="133"/>
      <c r="F92" s="138"/>
      <c r="G92" s="139"/>
      <c r="H92" s="139"/>
      <c r="I92" s="139">
        <f>SUM(I55:I91)</f>
        <v>0</v>
      </c>
      <c r="J92" s="135">
        <f>SUM(J55:J91)</f>
        <v>0</v>
      </c>
    </row>
    <row r="93" spans="1:10" x14ac:dyDescent="0.2">
      <c r="F93" s="88"/>
      <c r="G93" s="88"/>
      <c r="H93" s="88"/>
      <c r="I93" s="88"/>
      <c r="J93" s="89"/>
    </row>
    <row r="94" spans="1:10" x14ac:dyDescent="0.2">
      <c r="F94" s="88"/>
      <c r="G94" s="88"/>
      <c r="H94" s="88"/>
      <c r="I94" s="88"/>
      <c r="J94" s="89"/>
    </row>
    <row r="95" spans="1:10" x14ac:dyDescent="0.2">
      <c r="F95" s="88"/>
      <c r="G95" s="88"/>
      <c r="H95" s="88"/>
      <c r="I95" s="88"/>
      <c r="J95" s="89"/>
    </row>
  </sheetData>
  <sheetProtection algorithmName="SHA-512" hashValue="KywEYspdChqxSMjBJGNHnB79wRtabCSabIwFXKZfC+z+3mtIkAIi9RLNaNy15azpE11PT6A+ESWvlgRAcRwtlw==" saltValue="P3clLQqBfIqayYttetFAlQ==" spinCount="100000" sheet="1" objects="1" scenarios="1"/>
  <protectedRanges>
    <protectedRange sqref="D11:G13 I11:I12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B48:E48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90:E90"/>
    <mergeCell ref="C91:E91"/>
    <mergeCell ref="C85:E85"/>
    <mergeCell ref="C86:E86"/>
    <mergeCell ref="C87:E87"/>
    <mergeCell ref="C88:E88"/>
    <mergeCell ref="C89:E8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8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9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10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62" activePane="bottomLeft" state="frozen"/>
      <selection pane="bottomLeft" activeCell="F378" sqref="F37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5" t="s">
        <v>7</v>
      </c>
      <c r="B1" s="245"/>
      <c r="C1" s="245"/>
      <c r="D1" s="245"/>
      <c r="E1" s="245"/>
      <c r="F1" s="245"/>
      <c r="G1" s="245"/>
      <c r="AG1" t="s">
        <v>140</v>
      </c>
    </row>
    <row r="2" spans="1:60" ht="24.95" customHeight="1" x14ac:dyDescent="0.2">
      <c r="A2" s="141" t="s">
        <v>8</v>
      </c>
      <c r="B2" s="49" t="s">
        <v>43</v>
      </c>
      <c r="C2" s="246" t="s">
        <v>1243</v>
      </c>
      <c r="D2" s="247"/>
      <c r="E2" s="247"/>
      <c r="F2" s="247"/>
      <c r="G2" s="248"/>
      <c r="AG2" t="s">
        <v>141</v>
      </c>
    </row>
    <row r="3" spans="1:60" ht="24.95" customHeight="1" x14ac:dyDescent="0.2">
      <c r="A3" s="141" t="s">
        <v>9</v>
      </c>
      <c r="B3" s="49" t="s">
        <v>51</v>
      </c>
      <c r="C3" s="246" t="s">
        <v>52</v>
      </c>
      <c r="D3" s="247"/>
      <c r="E3" s="247"/>
      <c r="F3" s="247"/>
      <c r="G3" s="248"/>
      <c r="AC3" s="123" t="s">
        <v>141</v>
      </c>
      <c r="AG3" t="s">
        <v>142</v>
      </c>
    </row>
    <row r="4" spans="1:60" ht="24.95" customHeight="1" x14ac:dyDescent="0.2">
      <c r="A4" s="142" t="s">
        <v>10</v>
      </c>
      <c r="B4" s="143" t="s">
        <v>51</v>
      </c>
      <c r="C4" s="249" t="s">
        <v>53</v>
      </c>
      <c r="D4" s="250"/>
      <c r="E4" s="250"/>
      <c r="F4" s="250"/>
      <c r="G4" s="251"/>
      <c r="AG4" t="s">
        <v>143</v>
      </c>
    </row>
    <row r="5" spans="1:60" x14ac:dyDescent="0.2">
      <c r="D5" s="10"/>
    </row>
    <row r="6" spans="1:60" ht="38.25" x14ac:dyDescent="0.2">
      <c r="A6" s="145" t="s">
        <v>144</v>
      </c>
      <c r="B6" s="147" t="s">
        <v>145</v>
      </c>
      <c r="C6" s="147" t="s">
        <v>146</v>
      </c>
      <c r="D6" s="146" t="s">
        <v>147</v>
      </c>
      <c r="E6" s="145" t="s">
        <v>148</v>
      </c>
      <c r="F6" s="144" t="s">
        <v>149</v>
      </c>
      <c r="G6" s="145" t="s">
        <v>31</v>
      </c>
      <c r="H6" s="148" t="s">
        <v>32</v>
      </c>
      <c r="I6" s="148" t="s">
        <v>150</v>
      </c>
      <c r="J6" s="148" t="s">
        <v>33</v>
      </c>
      <c r="K6" s="148" t="s">
        <v>151</v>
      </c>
      <c r="L6" s="148" t="s">
        <v>152</v>
      </c>
      <c r="M6" s="148" t="s">
        <v>153</v>
      </c>
      <c r="N6" s="148" t="s">
        <v>154</v>
      </c>
      <c r="O6" s="148" t="s">
        <v>155</v>
      </c>
      <c r="P6" s="148" t="s">
        <v>156</v>
      </c>
      <c r="Q6" s="148" t="s">
        <v>157</v>
      </c>
      <c r="R6" s="148" t="s">
        <v>158</v>
      </c>
      <c r="S6" s="148" t="s">
        <v>159</v>
      </c>
      <c r="T6" s="148" t="s">
        <v>160</v>
      </c>
      <c r="U6" s="148" t="s">
        <v>161</v>
      </c>
      <c r="V6" s="148" t="s">
        <v>162</v>
      </c>
      <c r="W6" s="148" t="s">
        <v>163</v>
      </c>
      <c r="X6" s="148" t="s">
        <v>164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165</v>
      </c>
      <c r="B8" s="164" t="s">
        <v>69</v>
      </c>
      <c r="C8" s="182" t="s">
        <v>70</v>
      </c>
      <c r="D8" s="165"/>
      <c r="E8" s="166"/>
      <c r="F8" s="167"/>
      <c r="G8" s="168">
        <f>SUMIF(AG9:AG63,"&lt;&gt;NOR",G9:G63)</f>
        <v>0</v>
      </c>
      <c r="H8" s="162"/>
      <c r="I8" s="162">
        <f>SUM(I9:I63)</f>
        <v>0</v>
      </c>
      <c r="J8" s="162"/>
      <c r="K8" s="162">
        <f>SUM(K9:K63)</f>
        <v>0</v>
      </c>
      <c r="L8" s="162"/>
      <c r="M8" s="162">
        <f>SUM(M9:M63)</f>
        <v>0</v>
      </c>
      <c r="N8" s="162"/>
      <c r="O8" s="162">
        <f>SUM(O9:O63)</f>
        <v>20.300000000000004</v>
      </c>
      <c r="P8" s="162"/>
      <c r="Q8" s="162">
        <f>SUM(Q9:Q63)</f>
        <v>0</v>
      </c>
      <c r="R8" s="162"/>
      <c r="S8" s="162"/>
      <c r="T8" s="162"/>
      <c r="U8" s="162"/>
      <c r="V8" s="162">
        <f>SUM(V9:V63)</f>
        <v>197.79999999999995</v>
      </c>
      <c r="W8" s="162"/>
      <c r="X8" s="162"/>
      <c r="AG8" t="s">
        <v>166</v>
      </c>
    </row>
    <row r="9" spans="1:60" outlineLevel="1" x14ac:dyDescent="0.2">
      <c r="A9" s="169">
        <v>1</v>
      </c>
      <c r="B9" s="170" t="s">
        <v>167</v>
      </c>
      <c r="C9" s="183" t="s">
        <v>168</v>
      </c>
      <c r="D9" s="171" t="s">
        <v>169</v>
      </c>
      <c r="E9" s="172">
        <v>4.077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1.84144</v>
      </c>
      <c r="O9" s="158">
        <f>ROUND(E9*N9,2)</f>
        <v>7.51</v>
      </c>
      <c r="P9" s="158">
        <v>0</v>
      </c>
      <c r="Q9" s="158">
        <f>ROUND(E9*P9,2)</f>
        <v>0</v>
      </c>
      <c r="R9" s="158"/>
      <c r="S9" s="158" t="s">
        <v>170</v>
      </c>
      <c r="T9" s="158" t="s">
        <v>170</v>
      </c>
      <c r="U9" s="158">
        <v>3.8420000000000001</v>
      </c>
      <c r="V9" s="158">
        <f>ROUND(E9*U9,2)</f>
        <v>15.66</v>
      </c>
      <c r="W9" s="158"/>
      <c r="X9" s="158" t="s">
        <v>171</v>
      </c>
      <c r="Y9" s="149"/>
      <c r="Z9" s="149"/>
      <c r="AA9" s="149"/>
      <c r="AB9" s="149"/>
      <c r="AC9" s="149"/>
      <c r="AD9" s="149"/>
      <c r="AE9" s="149"/>
      <c r="AF9" s="149"/>
      <c r="AG9" s="149" t="s">
        <v>172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4" t="s">
        <v>173</v>
      </c>
      <c r="D10" s="160"/>
      <c r="E10" s="161">
        <v>1.26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174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4" t="s">
        <v>175</v>
      </c>
      <c r="D11" s="160"/>
      <c r="E11" s="161">
        <v>0.68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174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4" t="s">
        <v>176</v>
      </c>
      <c r="D12" s="160"/>
      <c r="E12" s="161">
        <v>1.1299999999999999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174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4" t="s">
        <v>177</v>
      </c>
      <c r="D13" s="160"/>
      <c r="E13" s="161">
        <v>1.01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174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69">
        <v>2</v>
      </c>
      <c r="B14" s="170" t="s">
        <v>178</v>
      </c>
      <c r="C14" s="183" t="s">
        <v>179</v>
      </c>
      <c r="D14" s="171" t="s">
        <v>180</v>
      </c>
      <c r="E14" s="172">
        <v>2.2999999999999998</v>
      </c>
      <c r="F14" s="173"/>
      <c r="G14" s="174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8">
        <v>0.23874999999999999</v>
      </c>
      <c r="O14" s="158">
        <f>ROUND(E14*N14,2)</f>
        <v>0.55000000000000004</v>
      </c>
      <c r="P14" s="158">
        <v>0</v>
      </c>
      <c r="Q14" s="158">
        <f>ROUND(E14*P14,2)</f>
        <v>0</v>
      </c>
      <c r="R14" s="158"/>
      <c r="S14" s="158" t="s">
        <v>170</v>
      </c>
      <c r="T14" s="158" t="s">
        <v>170</v>
      </c>
      <c r="U14" s="158">
        <v>0.81100000000000005</v>
      </c>
      <c r="V14" s="158">
        <f>ROUND(E14*U14,2)</f>
        <v>1.87</v>
      </c>
      <c r="W14" s="158"/>
      <c r="X14" s="158" t="s">
        <v>171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172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4" t="s">
        <v>181</v>
      </c>
      <c r="D15" s="160"/>
      <c r="E15" s="161">
        <v>2.2999999999999998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174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9">
        <v>3</v>
      </c>
      <c r="B16" s="170" t="s">
        <v>182</v>
      </c>
      <c r="C16" s="183" t="s">
        <v>183</v>
      </c>
      <c r="D16" s="171" t="s">
        <v>184</v>
      </c>
      <c r="E16" s="172">
        <v>1</v>
      </c>
      <c r="F16" s="173"/>
      <c r="G16" s="174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8">
        <v>0.12720000000000001</v>
      </c>
      <c r="O16" s="158">
        <f>ROUND(E16*N16,2)</f>
        <v>0.13</v>
      </c>
      <c r="P16" s="158">
        <v>0</v>
      </c>
      <c r="Q16" s="158">
        <f>ROUND(E16*P16,2)</f>
        <v>0</v>
      </c>
      <c r="R16" s="158"/>
      <c r="S16" s="158" t="s">
        <v>170</v>
      </c>
      <c r="T16" s="158" t="s">
        <v>170</v>
      </c>
      <c r="U16" s="158">
        <v>0.55100000000000005</v>
      </c>
      <c r="V16" s="158">
        <f>ROUND(E16*U16,2)</f>
        <v>0.55000000000000004</v>
      </c>
      <c r="W16" s="158"/>
      <c r="X16" s="158" t="s">
        <v>171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172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4" t="s">
        <v>185</v>
      </c>
      <c r="D17" s="160"/>
      <c r="E17" s="161">
        <v>1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174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69">
        <v>4</v>
      </c>
      <c r="B18" s="170" t="s">
        <v>186</v>
      </c>
      <c r="C18" s="183" t="s">
        <v>187</v>
      </c>
      <c r="D18" s="171" t="s">
        <v>180</v>
      </c>
      <c r="E18" s="172">
        <v>12.3</v>
      </c>
      <c r="F18" s="173"/>
      <c r="G18" s="174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0.14419999999999999</v>
      </c>
      <c r="O18" s="158">
        <f>ROUND(E18*N18,2)</f>
        <v>1.77</v>
      </c>
      <c r="P18" s="158">
        <v>0</v>
      </c>
      <c r="Q18" s="158">
        <f>ROUND(E18*P18,2)</f>
        <v>0</v>
      </c>
      <c r="R18" s="158"/>
      <c r="S18" s="158" t="s">
        <v>170</v>
      </c>
      <c r="T18" s="158" t="s">
        <v>170</v>
      </c>
      <c r="U18" s="158">
        <v>0.88</v>
      </c>
      <c r="V18" s="158">
        <f>ROUND(E18*U18,2)</f>
        <v>10.82</v>
      </c>
      <c r="W18" s="158"/>
      <c r="X18" s="158" t="s">
        <v>171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172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4" t="s">
        <v>188</v>
      </c>
      <c r="D19" s="160"/>
      <c r="E19" s="161">
        <v>12.3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174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9">
        <v>5</v>
      </c>
      <c r="B20" s="170" t="s">
        <v>189</v>
      </c>
      <c r="C20" s="183" t="s">
        <v>190</v>
      </c>
      <c r="D20" s="171" t="s">
        <v>180</v>
      </c>
      <c r="E20" s="172">
        <v>48.740749999999998</v>
      </c>
      <c r="F20" s="173"/>
      <c r="G20" s="174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7.4709999999999999E-2</v>
      </c>
      <c r="O20" s="158">
        <f>ROUND(E20*N20,2)</f>
        <v>3.64</v>
      </c>
      <c r="P20" s="158">
        <v>0</v>
      </c>
      <c r="Q20" s="158">
        <f>ROUND(E20*P20,2)</f>
        <v>0</v>
      </c>
      <c r="R20" s="158"/>
      <c r="S20" s="158" t="s">
        <v>170</v>
      </c>
      <c r="T20" s="158" t="s">
        <v>170</v>
      </c>
      <c r="U20" s="158">
        <v>0.52915000000000001</v>
      </c>
      <c r="V20" s="158">
        <f>ROUND(E20*U20,2)</f>
        <v>25.79</v>
      </c>
      <c r="W20" s="158"/>
      <c r="X20" s="158" t="s">
        <v>171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172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4" t="s">
        <v>191</v>
      </c>
      <c r="D21" s="160"/>
      <c r="E21" s="161">
        <v>2.41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174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4" t="s">
        <v>192</v>
      </c>
      <c r="D22" s="160"/>
      <c r="E22" s="161">
        <v>13.22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174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4" t="s">
        <v>193</v>
      </c>
      <c r="D23" s="160"/>
      <c r="E23" s="161">
        <v>4.76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174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56"/>
      <c r="B24" s="157"/>
      <c r="C24" s="184" t="s">
        <v>194</v>
      </c>
      <c r="D24" s="160"/>
      <c r="E24" s="161">
        <v>8.5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174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4" t="s">
        <v>195</v>
      </c>
      <c r="D25" s="160"/>
      <c r="E25" s="161">
        <v>4.7300000000000004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174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4" t="s">
        <v>196</v>
      </c>
      <c r="D26" s="160"/>
      <c r="E26" s="161">
        <v>6.33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174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4" t="s">
        <v>197</v>
      </c>
      <c r="D27" s="160"/>
      <c r="E27" s="161">
        <v>2.5499999999999998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174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4" t="s">
        <v>198</v>
      </c>
      <c r="D28" s="160"/>
      <c r="E28" s="161">
        <v>6.24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174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69">
        <v>6</v>
      </c>
      <c r="B29" s="170" t="s">
        <v>199</v>
      </c>
      <c r="C29" s="183" t="s">
        <v>200</v>
      </c>
      <c r="D29" s="171" t="s">
        <v>180</v>
      </c>
      <c r="E29" s="172">
        <v>9.2949999999999999</v>
      </c>
      <c r="F29" s="173"/>
      <c r="G29" s="174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8">
        <v>0.11219</v>
      </c>
      <c r="O29" s="158">
        <f>ROUND(E29*N29,2)</f>
        <v>1.04</v>
      </c>
      <c r="P29" s="158">
        <v>0</v>
      </c>
      <c r="Q29" s="158">
        <f>ROUND(E29*P29,2)</f>
        <v>0</v>
      </c>
      <c r="R29" s="158"/>
      <c r="S29" s="158" t="s">
        <v>170</v>
      </c>
      <c r="T29" s="158" t="s">
        <v>170</v>
      </c>
      <c r="U29" s="158">
        <v>0.55488999999999999</v>
      </c>
      <c r="V29" s="158">
        <f>ROUND(E29*U29,2)</f>
        <v>5.16</v>
      </c>
      <c r="W29" s="158"/>
      <c r="X29" s="158" t="s">
        <v>171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172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4" t="s">
        <v>201</v>
      </c>
      <c r="D30" s="160"/>
      <c r="E30" s="161">
        <v>9.2899999999999991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174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9">
        <v>7</v>
      </c>
      <c r="B31" s="170" t="s">
        <v>202</v>
      </c>
      <c r="C31" s="183" t="s">
        <v>203</v>
      </c>
      <c r="D31" s="171" t="s">
        <v>180</v>
      </c>
      <c r="E31" s="172">
        <v>9.2949999999999999</v>
      </c>
      <c r="F31" s="173"/>
      <c r="G31" s="174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8">
        <v>0.17199</v>
      </c>
      <c r="O31" s="158">
        <f>ROUND(E31*N31,2)</f>
        <v>1.6</v>
      </c>
      <c r="P31" s="158">
        <v>0</v>
      </c>
      <c r="Q31" s="158">
        <f>ROUND(E31*P31,2)</f>
        <v>0</v>
      </c>
      <c r="R31" s="158"/>
      <c r="S31" s="158" t="s">
        <v>170</v>
      </c>
      <c r="T31" s="158" t="s">
        <v>170</v>
      </c>
      <c r="U31" s="158">
        <v>0.6462</v>
      </c>
      <c r="V31" s="158">
        <f>ROUND(E31*U31,2)</f>
        <v>6.01</v>
      </c>
      <c r="W31" s="158"/>
      <c r="X31" s="158" t="s">
        <v>171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172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4" t="s">
        <v>204</v>
      </c>
      <c r="D32" s="160"/>
      <c r="E32" s="161">
        <v>9.2899999999999991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174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69">
        <v>8</v>
      </c>
      <c r="B33" s="170" t="s">
        <v>205</v>
      </c>
      <c r="C33" s="183" t="s">
        <v>206</v>
      </c>
      <c r="D33" s="171" t="s">
        <v>207</v>
      </c>
      <c r="E33" s="172">
        <v>30.25</v>
      </c>
      <c r="F33" s="173"/>
      <c r="G33" s="174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8">
        <v>1.0300000000000001E-3</v>
      </c>
      <c r="O33" s="158">
        <f>ROUND(E33*N33,2)</f>
        <v>0.03</v>
      </c>
      <c r="P33" s="158">
        <v>0</v>
      </c>
      <c r="Q33" s="158">
        <f>ROUND(E33*P33,2)</f>
        <v>0</v>
      </c>
      <c r="R33" s="158"/>
      <c r="S33" s="158" t="s">
        <v>170</v>
      </c>
      <c r="T33" s="158" t="s">
        <v>170</v>
      </c>
      <c r="U33" s="158">
        <v>0.223</v>
      </c>
      <c r="V33" s="158">
        <f>ROUND(E33*U33,2)</f>
        <v>6.75</v>
      </c>
      <c r="W33" s="158"/>
      <c r="X33" s="158" t="s">
        <v>171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172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4" t="s">
        <v>208</v>
      </c>
      <c r="D34" s="160"/>
      <c r="E34" s="161">
        <v>30.25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174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69">
        <v>9</v>
      </c>
      <c r="B35" s="170" t="s">
        <v>209</v>
      </c>
      <c r="C35" s="183" t="s">
        <v>210</v>
      </c>
      <c r="D35" s="171" t="s">
        <v>211</v>
      </c>
      <c r="E35" s="172">
        <v>8.6580000000000004E-2</v>
      </c>
      <c r="F35" s="173"/>
      <c r="G35" s="174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8">
        <v>1.09954</v>
      </c>
      <c r="O35" s="158">
        <f>ROUND(E35*N35,2)</f>
        <v>0.1</v>
      </c>
      <c r="P35" s="158">
        <v>0</v>
      </c>
      <c r="Q35" s="158">
        <f>ROUND(E35*P35,2)</f>
        <v>0</v>
      </c>
      <c r="R35" s="158"/>
      <c r="S35" s="158" t="s">
        <v>170</v>
      </c>
      <c r="T35" s="158" t="s">
        <v>170</v>
      </c>
      <c r="U35" s="158">
        <v>18.175000000000001</v>
      </c>
      <c r="V35" s="158">
        <f>ROUND(E35*U35,2)</f>
        <v>1.57</v>
      </c>
      <c r="W35" s="158"/>
      <c r="X35" s="158" t="s">
        <v>171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172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4" t="s">
        <v>212</v>
      </c>
      <c r="D36" s="160"/>
      <c r="E36" s="161">
        <v>0.09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174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69">
        <v>10</v>
      </c>
      <c r="B37" s="170" t="s">
        <v>213</v>
      </c>
      <c r="C37" s="183" t="s">
        <v>214</v>
      </c>
      <c r="D37" s="171" t="s">
        <v>211</v>
      </c>
      <c r="E37" s="172">
        <v>0.14112</v>
      </c>
      <c r="F37" s="173"/>
      <c r="G37" s="174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8">
        <v>1.0970899999999999</v>
      </c>
      <c r="O37" s="158">
        <f>ROUND(E37*N37,2)</f>
        <v>0.15</v>
      </c>
      <c r="P37" s="158">
        <v>0</v>
      </c>
      <c r="Q37" s="158">
        <f>ROUND(E37*P37,2)</f>
        <v>0</v>
      </c>
      <c r="R37" s="158"/>
      <c r="S37" s="158" t="s">
        <v>170</v>
      </c>
      <c r="T37" s="158" t="s">
        <v>170</v>
      </c>
      <c r="U37" s="158">
        <v>16.582999999999998</v>
      </c>
      <c r="V37" s="158">
        <f>ROUND(E37*U37,2)</f>
        <v>2.34</v>
      </c>
      <c r="W37" s="158"/>
      <c r="X37" s="158" t="s">
        <v>171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172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4" t="s">
        <v>215</v>
      </c>
      <c r="D38" s="160"/>
      <c r="E38" s="161">
        <v>0.08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174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4" t="s">
        <v>216</v>
      </c>
      <c r="D39" s="160"/>
      <c r="E39" s="161">
        <v>0.06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174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69">
        <v>11</v>
      </c>
      <c r="B40" s="170" t="s">
        <v>217</v>
      </c>
      <c r="C40" s="183" t="s">
        <v>218</v>
      </c>
      <c r="D40" s="171" t="s">
        <v>180</v>
      </c>
      <c r="E40" s="172">
        <v>3.6949999999999998</v>
      </c>
      <c r="F40" s="173"/>
      <c r="G40" s="174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8">
        <v>0.15679999999999999</v>
      </c>
      <c r="O40" s="158">
        <f>ROUND(E40*N40,2)</f>
        <v>0.57999999999999996</v>
      </c>
      <c r="P40" s="158">
        <v>0</v>
      </c>
      <c r="Q40" s="158">
        <f>ROUND(E40*P40,2)</f>
        <v>0</v>
      </c>
      <c r="R40" s="158"/>
      <c r="S40" s="158" t="s">
        <v>170</v>
      </c>
      <c r="T40" s="158" t="s">
        <v>170</v>
      </c>
      <c r="U40" s="158">
        <v>1.2225999999999999</v>
      </c>
      <c r="V40" s="158">
        <f>ROUND(E40*U40,2)</f>
        <v>4.5199999999999996</v>
      </c>
      <c r="W40" s="158"/>
      <c r="X40" s="158" t="s">
        <v>171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172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4" t="s">
        <v>219</v>
      </c>
      <c r="D41" s="160"/>
      <c r="E41" s="161">
        <v>0.79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174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84" t="s">
        <v>220</v>
      </c>
      <c r="D42" s="160"/>
      <c r="E42" s="161">
        <v>0.79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174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4" t="s">
        <v>221</v>
      </c>
      <c r="D43" s="160"/>
      <c r="E43" s="161">
        <v>1.0049999999999999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174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4" t="s">
        <v>222</v>
      </c>
      <c r="D44" s="160"/>
      <c r="E44" s="161">
        <v>1.1100000000000001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174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69">
        <v>12</v>
      </c>
      <c r="B45" s="170" t="s">
        <v>223</v>
      </c>
      <c r="C45" s="183" t="s">
        <v>224</v>
      </c>
      <c r="D45" s="171" t="s">
        <v>184</v>
      </c>
      <c r="E45" s="172">
        <v>2</v>
      </c>
      <c r="F45" s="173"/>
      <c r="G45" s="174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8">
        <v>8.1199999999999994E-2</v>
      </c>
      <c r="O45" s="158">
        <f>ROUND(E45*N45,2)</f>
        <v>0.16</v>
      </c>
      <c r="P45" s="158">
        <v>0</v>
      </c>
      <c r="Q45" s="158">
        <f>ROUND(E45*P45,2)</f>
        <v>0</v>
      </c>
      <c r="R45" s="158"/>
      <c r="S45" s="158" t="s">
        <v>170</v>
      </c>
      <c r="T45" s="158" t="s">
        <v>170</v>
      </c>
      <c r="U45" s="158">
        <v>0.61799999999999999</v>
      </c>
      <c r="V45" s="158">
        <f>ROUND(E45*U45,2)</f>
        <v>1.24</v>
      </c>
      <c r="W45" s="158"/>
      <c r="X45" s="158" t="s">
        <v>171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172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4" t="s">
        <v>225</v>
      </c>
      <c r="D46" s="160"/>
      <c r="E46" s="161">
        <v>2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174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5">
        <v>13</v>
      </c>
      <c r="B47" s="176" t="s">
        <v>226</v>
      </c>
      <c r="C47" s="185" t="s">
        <v>227</v>
      </c>
      <c r="D47" s="177" t="s">
        <v>184</v>
      </c>
      <c r="E47" s="178">
        <v>4</v>
      </c>
      <c r="F47" s="179"/>
      <c r="G47" s="180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8">
        <v>2.6509999999999999E-2</v>
      </c>
      <c r="O47" s="158">
        <f>ROUND(E47*N47,2)</f>
        <v>0.11</v>
      </c>
      <c r="P47" s="158">
        <v>0</v>
      </c>
      <c r="Q47" s="158">
        <f>ROUND(E47*P47,2)</f>
        <v>0</v>
      </c>
      <c r="R47" s="158"/>
      <c r="S47" s="158" t="s">
        <v>170</v>
      </c>
      <c r="T47" s="158" t="s">
        <v>170</v>
      </c>
      <c r="U47" s="158">
        <v>0.24199999999999999</v>
      </c>
      <c r="V47" s="158">
        <f>ROUND(E47*U47,2)</f>
        <v>0.97</v>
      </c>
      <c r="W47" s="158"/>
      <c r="X47" s="158" t="s">
        <v>171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172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69">
        <v>14</v>
      </c>
      <c r="B48" s="170" t="s">
        <v>228</v>
      </c>
      <c r="C48" s="183" t="s">
        <v>229</v>
      </c>
      <c r="D48" s="171" t="s">
        <v>184</v>
      </c>
      <c r="E48" s="172">
        <v>1</v>
      </c>
      <c r="F48" s="173"/>
      <c r="G48" s="174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8">
        <v>5.2720000000000003E-2</v>
      </c>
      <c r="O48" s="158">
        <f>ROUND(E48*N48,2)</f>
        <v>0.05</v>
      </c>
      <c r="P48" s="158">
        <v>0</v>
      </c>
      <c r="Q48" s="158">
        <f>ROUND(E48*P48,2)</f>
        <v>0</v>
      </c>
      <c r="R48" s="158"/>
      <c r="S48" s="158" t="s">
        <v>170</v>
      </c>
      <c r="T48" s="158" t="s">
        <v>170</v>
      </c>
      <c r="U48" s="158">
        <v>0.57789999999999997</v>
      </c>
      <c r="V48" s="158">
        <f>ROUND(E48*U48,2)</f>
        <v>0.57999999999999996</v>
      </c>
      <c r="W48" s="158"/>
      <c r="X48" s="158" t="s">
        <v>171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172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4" t="s">
        <v>230</v>
      </c>
      <c r="D49" s="160"/>
      <c r="E49" s="161">
        <v>1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174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69">
        <v>15</v>
      </c>
      <c r="B50" s="170" t="s">
        <v>231</v>
      </c>
      <c r="C50" s="183" t="s">
        <v>232</v>
      </c>
      <c r="D50" s="171" t="s">
        <v>180</v>
      </c>
      <c r="E50" s="172">
        <v>27.473800000000001</v>
      </c>
      <c r="F50" s="173"/>
      <c r="G50" s="174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8">
        <v>6.2179999999999999E-2</v>
      </c>
      <c r="O50" s="158">
        <f>ROUND(E50*N50,2)</f>
        <v>1.71</v>
      </c>
      <c r="P50" s="158">
        <v>0</v>
      </c>
      <c r="Q50" s="158">
        <f>ROUND(E50*P50,2)</f>
        <v>0</v>
      </c>
      <c r="R50" s="158"/>
      <c r="S50" s="158" t="s">
        <v>170</v>
      </c>
      <c r="T50" s="158" t="s">
        <v>170</v>
      </c>
      <c r="U50" s="158">
        <v>1.57</v>
      </c>
      <c r="V50" s="158">
        <f>ROUND(E50*U50,2)</f>
        <v>43.13</v>
      </c>
      <c r="W50" s="158"/>
      <c r="X50" s="158" t="s">
        <v>171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172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4" t="s">
        <v>233</v>
      </c>
      <c r="D51" s="160"/>
      <c r="E51" s="161">
        <v>27.473800000000001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174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69">
        <v>16</v>
      </c>
      <c r="B52" s="170" t="s">
        <v>234</v>
      </c>
      <c r="C52" s="183" t="s">
        <v>235</v>
      </c>
      <c r="D52" s="171" t="s">
        <v>180</v>
      </c>
      <c r="E52" s="172">
        <v>9.4375</v>
      </c>
      <c r="F52" s="173"/>
      <c r="G52" s="174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8">
        <v>3.39E-2</v>
      </c>
      <c r="O52" s="158">
        <f>ROUND(E52*N52,2)</f>
        <v>0.32</v>
      </c>
      <c r="P52" s="158">
        <v>0</v>
      </c>
      <c r="Q52" s="158">
        <f>ROUND(E52*P52,2)</f>
        <v>0</v>
      </c>
      <c r="R52" s="158"/>
      <c r="S52" s="158" t="s">
        <v>170</v>
      </c>
      <c r="T52" s="158" t="s">
        <v>170</v>
      </c>
      <c r="U52" s="158">
        <v>0.99</v>
      </c>
      <c r="V52" s="158">
        <f>ROUND(E52*U52,2)</f>
        <v>9.34</v>
      </c>
      <c r="W52" s="158"/>
      <c r="X52" s="158" t="s">
        <v>171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172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4" t="s">
        <v>236</v>
      </c>
      <c r="D53" s="160"/>
      <c r="E53" s="161">
        <v>9.4375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174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5">
        <v>17</v>
      </c>
      <c r="B54" s="176" t="s">
        <v>237</v>
      </c>
      <c r="C54" s="185" t="s">
        <v>238</v>
      </c>
      <c r="D54" s="177" t="s">
        <v>184</v>
      </c>
      <c r="E54" s="178">
        <v>3</v>
      </c>
      <c r="F54" s="179"/>
      <c r="G54" s="180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8">
        <v>1.37E-2</v>
      </c>
      <c r="O54" s="158">
        <f>ROUND(E54*N54,2)</f>
        <v>0.04</v>
      </c>
      <c r="P54" s="158">
        <v>0</v>
      </c>
      <c r="Q54" s="158">
        <f>ROUND(E54*P54,2)</f>
        <v>0</v>
      </c>
      <c r="R54" s="158"/>
      <c r="S54" s="158" t="s">
        <v>170</v>
      </c>
      <c r="T54" s="158" t="s">
        <v>170</v>
      </c>
      <c r="U54" s="158">
        <v>0.7</v>
      </c>
      <c r="V54" s="158">
        <f>ROUND(E54*U54,2)</f>
        <v>2.1</v>
      </c>
      <c r="W54" s="158"/>
      <c r="X54" s="158" t="s">
        <v>171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172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2.5" outlineLevel="1" x14ac:dyDescent="0.2">
      <c r="A55" s="169">
        <v>18</v>
      </c>
      <c r="B55" s="170" t="s">
        <v>239</v>
      </c>
      <c r="C55" s="183" t="s">
        <v>240</v>
      </c>
      <c r="D55" s="171" t="s">
        <v>180</v>
      </c>
      <c r="E55" s="172">
        <v>54.884999999999998</v>
      </c>
      <c r="F55" s="173"/>
      <c r="G55" s="174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8">
        <v>1.1469999999999999E-2</v>
      </c>
      <c r="O55" s="158">
        <f>ROUND(E55*N55,2)</f>
        <v>0.63</v>
      </c>
      <c r="P55" s="158">
        <v>0</v>
      </c>
      <c r="Q55" s="158">
        <f>ROUND(E55*P55,2)</f>
        <v>0</v>
      </c>
      <c r="R55" s="158"/>
      <c r="S55" s="158" t="s">
        <v>170</v>
      </c>
      <c r="T55" s="158" t="s">
        <v>170</v>
      </c>
      <c r="U55" s="158">
        <v>0.85</v>
      </c>
      <c r="V55" s="158">
        <f>ROUND(E55*U55,2)</f>
        <v>46.65</v>
      </c>
      <c r="W55" s="158"/>
      <c r="X55" s="158" t="s">
        <v>171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172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4" t="s">
        <v>241</v>
      </c>
      <c r="D56" s="160"/>
      <c r="E56" s="161">
        <v>31.35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174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84" t="s">
        <v>242</v>
      </c>
      <c r="D57" s="160"/>
      <c r="E57" s="161">
        <v>12.824999999999999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174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84" t="s">
        <v>243</v>
      </c>
      <c r="D58" s="160"/>
      <c r="E58" s="161">
        <v>10.71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174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69">
        <v>19</v>
      </c>
      <c r="B59" s="170" t="s">
        <v>244</v>
      </c>
      <c r="C59" s="183" t="s">
        <v>245</v>
      </c>
      <c r="D59" s="171" t="s">
        <v>180</v>
      </c>
      <c r="E59" s="172">
        <v>11.6</v>
      </c>
      <c r="F59" s="173"/>
      <c r="G59" s="174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8">
        <v>1.2279999999999999E-2</v>
      </c>
      <c r="O59" s="158">
        <f>ROUND(E59*N59,2)</f>
        <v>0.14000000000000001</v>
      </c>
      <c r="P59" s="158">
        <v>0</v>
      </c>
      <c r="Q59" s="158">
        <f>ROUND(E59*P59,2)</f>
        <v>0</v>
      </c>
      <c r="R59" s="158"/>
      <c r="S59" s="158" t="s">
        <v>170</v>
      </c>
      <c r="T59" s="158" t="s">
        <v>170</v>
      </c>
      <c r="U59" s="158">
        <v>0.85</v>
      </c>
      <c r="V59" s="158">
        <f>ROUND(E59*U59,2)</f>
        <v>9.86</v>
      </c>
      <c r="W59" s="158"/>
      <c r="X59" s="158" t="s">
        <v>171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172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84" t="s">
        <v>246</v>
      </c>
      <c r="D60" s="160"/>
      <c r="E60" s="161">
        <v>11.6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174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5">
        <v>20</v>
      </c>
      <c r="B61" s="176" t="s">
        <v>247</v>
      </c>
      <c r="C61" s="185" t="s">
        <v>248</v>
      </c>
      <c r="D61" s="177" t="s">
        <v>184</v>
      </c>
      <c r="E61" s="178">
        <v>2</v>
      </c>
      <c r="F61" s="179"/>
      <c r="G61" s="180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8">
        <v>4.9500000000000004E-3</v>
      </c>
      <c r="O61" s="158">
        <f>ROUND(E61*N61,2)</f>
        <v>0.01</v>
      </c>
      <c r="P61" s="158">
        <v>0</v>
      </c>
      <c r="Q61" s="158">
        <f>ROUND(E61*P61,2)</f>
        <v>0</v>
      </c>
      <c r="R61" s="158"/>
      <c r="S61" s="158" t="s">
        <v>170</v>
      </c>
      <c r="T61" s="158" t="s">
        <v>170</v>
      </c>
      <c r="U61" s="158">
        <v>0.66</v>
      </c>
      <c r="V61" s="158">
        <f>ROUND(E61*U61,2)</f>
        <v>1.32</v>
      </c>
      <c r="W61" s="158"/>
      <c r="X61" s="158" t="s">
        <v>171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172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69">
        <v>21</v>
      </c>
      <c r="B62" s="170" t="s">
        <v>249</v>
      </c>
      <c r="C62" s="183" t="s">
        <v>250</v>
      </c>
      <c r="D62" s="171" t="s">
        <v>180</v>
      </c>
      <c r="E62" s="172">
        <v>1.65</v>
      </c>
      <c r="F62" s="173"/>
      <c r="G62" s="174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8">
        <v>2.07E-2</v>
      </c>
      <c r="O62" s="158">
        <f>ROUND(E62*N62,2)</f>
        <v>0.03</v>
      </c>
      <c r="P62" s="158">
        <v>0</v>
      </c>
      <c r="Q62" s="158">
        <f>ROUND(E62*P62,2)</f>
        <v>0</v>
      </c>
      <c r="R62" s="158"/>
      <c r="S62" s="158" t="s">
        <v>170</v>
      </c>
      <c r="T62" s="158" t="s">
        <v>170</v>
      </c>
      <c r="U62" s="158">
        <v>0.95</v>
      </c>
      <c r="V62" s="158">
        <f>ROUND(E62*U62,2)</f>
        <v>1.57</v>
      </c>
      <c r="W62" s="158"/>
      <c r="X62" s="158" t="s">
        <v>171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172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84" t="s">
        <v>251</v>
      </c>
      <c r="D63" s="160"/>
      <c r="E63" s="161">
        <v>1.65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174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">
      <c r="A64" s="163" t="s">
        <v>165</v>
      </c>
      <c r="B64" s="164" t="s">
        <v>71</v>
      </c>
      <c r="C64" s="182" t="s">
        <v>72</v>
      </c>
      <c r="D64" s="165"/>
      <c r="E64" s="166"/>
      <c r="F64" s="167"/>
      <c r="G64" s="168">
        <f>SUMIF(AG65:AG94,"&lt;&gt;NOR",G65:G94)</f>
        <v>0</v>
      </c>
      <c r="H64" s="162"/>
      <c r="I64" s="162">
        <f>SUM(I65:I94)</f>
        <v>0</v>
      </c>
      <c r="J64" s="162"/>
      <c r="K64" s="162">
        <f>SUM(K65:K94)</f>
        <v>0</v>
      </c>
      <c r="L64" s="162"/>
      <c r="M64" s="162">
        <f>SUM(M65:M94)</f>
        <v>0</v>
      </c>
      <c r="N64" s="162"/>
      <c r="O64" s="162">
        <f>SUM(O65:O94)</f>
        <v>11</v>
      </c>
      <c r="P64" s="162"/>
      <c r="Q64" s="162">
        <f>SUM(Q65:Q94)</f>
        <v>0</v>
      </c>
      <c r="R64" s="162"/>
      <c r="S64" s="162"/>
      <c r="T64" s="162"/>
      <c r="U64" s="162"/>
      <c r="V64" s="162">
        <f>SUM(V65:V94)</f>
        <v>104.82000000000001</v>
      </c>
      <c r="W64" s="162"/>
      <c r="X64" s="162"/>
      <c r="AG64" t="s">
        <v>166</v>
      </c>
    </row>
    <row r="65" spans="1:60" ht="22.5" outlineLevel="1" x14ac:dyDescent="0.2">
      <c r="A65" s="169">
        <v>22</v>
      </c>
      <c r="B65" s="170" t="s">
        <v>252</v>
      </c>
      <c r="C65" s="183" t="s">
        <v>253</v>
      </c>
      <c r="D65" s="171" t="s">
        <v>180</v>
      </c>
      <c r="E65" s="172">
        <v>84.628</v>
      </c>
      <c r="F65" s="173"/>
      <c r="G65" s="174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8">
        <v>1.1900000000000001E-2</v>
      </c>
      <c r="O65" s="158">
        <f>ROUND(E65*N65,2)</f>
        <v>1.01</v>
      </c>
      <c r="P65" s="158">
        <v>0</v>
      </c>
      <c r="Q65" s="158">
        <f>ROUND(E65*P65,2)</f>
        <v>0</v>
      </c>
      <c r="R65" s="158"/>
      <c r="S65" s="158" t="s">
        <v>170</v>
      </c>
      <c r="T65" s="158" t="s">
        <v>170</v>
      </c>
      <c r="U65" s="158">
        <v>0.95</v>
      </c>
      <c r="V65" s="158">
        <f>ROUND(E65*U65,2)</f>
        <v>80.400000000000006</v>
      </c>
      <c r="W65" s="158"/>
      <c r="X65" s="158" t="s">
        <v>171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172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4" t="s">
        <v>254</v>
      </c>
      <c r="D66" s="160"/>
      <c r="E66" s="161">
        <v>32.244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174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84" t="s">
        <v>255</v>
      </c>
      <c r="D67" s="160"/>
      <c r="E67" s="161">
        <v>9.16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174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84" t="s">
        <v>256</v>
      </c>
      <c r="D68" s="160"/>
      <c r="E68" s="161">
        <v>8.6790000000000003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174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84" t="s">
        <v>257</v>
      </c>
      <c r="D69" s="160"/>
      <c r="E69" s="161">
        <v>21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174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84" t="s">
        <v>258</v>
      </c>
      <c r="D70" s="160"/>
      <c r="E70" s="161">
        <v>13.545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174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1" x14ac:dyDescent="0.2">
      <c r="A71" s="169">
        <v>23</v>
      </c>
      <c r="B71" s="170" t="s">
        <v>259</v>
      </c>
      <c r="C71" s="183" t="s">
        <v>260</v>
      </c>
      <c r="D71" s="171" t="s">
        <v>180</v>
      </c>
      <c r="E71" s="172">
        <v>9.65</v>
      </c>
      <c r="F71" s="173"/>
      <c r="G71" s="174">
        <f>ROUND(E71*F71,2)</f>
        <v>0</v>
      </c>
      <c r="H71" s="159"/>
      <c r="I71" s="158">
        <f>ROUND(E71*H71,2)</f>
        <v>0</v>
      </c>
      <c r="J71" s="159"/>
      <c r="K71" s="158">
        <f>ROUND(E71*J71,2)</f>
        <v>0</v>
      </c>
      <c r="L71" s="158">
        <v>21</v>
      </c>
      <c r="M71" s="158">
        <f>G71*(1+L71/100)</f>
        <v>0</v>
      </c>
      <c r="N71" s="158">
        <v>1.201E-2</v>
      </c>
      <c r="O71" s="158">
        <f>ROUND(E71*N71,2)</f>
        <v>0.12</v>
      </c>
      <c r="P71" s="158">
        <v>0</v>
      </c>
      <c r="Q71" s="158">
        <f>ROUND(E71*P71,2)</f>
        <v>0</v>
      </c>
      <c r="R71" s="158"/>
      <c r="S71" s="158" t="s">
        <v>170</v>
      </c>
      <c r="T71" s="158" t="s">
        <v>170</v>
      </c>
      <c r="U71" s="158">
        <v>0.95</v>
      </c>
      <c r="V71" s="158">
        <f>ROUND(E71*U71,2)</f>
        <v>9.17</v>
      </c>
      <c r="W71" s="158"/>
      <c r="X71" s="158" t="s">
        <v>171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172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84" t="s">
        <v>261</v>
      </c>
      <c r="D72" s="160"/>
      <c r="E72" s="161">
        <v>6.6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174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84" t="s">
        <v>262</v>
      </c>
      <c r="D73" s="160"/>
      <c r="E73" s="161">
        <v>3.05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174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69">
        <v>24</v>
      </c>
      <c r="B74" s="170" t="s">
        <v>263</v>
      </c>
      <c r="C74" s="183" t="s">
        <v>264</v>
      </c>
      <c r="D74" s="171" t="s">
        <v>180</v>
      </c>
      <c r="E74" s="172">
        <v>0.52</v>
      </c>
      <c r="F74" s="173"/>
      <c r="G74" s="174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8">
        <v>1.2019999999999999E-2</v>
      </c>
      <c r="O74" s="158">
        <f>ROUND(E74*N74,2)</f>
        <v>0.01</v>
      </c>
      <c r="P74" s="158">
        <v>0</v>
      </c>
      <c r="Q74" s="158">
        <f>ROUND(E74*P74,2)</f>
        <v>0</v>
      </c>
      <c r="R74" s="158"/>
      <c r="S74" s="158" t="s">
        <v>170</v>
      </c>
      <c r="T74" s="158" t="s">
        <v>170</v>
      </c>
      <c r="U74" s="158">
        <v>0.85</v>
      </c>
      <c r="V74" s="158">
        <f>ROUND(E74*U74,2)</f>
        <v>0.44</v>
      </c>
      <c r="W74" s="158"/>
      <c r="X74" s="158" t="s">
        <v>171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172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84" t="s">
        <v>265</v>
      </c>
      <c r="D75" s="160"/>
      <c r="E75" s="161">
        <v>0.52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174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69">
        <v>25</v>
      </c>
      <c r="B76" s="170" t="s">
        <v>266</v>
      </c>
      <c r="C76" s="183" t="s">
        <v>267</v>
      </c>
      <c r="D76" s="171" t="s">
        <v>180</v>
      </c>
      <c r="E76" s="172">
        <v>3.05</v>
      </c>
      <c r="F76" s="173"/>
      <c r="G76" s="174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8">
        <v>0</v>
      </c>
      <c r="O76" s="158">
        <f>ROUND(E76*N76,2)</f>
        <v>0</v>
      </c>
      <c r="P76" s="158">
        <v>0</v>
      </c>
      <c r="Q76" s="158">
        <f>ROUND(E76*P76,2)</f>
        <v>0</v>
      </c>
      <c r="R76" s="158"/>
      <c r="S76" s="158" t="s">
        <v>170</v>
      </c>
      <c r="T76" s="158" t="s">
        <v>170</v>
      </c>
      <c r="U76" s="158">
        <v>0.57999999999999996</v>
      </c>
      <c r="V76" s="158">
        <f>ROUND(E76*U76,2)</f>
        <v>1.77</v>
      </c>
      <c r="W76" s="158"/>
      <c r="X76" s="158" t="s">
        <v>171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172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84" t="s">
        <v>262</v>
      </c>
      <c r="D77" s="160"/>
      <c r="E77" s="161">
        <v>3.05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174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69">
        <v>26</v>
      </c>
      <c r="B78" s="170" t="s">
        <v>268</v>
      </c>
      <c r="C78" s="183" t="s">
        <v>269</v>
      </c>
      <c r="D78" s="171" t="s">
        <v>180</v>
      </c>
      <c r="E78" s="172">
        <v>24.439</v>
      </c>
      <c r="F78" s="173"/>
      <c r="G78" s="174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8">
        <v>0</v>
      </c>
      <c r="O78" s="158">
        <f>ROUND(E78*N78,2)</f>
        <v>0</v>
      </c>
      <c r="P78" s="158">
        <v>0</v>
      </c>
      <c r="Q78" s="158">
        <f>ROUND(E78*P78,2)</f>
        <v>0</v>
      </c>
      <c r="R78" s="158"/>
      <c r="S78" s="158" t="s">
        <v>170</v>
      </c>
      <c r="T78" s="158" t="s">
        <v>170</v>
      </c>
      <c r="U78" s="158">
        <v>0.28000000000000003</v>
      </c>
      <c r="V78" s="158">
        <f>ROUND(E78*U78,2)</f>
        <v>6.84</v>
      </c>
      <c r="W78" s="158"/>
      <c r="X78" s="158" t="s">
        <v>171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270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4" t="s">
        <v>271</v>
      </c>
      <c r="D79" s="160"/>
      <c r="E79" s="161">
        <v>6.6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174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84" t="s">
        <v>255</v>
      </c>
      <c r="D80" s="160"/>
      <c r="E80" s="161">
        <v>9.16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174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84" t="s">
        <v>256</v>
      </c>
      <c r="D81" s="160"/>
      <c r="E81" s="161">
        <v>8.6790000000000003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174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69">
        <v>27</v>
      </c>
      <c r="B82" s="170" t="s">
        <v>272</v>
      </c>
      <c r="C82" s="183" t="s">
        <v>273</v>
      </c>
      <c r="D82" s="171" t="s">
        <v>169</v>
      </c>
      <c r="E82" s="172">
        <v>0.52500000000000002</v>
      </c>
      <c r="F82" s="173"/>
      <c r="G82" s="174">
        <f>ROUND(E82*F82,2)</f>
        <v>0</v>
      </c>
      <c r="H82" s="159"/>
      <c r="I82" s="158">
        <f>ROUND(E82*H82,2)</f>
        <v>0</v>
      </c>
      <c r="J82" s="159"/>
      <c r="K82" s="158">
        <f>ROUND(E82*J82,2)</f>
        <v>0</v>
      </c>
      <c r="L82" s="158">
        <v>21</v>
      </c>
      <c r="M82" s="158">
        <f>G82*(1+L82/100)</f>
        <v>0</v>
      </c>
      <c r="N82" s="158">
        <v>2.5251100000000002</v>
      </c>
      <c r="O82" s="158">
        <f>ROUND(E82*N82,2)</f>
        <v>1.33</v>
      </c>
      <c r="P82" s="158">
        <v>0</v>
      </c>
      <c r="Q82" s="158">
        <f>ROUND(E82*P82,2)</f>
        <v>0</v>
      </c>
      <c r="R82" s="158"/>
      <c r="S82" s="158" t="s">
        <v>170</v>
      </c>
      <c r="T82" s="158" t="s">
        <v>170</v>
      </c>
      <c r="U82" s="158">
        <v>1.448</v>
      </c>
      <c r="V82" s="158">
        <f>ROUND(E82*U82,2)</f>
        <v>0.76</v>
      </c>
      <c r="W82" s="158"/>
      <c r="X82" s="158" t="s">
        <v>171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172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84" t="s">
        <v>274</v>
      </c>
      <c r="D83" s="160"/>
      <c r="E83" s="161">
        <v>0.52500000000000002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174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69">
        <v>28</v>
      </c>
      <c r="B84" s="170" t="s">
        <v>275</v>
      </c>
      <c r="C84" s="183" t="s">
        <v>276</v>
      </c>
      <c r="D84" s="171" t="s">
        <v>211</v>
      </c>
      <c r="E84" s="172">
        <v>5.2499999999999998E-2</v>
      </c>
      <c r="F84" s="173"/>
      <c r="G84" s="174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8">
        <v>1.0166500000000001</v>
      </c>
      <c r="O84" s="158">
        <f>ROUND(E84*N84,2)</f>
        <v>0.05</v>
      </c>
      <c r="P84" s="158">
        <v>0</v>
      </c>
      <c r="Q84" s="158">
        <f>ROUND(E84*P84,2)</f>
        <v>0</v>
      </c>
      <c r="R84" s="158"/>
      <c r="S84" s="158" t="s">
        <v>170</v>
      </c>
      <c r="T84" s="158" t="s">
        <v>170</v>
      </c>
      <c r="U84" s="158">
        <v>27.672999999999998</v>
      </c>
      <c r="V84" s="158">
        <f>ROUND(E84*U84,2)</f>
        <v>1.45</v>
      </c>
      <c r="W84" s="158"/>
      <c r="X84" s="158" t="s">
        <v>171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172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84" t="s">
        <v>277</v>
      </c>
      <c r="D85" s="160"/>
      <c r="E85" s="161">
        <v>5.2499999999999998E-2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174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69">
        <v>29</v>
      </c>
      <c r="B86" s="170" t="s">
        <v>278</v>
      </c>
      <c r="C86" s="183" t="s">
        <v>279</v>
      </c>
      <c r="D86" s="171" t="s">
        <v>180</v>
      </c>
      <c r="E86" s="172">
        <v>2.94</v>
      </c>
      <c r="F86" s="173"/>
      <c r="G86" s="174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8">
        <v>7.8200000000000006E-3</v>
      </c>
      <c r="O86" s="158">
        <f>ROUND(E86*N86,2)</f>
        <v>0.02</v>
      </c>
      <c r="P86" s="158">
        <v>0</v>
      </c>
      <c r="Q86" s="158">
        <f>ROUND(E86*P86,2)</f>
        <v>0</v>
      </c>
      <c r="R86" s="158"/>
      <c r="S86" s="158" t="s">
        <v>170</v>
      </c>
      <c r="T86" s="158" t="s">
        <v>170</v>
      </c>
      <c r="U86" s="158">
        <v>0.79</v>
      </c>
      <c r="V86" s="158">
        <f>ROUND(E86*U86,2)</f>
        <v>2.3199999999999998</v>
      </c>
      <c r="W86" s="158"/>
      <c r="X86" s="158" t="s">
        <v>171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172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84" t="s">
        <v>280</v>
      </c>
      <c r="D87" s="160"/>
      <c r="E87" s="161">
        <v>2.94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174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69">
        <v>30</v>
      </c>
      <c r="B88" s="170" t="s">
        <v>281</v>
      </c>
      <c r="C88" s="183" t="s">
        <v>282</v>
      </c>
      <c r="D88" s="171" t="s">
        <v>180</v>
      </c>
      <c r="E88" s="172">
        <v>2.94</v>
      </c>
      <c r="F88" s="173"/>
      <c r="G88" s="174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170</v>
      </c>
      <c r="T88" s="158" t="s">
        <v>170</v>
      </c>
      <c r="U88" s="158">
        <v>0.24</v>
      </c>
      <c r="V88" s="158">
        <f>ROUND(E88*U88,2)</f>
        <v>0.71</v>
      </c>
      <c r="W88" s="158"/>
      <c r="X88" s="158" t="s">
        <v>171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172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84" t="s">
        <v>280</v>
      </c>
      <c r="D89" s="160"/>
      <c r="E89" s="161">
        <v>2.94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174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69">
        <v>31</v>
      </c>
      <c r="B90" s="170" t="s">
        <v>283</v>
      </c>
      <c r="C90" s="183" t="s">
        <v>284</v>
      </c>
      <c r="D90" s="171" t="s">
        <v>180</v>
      </c>
      <c r="E90" s="172">
        <v>1</v>
      </c>
      <c r="F90" s="173"/>
      <c r="G90" s="174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8">
        <v>3.3910000000000003E-2</v>
      </c>
      <c r="O90" s="158">
        <f>ROUND(E90*N90,2)</f>
        <v>0.03</v>
      </c>
      <c r="P90" s="158">
        <v>0</v>
      </c>
      <c r="Q90" s="158">
        <f>ROUND(E90*P90,2)</f>
        <v>0</v>
      </c>
      <c r="R90" s="158"/>
      <c r="S90" s="158" t="s">
        <v>170</v>
      </c>
      <c r="T90" s="158" t="s">
        <v>170</v>
      </c>
      <c r="U90" s="158">
        <v>0.79100000000000004</v>
      </c>
      <c r="V90" s="158">
        <f>ROUND(E90*U90,2)</f>
        <v>0.79</v>
      </c>
      <c r="W90" s="158"/>
      <c r="X90" s="158" t="s">
        <v>171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172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84" t="s">
        <v>285</v>
      </c>
      <c r="D91" s="160"/>
      <c r="E91" s="161">
        <v>1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174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69">
        <v>32</v>
      </c>
      <c r="B92" s="170" t="s">
        <v>286</v>
      </c>
      <c r="C92" s="183" t="s">
        <v>287</v>
      </c>
      <c r="D92" s="171" t="s">
        <v>180</v>
      </c>
      <c r="E92" s="172">
        <v>1</v>
      </c>
      <c r="F92" s="173"/>
      <c r="G92" s="174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8">
        <v>0</v>
      </c>
      <c r="O92" s="158">
        <f>ROUND(E92*N92,2)</f>
        <v>0</v>
      </c>
      <c r="P92" s="158">
        <v>0</v>
      </c>
      <c r="Q92" s="158">
        <f>ROUND(E92*P92,2)</f>
        <v>0</v>
      </c>
      <c r="R92" s="158"/>
      <c r="S92" s="158" t="s">
        <v>170</v>
      </c>
      <c r="T92" s="158" t="s">
        <v>170</v>
      </c>
      <c r="U92" s="158">
        <v>0.17299999999999999</v>
      </c>
      <c r="V92" s="158">
        <f>ROUND(E92*U92,2)</f>
        <v>0.17</v>
      </c>
      <c r="W92" s="158"/>
      <c r="X92" s="158" t="s">
        <v>171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172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84" t="s">
        <v>285</v>
      </c>
      <c r="D93" s="160"/>
      <c r="E93" s="161">
        <v>1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174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75">
        <v>33</v>
      </c>
      <c r="B94" s="176" t="s">
        <v>288</v>
      </c>
      <c r="C94" s="185" t="s">
        <v>289</v>
      </c>
      <c r="D94" s="177" t="s">
        <v>290</v>
      </c>
      <c r="E94" s="178">
        <v>8.5</v>
      </c>
      <c r="F94" s="179"/>
      <c r="G94" s="180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8">
        <v>0.99216000000000004</v>
      </c>
      <c r="O94" s="158">
        <f>ROUND(E94*N94,2)</f>
        <v>8.43</v>
      </c>
      <c r="P94" s="158">
        <v>0</v>
      </c>
      <c r="Q94" s="158">
        <f>ROUND(E94*P94,2)</f>
        <v>0</v>
      </c>
      <c r="R94" s="158"/>
      <c r="S94" s="158" t="s">
        <v>170</v>
      </c>
      <c r="T94" s="158" t="s">
        <v>170</v>
      </c>
      <c r="U94" s="158">
        <v>0</v>
      </c>
      <c r="V94" s="158">
        <f>ROUND(E94*U94,2)</f>
        <v>0</v>
      </c>
      <c r="W94" s="158"/>
      <c r="X94" s="158" t="s">
        <v>291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292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x14ac:dyDescent="0.2">
      <c r="A95" s="163" t="s">
        <v>165</v>
      </c>
      <c r="B95" s="164" t="s">
        <v>73</v>
      </c>
      <c r="C95" s="182" t="s">
        <v>74</v>
      </c>
      <c r="D95" s="165"/>
      <c r="E95" s="166"/>
      <c r="F95" s="167"/>
      <c r="G95" s="168">
        <f>SUMIF(AG96:AG144,"&lt;&gt;NOR",G96:G144)</f>
        <v>0</v>
      </c>
      <c r="H95" s="162"/>
      <c r="I95" s="162">
        <f>SUM(I96:I144)</f>
        <v>0</v>
      </c>
      <c r="J95" s="162"/>
      <c r="K95" s="162">
        <f>SUM(K96:K144)</f>
        <v>0</v>
      </c>
      <c r="L95" s="162"/>
      <c r="M95" s="162">
        <f>SUM(M96:M144)</f>
        <v>0</v>
      </c>
      <c r="N95" s="162"/>
      <c r="O95" s="162">
        <f>SUM(O96:O144)</f>
        <v>2.8499999999999996</v>
      </c>
      <c r="P95" s="162"/>
      <c r="Q95" s="162">
        <f>SUM(Q96:Q144)</f>
        <v>0</v>
      </c>
      <c r="R95" s="162"/>
      <c r="S95" s="162"/>
      <c r="T95" s="162"/>
      <c r="U95" s="162"/>
      <c r="V95" s="162">
        <f>SUM(V96:V144)</f>
        <v>108.86000000000001</v>
      </c>
      <c r="W95" s="162"/>
      <c r="X95" s="162"/>
      <c r="AG95" t="s">
        <v>166</v>
      </c>
    </row>
    <row r="96" spans="1:60" outlineLevel="1" x14ac:dyDescent="0.2">
      <c r="A96" s="169">
        <v>34</v>
      </c>
      <c r="B96" s="170" t="s">
        <v>293</v>
      </c>
      <c r="C96" s="183" t="s">
        <v>294</v>
      </c>
      <c r="D96" s="171" t="s">
        <v>180</v>
      </c>
      <c r="E96" s="172">
        <v>25.7822</v>
      </c>
      <c r="F96" s="173"/>
      <c r="G96" s="174">
        <f>ROUND(E96*F96,2)</f>
        <v>0</v>
      </c>
      <c r="H96" s="159"/>
      <c r="I96" s="158">
        <f>ROUND(E96*H96,2)</f>
        <v>0</v>
      </c>
      <c r="J96" s="159"/>
      <c r="K96" s="158">
        <f>ROUND(E96*J96,2)</f>
        <v>0</v>
      </c>
      <c r="L96" s="158">
        <v>21</v>
      </c>
      <c r="M96" s="158">
        <f>G96*(1+L96/100)</f>
        <v>0</v>
      </c>
      <c r="N96" s="158">
        <v>4.0000000000000003E-5</v>
      </c>
      <c r="O96" s="158">
        <f>ROUND(E96*N96,2)</f>
        <v>0</v>
      </c>
      <c r="P96" s="158">
        <v>0</v>
      </c>
      <c r="Q96" s="158">
        <f>ROUND(E96*P96,2)</f>
        <v>0</v>
      </c>
      <c r="R96" s="158"/>
      <c r="S96" s="158" t="s">
        <v>170</v>
      </c>
      <c r="T96" s="158" t="s">
        <v>170</v>
      </c>
      <c r="U96" s="158">
        <v>7.8E-2</v>
      </c>
      <c r="V96" s="158">
        <f>ROUND(E96*U96,2)</f>
        <v>2.0099999999999998</v>
      </c>
      <c r="W96" s="158"/>
      <c r="X96" s="158" t="s">
        <v>171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270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84" t="s">
        <v>295</v>
      </c>
      <c r="D97" s="160"/>
      <c r="E97" s="161">
        <v>16.55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174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 x14ac:dyDescent="0.2">
      <c r="A98" s="156"/>
      <c r="B98" s="157"/>
      <c r="C98" s="184" t="s">
        <v>296</v>
      </c>
      <c r="D98" s="160"/>
      <c r="E98" s="161">
        <v>9.24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174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1" x14ac:dyDescent="0.2">
      <c r="A99" s="169">
        <v>35</v>
      </c>
      <c r="B99" s="170" t="s">
        <v>297</v>
      </c>
      <c r="C99" s="183" t="s">
        <v>298</v>
      </c>
      <c r="D99" s="171" t="s">
        <v>180</v>
      </c>
      <c r="E99" s="172">
        <v>60</v>
      </c>
      <c r="F99" s="173"/>
      <c r="G99" s="174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8">
        <v>6.3800000000000003E-3</v>
      </c>
      <c r="O99" s="158">
        <f>ROUND(E99*N99,2)</f>
        <v>0.38</v>
      </c>
      <c r="P99" s="158">
        <v>0</v>
      </c>
      <c r="Q99" s="158">
        <f>ROUND(E99*P99,2)</f>
        <v>0</v>
      </c>
      <c r="R99" s="158"/>
      <c r="S99" s="158" t="s">
        <v>170</v>
      </c>
      <c r="T99" s="158" t="s">
        <v>170</v>
      </c>
      <c r="U99" s="158">
        <v>0.30146000000000001</v>
      </c>
      <c r="V99" s="158">
        <f>ROUND(E99*U99,2)</f>
        <v>18.09</v>
      </c>
      <c r="W99" s="158"/>
      <c r="X99" s="158" t="s">
        <v>171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172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84" t="s">
        <v>299</v>
      </c>
      <c r="D100" s="160"/>
      <c r="E100" s="161">
        <v>25.3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174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184" t="s">
        <v>300</v>
      </c>
      <c r="D101" s="160"/>
      <c r="E101" s="161">
        <v>34.700000000000003</v>
      </c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174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22.5" outlineLevel="1" x14ac:dyDescent="0.2">
      <c r="A102" s="169">
        <v>36</v>
      </c>
      <c r="B102" s="170" t="s">
        <v>301</v>
      </c>
      <c r="C102" s="183" t="s">
        <v>302</v>
      </c>
      <c r="D102" s="171" t="s">
        <v>180</v>
      </c>
      <c r="E102" s="172">
        <v>21.05</v>
      </c>
      <c r="F102" s="173"/>
      <c r="G102" s="174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8">
        <v>4.1200000000000004E-3</v>
      </c>
      <c r="O102" s="158">
        <f>ROUND(E102*N102,2)</f>
        <v>0.09</v>
      </c>
      <c r="P102" s="158">
        <v>0</v>
      </c>
      <c r="Q102" s="158">
        <f>ROUND(E102*P102,2)</f>
        <v>0</v>
      </c>
      <c r="R102" s="158"/>
      <c r="S102" s="158" t="s">
        <v>170</v>
      </c>
      <c r="T102" s="158" t="s">
        <v>170</v>
      </c>
      <c r="U102" s="158">
        <v>0.19350999999999999</v>
      </c>
      <c r="V102" s="158">
        <f>ROUND(E102*U102,2)</f>
        <v>4.07</v>
      </c>
      <c r="W102" s="158"/>
      <c r="X102" s="158" t="s">
        <v>171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172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84" t="s">
        <v>303</v>
      </c>
      <c r="D103" s="160"/>
      <c r="E103" s="161">
        <v>21.05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174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69">
        <v>37</v>
      </c>
      <c r="B104" s="170" t="s">
        <v>304</v>
      </c>
      <c r="C104" s="183" t="s">
        <v>305</v>
      </c>
      <c r="D104" s="171" t="s">
        <v>180</v>
      </c>
      <c r="E104" s="172">
        <v>206.52699999999999</v>
      </c>
      <c r="F104" s="173"/>
      <c r="G104" s="174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8">
        <v>5.4299999999999999E-3</v>
      </c>
      <c r="O104" s="158">
        <f>ROUND(E104*N104,2)</f>
        <v>1.1200000000000001</v>
      </c>
      <c r="P104" s="158">
        <v>0</v>
      </c>
      <c r="Q104" s="158">
        <f>ROUND(E104*P104,2)</f>
        <v>0</v>
      </c>
      <c r="R104" s="158"/>
      <c r="S104" s="158" t="s">
        <v>170</v>
      </c>
      <c r="T104" s="158" t="s">
        <v>170</v>
      </c>
      <c r="U104" s="158">
        <v>0.16941999999999999</v>
      </c>
      <c r="V104" s="158">
        <f>ROUND(E104*U104,2)</f>
        <v>34.99</v>
      </c>
      <c r="W104" s="158"/>
      <c r="X104" s="158" t="s">
        <v>171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172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84" t="s">
        <v>306</v>
      </c>
      <c r="D105" s="160"/>
      <c r="E105" s="161">
        <v>47.898000000000003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174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84" t="s">
        <v>307</v>
      </c>
      <c r="D106" s="160"/>
      <c r="E106" s="161">
        <v>18.959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174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84" t="s">
        <v>308</v>
      </c>
      <c r="D107" s="160"/>
      <c r="E107" s="161">
        <v>5.35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174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84" t="s">
        <v>309</v>
      </c>
      <c r="D108" s="160"/>
      <c r="E108" s="161">
        <v>5.35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174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84" t="s">
        <v>310</v>
      </c>
      <c r="D109" s="160"/>
      <c r="E109" s="161">
        <v>19.100000000000001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174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184" t="s">
        <v>311</v>
      </c>
      <c r="D110" s="160"/>
      <c r="E110" s="161">
        <v>28.225999999999999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174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84" t="s">
        <v>312</v>
      </c>
      <c r="D111" s="160"/>
      <c r="E111" s="161">
        <v>25.065000000000001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174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84" t="s">
        <v>313</v>
      </c>
      <c r="D112" s="160"/>
      <c r="E112" s="161">
        <v>9.0719999999999992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174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84" t="s">
        <v>314</v>
      </c>
      <c r="D113" s="160"/>
      <c r="E113" s="161">
        <v>18.009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174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84" t="s">
        <v>315</v>
      </c>
      <c r="D114" s="160"/>
      <c r="E114" s="161">
        <v>9.9600000000000009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174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84" t="s">
        <v>316</v>
      </c>
      <c r="D115" s="160"/>
      <c r="E115" s="161">
        <v>11.19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174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84" t="s">
        <v>317</v>
      </c>
      <c r="D116" s="160"/>
      <c r="E116" s="161">
        <v>2.4300000000000002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174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84" t="s">
        <v>318</v>
      </c>
      <c r="D117" s="160"/>
      <c r="E117" s="161">
        <v>21.248000000000001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174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84" t="s">
        <v>319</v>
      </c>
      <c r="D118" s="160"/>
      <c r="E118" s="161">
        <v>-15.33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174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69">
        <v>38</v>
      </c>
      <c r="B119" s="170" t="s">
        <v>320</v>
      </c>
      <c r="C119" s="183" t="s">
        <v>321</v>
      </c>
      <c r="D119" s="171" t="s">
        <v>180</v>
      </c>
      <c r="E119" s="172">
        <v>15.331200000000001</v>
      </c>
      <c r="F119" s="173"/>
      <c r="G119" s="174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8">
        <v>3.9210000000000002E-2</v>
      </c>
      <c r="O119" s="158">
        <f>ROUND(E119*N119,2)</f>
        <v>0.6</v>
      </c>
      <c r="P119" s="158">
        <v>0</v>
      </c>
      <c r="Q119" s="158">
        <f>ROUND(E119*P119,2)</f>
        <v>0</v>
      </c>
      <c r="R119" s="158"/>
      <c r="S119" s="158" t="s">
        <v>170</v>
      </c>
      <c r="T119" s="158" t="s">
        <v>170</v>
      </c>
      <c r="U119" s="158">
        <v>0.39600000000000002</v>
      </c>
      <c r="V119" s="158">
        <f>ROUND(E119*U119,2)</f>
        <v>6.07</v>
      </c>
      <c r="W119" s="158"/>
      <c r="X119" s="158" t="s">
        <v>171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172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84" t="s">
        <v>322</v>
      </c>
      <c r="D120" s="160"/>
      <c r="E120" s="161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174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84" t="s">
        <v>323</v>
      </c>
      <c r="D121" s="160"/>
      <c r="E121" s="161">
        <v>2.13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174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84" t="s">
        <v>324</v>
      </c>
      <c r="D122" s="160"/>
      <c r="E122" s="161">
        <v>2.19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174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84" t="s">
        <v>325</v>
      </c>
      <c r="D123" s="160"/>
      <c r="E123" s="161">
        <v>1.8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174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84" t="s">
        <v>326</v>
      </c>
      <c r="D124" s="160"/>
      <c r="E124" s="161">
        <v>9.2100000000000009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174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69">
        <v>39</v>
      </c>
      <c r="B125" s="170" t="s">
        <v>327</v>
      </c>
      <c r="C125" s="183" t="s">
        <v>328</v>
      </c>
      <c r="D125" s="171" t="s">
        <v>180</v>
      </c>
      <c r="E125" s="172">
        <v>107.9375</v>
      </c>
      <c r="F125" s="173"/>
      <c r="G125" s="174">
        <f>ROUND(E125*F125,2)</f>
        <v>0</v>
      </c>
      <c r="H125" s="159"/>
      <c r="I125" s="158">
        <f>ROUND(E125*H125,2)</f>
        <v>0</v>
      </c>
      <c r="J125" s="159"/>
      <c r="K125" s="158">
        <f>ROUND(E125*J125,2)</f>
        <v>0</v>
      </c>
      <c r="L125" s="158">
        <v>21</v>
      </c>
      <c r="M125" s="158">
        <f>G125*(1+L125/100)</f>
        <v>0</v>
      </c>
      <c r="N125" s="158">
        <v>5.9800000000000001E-3</v>
      </c>
      <c r="O125" s="158">
        <f>ROUND(E125*N125,2)</f>
        <v>0.65</v>
      </c>
      <c r="P125" s="158">
        <v>0</v>
      </c>
      <c r="Q125" s="158">
        <f>ROUND(E125*P125,2)</f>
        <v>0</v>
      </c>
      <c r="R125" s="158"/>
      <c r="S125" s="158" t="s">
        <v>170</v>
      </c>
      <c r="T125" s="158" t="s">
        <v>170</v>
      </c>
      <c r="U125" s="158">
        <v>0.32500000000000001</v>
      </c>
      <c r="V125" s="158">
        <f>ROUND(E125*U125,2)</f>
        <v>35.08</v>
      </c>
      <c r="W125" s="158"/>
      <c r="X125" s="158" t="s">
        <v>171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172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84" t="s">
        <v>329</v>
      </c>
      <c r="D126" s="160"/>
      <c r="E126" s="161">
        <v>8.15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174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84" t="s">
        <v>330</v>
      </c>
      <c r="D127" s="160"/>
      <c r="E127" s="161">
        <v>3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174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84" t="s">
        <v>331</v>
      </c>
      <c r="D128" s="160"/>
      <c r="E128" s="161">
        <v>3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174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184" t="s">
        <v>332</v>
      </c>
      <c r="D129" s="160"/>
      <c r="E129" s="161">
        <v>18.25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174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84" t="s">
        <v>333</v>
      </c>
      <c r="D130" s="160"/>
      <c r="E130" s="161">
        <v>9.1300000000000008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174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84" t="s">
        <v>334</v>
      </c>
      <c r="D131" s="160"/>
      <c r="E131" s="161">
        <v>2.5499999999999998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174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84" t="s">
        <v>335</v>
      </c>
      <c r="D132" s="160"/>
      <c r="E132" s="161">
        <v>5.79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174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84" t="s">
        <v>336</v>
      </c>
      <c r="D133" s="160"/>
      <c r="E133" s="161">
        <v>7.51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174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84" t="s">
        <v>337</v>
      </c>
      <c r="D134" s="160"/>
      <c r="E134" s="161">
        <v>11.23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174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84" t="s">
        <v>338</v>
      </c>
      <c r="D135" s="160"/>
      <c r="E135" s="161">
        <v>6.54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9"/>
      <c r="Z135" s="149"/>
      <c r="AA135" s="149"/>
      <c r="AB135" s="149"/>
      <c r="AC135" s="149"/>
      <c r="AD135" s="149"/>
      <c r="AE135" s="149"/>
      <c r="AF135" s="149"/>
      <c r="AG135" s="149" t="s">
        <v>174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84" t="s">
        <v>339</v>
      </c>
      <c r="D136" s="160"/>
      <c r="E136" s="161">
        <v>5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174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84" t="s">
        <v>340</v>
      </c>
      <c r="D137" s="160"/>
      <c r="E137" s="161">
        <v>7.08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174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84" t="s">
        <v>341</v>
      </c>
      <c r="D138" s="160"/>
      <c r="E138" s="161">
        <v>6.7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174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84" t="s">
        <v>342</v>
      </c>
      <c r="D139" s="160"/>
      <c r="E139" s="161">
        <v>7.37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174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84" t="s">
        <v>343</v>
      </c>
      <c r="D140" s="160"/>
      <c r="E140" s="161">
        <v>6.64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174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69">
        <v>40</v>
      </c>
      <c r="B141" s="170" t="s">
        <v>344</v>
      </c>
      <c r="C141" s="183" t="s">
        <v>345</v>
      </c>
      <c r="D141" s="171" t="s">
        <v>180</v>
      </c>
      <c r="E141" s="172">
        <v>21.05</v>
      </c>
      <c r="F141" s="173"/>
      <c r="G141" s="174">
        <f>ROUND(E141*F141,2)</f>
        <v>0</v>
      </c>
      <c r="H141" s="159"/>
      <c r="I141" s="158">
        <f>ROUND(E141*H141,2)</f>
        <v>0</v>
      </c>
      <c r="J141" s="159"/>
      <c r="K141" s="158">
        <f>ROUND(E141*J141,2)</f>
        <v>0</v>
      </c>
      <c r="L141" s="158">
        <v>21</v>
      </c>
      <c r="M141" s="158">
        <f>G141*(1+L141/100)</f>
        <v>0</v>
      </c>
      <c r="N141" s="158">
        <v>3.3E-4</v>
      </c>
      <c r="O141" s="158">
        <f>ROUND(E141*N141,2)</f>
        <v>0.01</v>
      </c>
      <c r="P141" s="158">
        <v>0</v>
      </c>
      <c r="Q141" s="158">
        <f>ROUND(E141*P141,2)</f>
        <v>0</v>
      </c>
      <c r="R141" s="158"/>
      <c r="S141" s="158" t="s">
        <v>170</v>
      </c>
      <c r="T141" s="158" t="s">
        <v>170</v>
      </c>
      <c r="U141" s="158">
        <v>8.8999999999999996E-2</v>
      </c>
      <c r="V141" s="158">
        <f>ROUND(E141*U141,2)</f>
        <v>1.87</v>
      </c>
      <c r="W141" s="158"/>
      <c r="X141" s="158" t="s">
        <v>171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270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84" t="s">
        <v>303</v>
      </c>
      <c r="D142" s="160"/>
      <c r="E142" s="161">
        <v>21.05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174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22.5" outlineLevel="1" x14ac:dyDescent="0.2">
      <c r="A143" s="169">
        <v>41</v>
      </c>
      <c r="B143" s="170" t="s">
        <v>346</v>
      </c>
      <c r="C143" s="183" t="s">
        <v>347</v>
      </c>
      <c r="D143" s="171" t="s">
        <v>180</v>
      </c>
      <c r="E143" s="172">
        <v>18.454000000000001</v>
      </c>
      <c r="F143" s="173"/>
      <c r="G143" s="174">
        <f>ROUND(E143*F143,2)</f>
        <v>0</v>
      </c>
      <c r="H143" s="159"/>
      <c r="I143" s="158">
        <f>ROUND(E143*H143,2)</f>
        <v>0</v>
      </c>
      <c r="J143" s="159"/>
      <c r="K143" s="158">
        <f>ROUND(E143*J143,2)</f>
        <v>0</v>
      </c>
      <c r="L143" s="158">
        <v>21</v>
      </c>
      <c r="M143" s="158">
        <f>G143*(1+L143/100)</f>
        <v>0</v>
      </c>
      <c r="N143" s="158">
        <v>0</v>
      </c>
      <c r="O143" s="158">
        <f>ROUND(E143*N143,2)</f>
        <v>0</v>
      </c>
      <c r="P143" s="158">
        <v>0</v>
      </c>
      <c r="Q143" s="158">
        <f>ROUND(E143*P143,2)</f>
        <v>0</v>
      </c>
      <c r="R143" s="158"/>
      <c r="S143" s="158" t="s">
        <v>170</v>
      </c>
      <c r="T143" s="158" t="s">
        <v>170</v>
      </c>
      <c r="U143" s="158">
        <v>0.36199999999999999</v>
      </c>
      <c r="V143" s="158">
        <f>ROUND(E143*U143,2)</f>
        <v>6.68</v>
      </c>
      <c r="W143" s="158"/>
      <c r="X143" s="158" t="s">
        <v>171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270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ht="22.5" outlineLevel="1" x14ac:dyDescent="0.2">
      <c r="A144" s="156"/>
      <c r="B144" s="157"/>
      <c r="C144" s="184" t="s">
        <v>348</v>
      </c>
      <c r="D144" s="160"/>
      <c r="E144" s="161">
        <v>18.45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174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x14ac:dyDescent="0.2">
      <c r="A145" s="163" t="s">
        <v>165</v>
      </c>
      <c r="B145" s="164" t="s">
        <v>75</v>
      </c>
      <c r="C145" s="182" t="s">
        <v>76</v>
      </c>
      <c r="D145" s="165"/>
      <c r="E145" s="166"/>
      <c r="F145" s="167"/>
      <c r="G145" s="168">
        <f>SUMIF(AG146:AG154,"&lt;&gt;NOR",G146:G154)</f>
        <v>0</v>
      </c>
      <c r="H145" s="162"/>
      <c r="I145" s="162">
        <f>SUM(I146:I154)</f>
        <v>0</v>
      </c>
      <c r="J145" s="162"/>
      <c r="K145" s="162">
        <f>SUM(K146:K154)</f>
        <v>0</v>
      </c>
      <c r="L145" s="162"/>
      <c r="M145" s="162">
        <f>SUM(M146:M154)</f>
        <v>0</v>
      </c>
      <c r="N145" s="162"/>
      <c r="O145" s="162">
        <f>SUM(O146:O154)</f>
        <v>0.67</v>
      </c>
      <c r="P145" s="162"/>
      <c r="Q145" s="162">
        <f>SUM(Q146:Q154)</f>
        <v>0</v>
      </c>
      <c r="R145" s="162"/>
      <c r="S145" s="162"/>
      <c r="T145" s="162"/>
      <c r="U145" s="162"/>
      <c r="V145" s="162">
        <f>SUM(V146:V154)</f>
        <v>21.88</v>
      </c>
      <c r="W145" s="162"/>
      <c r="X145" s="162"/>
      <c r="AG145" t="s">
        <v>166</v>
      </c>
    </row>
    <row r="146" spans="1:60" outlineLevel="1" x14ac:dyDescent="0.2">
      <c r="A146" s="169">
        <v>42</v>
      </c>
      <c r="B146" s="170" t="s">
        <v>349</v>
      </c>
      <c r="C146" s="183" t="s">
        <v>350</v>
      </c>
      <c r="D146" s="171" t="s">
        <v>180</v>
      </c>
      <c r="E146" s="172">
        <v>22.344999999999999</v>
      </c>
      <c r="F146" s="173"/>
      <c r="G146" s="174">
        <f>ROUND(E146*F146,2)</f>
        <v>0</v>
      </c>
      <c r="H146" s="159"/>
      <c r="I146" s="158">
        <f>ROUND(E146*H146,2)</f>
        <v>0</v>
      </c>
      <c r="J146" s="159"/>
      <c r="K146" s="158">
        <f>ROUND(E146*J146,2)</f>
        <v>0</v>
      </c>
      <c r="L146" s="158">
        <v>21</v>
      </c>
      <c r="M146" s="158">
        <f>G146*(1+L146/100)</f>
        <v>0</v>
      </c>
      <c r="N146" s="158">
        <v>4.0000000000000003E-5</v>
      </c>
      <c r="O146" s="158">
        <f>ROUND(E146*N146,2)</f>
        <v>0</v>
      </c>
      <c r="P146" s="158">
        <v>0</v>
      </c>
      <c r="Q146" s="158">
        <f>ROUND(E146*P146,2)</f>
        <v>0</v>
      </c>
      <c r="R146" s="158"/>
      <c r="S146" s="158" t="s">
        <v>170</v>
      </c>
      <c r="T146" s="158" t="s">
        <v>170</v>
      </c>
      <c r="U146" s="158">
        <v>7.8E-2</v>
      </c>
      <c r="V146" s="158">
        <f>ROUND(E146*U146,2)</f>
        <v>1.74</v>
      </c>
      <c r="W146" s="158"/>
      <c r="X146" s="158" t="s">
        <v>171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270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84" t="s">
        <v>351</v>
      </c>
      <c r="D147" s="160"/>
      <c r="E147" s="161">
        <v>18.14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174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84" t="s">
        <v>352</v>
      </c>
      <c r="D148" s="160"/>
      <c r="E148" s="161">
        <v>4.2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174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ht="22.5" outlineLevel="1" x14ac:dyDescent="0.2">
      <c r="A149" s="169">
        <v>43</v>
      </c>
      <c r="B149" s="170" t="s">
        <v>353</v>
      </c>
      <c r="C149" s="183" t="s">
        <v>354</v>
      </c>
      <c r="D149" s="171" t="s">
        <v>180</v>
      </c>
      <c r="E149" s="172">
        <v>16.576000000000001</v>
      </c>
      <c r="F149" s="173"/>
      <c r="G149" s="174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21</v>
      </c>
      <c r="M149" s="158">
        <f>G149*(1+L149/100)</f>
        <v>0</v>
      </c>
      <c r="N149" s="158">
        <v>3.5749999999999997E-2</v>
      </c>
      <c r="O149" s="158">
        <f>ROUND(E149*N149,2)</f>
        <v>0.59</v>
      </c>
      <c r="P149" s="158">
        <v>0</v>
      </c>
      <c r="Q149" s="158">
        <f>ROUND(E149*P149,2)</f>
        <v>0</v>
      </c>
      <c r="R149" s="158"/>
      <c r="S149" s="158" t="s">
        <v>170</v>
      </c>
      <c r="T149" s="158" t="s">
        <v>170</v>
      </c>
      <c r="U149" s="158">
        <v>0.80100000000000005</v>
      </c>
      <c r="V149" s="158">
        <f>ROUND(E149*U149,2)</f>
        <v>13.28</v>
      </c>
      <c r="W149" s="158"/>
      <c r="X149" s="158" t="s">
        <v>171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172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84" t="s">
        <v>355</v>
      </c>
      <c r="D150" s="160"/>
      <c r="E150" s="161">
        <v>16.576000000000001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174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75">
        <v>44</v>
      </c>
      <c r="B151" s="176" t="s">
        <v>356</v>
      </c>
      <c r="C151" s="185" t="s">
        <v>357</v>
      </c>
      <c r="D151" s="177" t="s">
        <v>180</v>
      </c>
      <c r="E151" s="178">
        <v>11.6</v>
      </c>
      <c r="F151" s="179"/>
      <c r="G151" s="180">
        <f>ROUND(E151*F151,2)</f>
        <v>0</v>
      </c>
      <c r="H151" s="159"/>
      <c r="I151" s="158">
        <f>ROUND(E151*H151,2)</f>
        <v>0</v>
      </c>
      <c r="J151" s="159"/>
      <c r="K151" s="158">
        <f>ROUND(E151*J151,2)</f>
        <v>0</v>
      </c>
      <c r="L151" s="158">
        <v>21</v>
      </c>
      <c r="M151" s="158">
        <f>G151*(1+L151/100)</f>
        <v>0</v>
      </c>
      <c r="N151" s="158">
        <v>2.63E-3</v>
      </c>
      <c r="O151" s="158">
        <f>ROUND(E151*N151,2)</f>
        <v>0.03</v>
      </c>
      <c r="P151" s="158">
        <v>0</v>
      </c>
      <c r="Q151" s="158">
        <f>ROUND(E151*P151,2)</f>
        <v>0</v>
      </c>
      <c r="R151" s="158"/>
      <c r="S151" s="158" t="s">
        <v>170</v>
      </c>
      <c r="T151" s="158" t="s">
        <v>170</v>
      </c>
      <c r="U151" s="158">
        <v>0.22</v>
      </c>
      <c r="V151" s="158">
        <f>ROUND(E151*U151,2)</f>
        <v>2.5499999999999998</v>
      </c>
      <c r="W151" s="158"/>
      <c r="X151" s="158" t="s">
        <v>171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172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69">
        <v>45</v>
      </c>
      <c r="B152" s="170" t="s">
        <v>358</v>
      </c>
      <c r="C152" s="183" t="s">
        <v>359</v>
      </c>
      <c r="D152" s="171" t="s">
        <v>184</v>
      </c>
      <c r="E152" s="172">
        <v>3</v>
      </c>
      <c r="F152" s="173"/>
      <c r="G152" s="174">
        <f>ROUND(E152*F152,2)</f>
        <v>0</v>
      </c>
      <c r="H152" s="159"/>
      <c r="I152" s="158">
        <f>ROUND(E152*H152,2)</f>
        <v>0</v>
      </c>
      <c r="J152" s="159"/>
      <c r="K152" s="158">
        <f>ROUND(E152*J152,2)</f>
        <v>0</v>
      </c>
      <c r="L152" s="158">
        <v>21</v>
      </c>
      <c r="M152" s="158">
        <f>G152*(1+L152/100)</f>
        <v>0</v>
      </c>
      <c r="N152" s="158">
        <v>1.5440000000000001E-2</v>
      </c>
      <c r="O152" s="158">
        <f>ROUND(E152*N152,2)</f>
        <v>0.05</v>
      </c>
      <c r="P152" s="158">
        <v>0</v>
      </c>
      <c r="Q152" s="158">
        <f>ROUND(E152*P152,2)</f>
        <v>0</v>
      </c>
      <c r="R152" s="158"/>
      <c r="S152" s="158" t="s">
        <v>170</v>
      </c>
      <c r="T152" s="158" t="s">
        <v>170</v>
      </c>
      <c r="U152" s="158">
        <v>1.4350000000000001</v>
      </c>
      <c r="V152" s="158">
        <f>ROUND(E152*U152,2)</f>
        <v>4.3099999999999996</v>
      </c>
      <c r="W152" s="158"/>
      <c r="X152" s="158" t="s">
        <v>171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172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84" t="s">
        <v>360</v>
      </c>
      <c r="D153" s="160"/>
      <c r="E153" s="161">
        <v>2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174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84" t="s">
        <v>361</v>
      </c>
      <c r="D154" s="160"/>
      <c r="E154" s="161">
        <v>1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174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x14ac:dyDescent="0.2">
      <c r="A155" s="163" t="s">
        <v>165</v>
      </c>
      <c r="B155" s="164" t="s">
        <v>77</v>
      </c>
      <c r="C155" s="182" t="s">
        <v>78</v>
      </c>
      <c r="D155" s="165"/>
      <c r="E155" s="166"/>
      <c r="F155" s="167"/>
      <c r="G155" s="168">
        <f>SUMIF(AG156:AG158,"&lt;&gt;NOR",G156:G158)</f>
        <v>0</v>
      </c>
      <c r="H155" s="162"/>
      <c r="I155" s="162">
        <f>SUM(I156:I158)</f>
        <v>0</v>
      </c>
      <c r="J155" s="162"/>
      <c r="K155" s="162">
        <f>SUM(K156:K158)</f>
        <v>0</v>
      </c>
      <c r="L155" s="162"/>
      <c r="M155" s="162">
        <f>SUM(M156:M158)</f>
        <v>0</v>
      </c>
      <c r="N155" s="162"/>
      <c r="O155" s="162">
        <f>SUM(O156:O158)</f>
        <v>10.61</v>
      </c>
      <c r="P155" s="162"/>
      <c r="Q155" s="162">
        <f>SUM(Q156:Q158)</f>
        <v>0</v>
      </c>
      <c r="R155" s="162"/>
      <c r="S155" s="162"/>
      <c r="T155" s="162"/>
      <c r="U155" s="162"/>
      <c r="V155" s="162">
        <f>SUM(V156:V158)</f>
        <v>78.83</v>
      </c>
      <c r="W155" s="162"/>
      <c r="X155" s="162"/>
      <c r="AG155" t="s">
        <v>166</v>
      </c>
    </row>
    <row r="156" spans="1:60" ht="22.5" outlineLevel="1" x14ac:dyDescent="0.2">
      <c r="A156" s="169">
        <v>46</v>
      </c>
      <c r="B156" s="170" t="s">
        <v>362</v>
      </c>
      <c r="C156" s="183" t="s">
        <v>363</v>
      </c>
      <c r="D156" s="171" t="s">
        <v>180</v>
      </c>
      <c r="E156" s="172">
        <v>181.63</v>
      </c>
      <c r="F156" s="173"/>
      <c r="G156" s="174">
        <f>ROUND(E156*F156,2)</f>
        <v>0</v>
      </c>
      <c r="H156" s="159"/>
      <c r="I156" s="158">
        <f>ROUND(E156*H156,2)</f>
        <v>0</v>
      </c>
      <c r="J156" s="159"/>
      <c r="K156" s="158">
        <f>ROUND(E156*J156,2)</f>
        <v>0</v>
      </c>
      <c r="L156" s="158">
        <v>21</v>
      </c>
      <c r="M156" s="158">
        <f>G156*(1+L156/100)</f>
        <v>0</v>
      </c>
      <c r="N156" s="158">
        <v>5.8439999999999999E-2</v>
      </c>
      <c r="O156" s="158">
        <f>ROUND(E156*N156,2)</f>
        <v>10.61</v>
      </c>
      <c r="P156" s="158">
        <v>0</v>
      </c>
      <c r="Q156" s="158">
        <f>ROUND(E156*P156,2)</f>
        <v>0</v>
      </c>
      <c r="R156" s="158"/>
      <c r="S156" s="158" t="s">
        <v>170</v>
      </c>
      <c r="T156" s="158" t="s">
        <v>170</v>
      </c>
      <c r="U156" s="158">
        <v>0.434</v>
      </c>
      <c r="V156" s="158">
        <f>ROUND(E156*U156,2)</f>
        <v>78.83</v>
      </c>
      <c r="W156" s="158"/>
      <c r="X156" s="158" t="s">
        <v>171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172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84" t="s">
        <v>364</v>
      </c>
      <c r="D157" s="160"/>
      <c r="E157" s="161">
        <v>99.26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174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84" t="s">
        <v>365</v>
      </c>
      <c r="D158" s="160"/>
      <c r="E158" s="161">
        <v>82.37</v>
      </c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174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x14ac:dyDescent="0.2">
      <c r="A159" s="163" t="s">
        <v>165</v>
      </c>
      <c r="B159" s="164" t="s">
        <v>79</v>
      </c>
      <c r="C159" s="182" t="s">
        <v>80</v>
      </c>
      <c r="D159" s="165"/>
      <c r="E159" s="166"/>
      <c r="F159" s="167"/>
      <c r="G159" s="168">
        <f>SUMIF(AG160:AG167,"&lt;&gt;NOR",G160:G167)</f>
        <v>0</v>
      </c>
      <c r="H159" s="162"/>
      <c r="I159" s="162">
        <f>SUM(I160:I167)</f>
        <v>0</v>
      </c>
      <c r="J159" s="162"/>
      <c r="K159" s="162">
        <f>SUM(K160:K167)</f>
        <v>0</v>
      </c>
      <c r="L159" s="162"/>
      <c r="M159" s="162">
        <f>SUM(M160:M167)</f>
        <v>0</v>
      </c>
      <c r="N159" s="162"/>
      <c r="O159" s="162">
        <f>SUM(O160:O167)</f>
        <v>4.3499999999999996</v>
      </c>
      <c r="P159" s="162"/>
      <c r="Q159" s="162">
        <f>SUM(Q160:Q167)</f>
        <v>0</v>
      </c>
      <c r="R159" s="162"/>
      <c r="S159" s="162"/>
      <c r="T159" s="162"/>
      <c r="U159" s="162"/>
      <c r="V159" s="162">
        <f>SUM(V160:V167)</f>
        <v>83.32</v>
      </c>
      <c r="W159" s="162"/>
      <c r="X159" s="162"/>
      <c r="AG159" t="s">
        <v>166</v>
      </c>
    </row>
    <row r="160" spans="1:60" outlineLevel="1" x14ac:dyDescent="0.2">
      <c r="A160" s="169">
        <v>47</v>
      </c>
      <c r="B160" s="170" t="s">
        <v>366</v>
      </c>
      <c r="C160" s="183" t="s">
        <v>367</v>
      </c>
      <c r="D160" s="171" t="s">
        <v>180</v>
      </c>
      <c r="E160" s="172">
        <v>214.9863</v>
      </c>
      <c r="F160" s="173"/>
      <c r="G160" s="174">
        <f>ROUND(E160*F160,2)</f>
        <v>0</v>
      </c>
      <c r="H160" s="159"/>
      <c r="I160" s="158">
        <f>ROUND(E160*H160,2)</f>
        <v>0</v>
      </c>
      <c r="J160" s="159"/>
      <c r="K160" s="158">
        <f>ROUND(E160*J160,2)</f>
        <v>0</v>
      </c>
      <c r="L160" s="158">
        <v>21</v>
      </c>
      <c r="M160" s="158">
        <f>G160*(1+L160/100)</f>
        <v>0</v>
      </c>
      <c r="N160" s="158">
        <v>1.8380000000000001E-2</v>
      </c>
      <c r="O160" s="158">
        <f>ROUND(E160*N160,2)</f>
        <v>3.95</v>
      </c>
      <c r="P160" s="158">
        <v>0</v>
      </c>
      <c r="Q160" s="158">
        <f>ROUND(E160*P160,2)</f>
        <v>0</v>
      </c>
      <c r="R160" s="158"/>
      <c r="S160" s="158" t="s">
        <v>170</v>
      </c>
      <c r="T160" s="158" t="s">
        <v>170</v>
      </c>
      <c r="U160" s="158">
        <v>0.13</v>
      </c>
      <c r="V160" s="158">
        <f>ROUND(E160*U160,2)</f>
        <v>27.95</v>
      </c>
      <c r="W160" s="158"/>
      <c r="X160" s="158" t="s">
        <v>171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270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84" t="s">
        <v>368</v>
      </c>
      <c r="D161" s="160"/>
      <c r="E161" s="161">
        <v>214.99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174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69">
        <v>48</v>
      </c>
      <c r="B162" s="170" t="s">
        <v>369</v>
      </c>
      <c r="C162" s="183" t="s">
        <v>370</v>
      </c>
      <c r="D162" s="171" t="s">
        <v>180</v>
      </c>
      <c r="E162" s="172">
        <v>214.9863</v>
      </c>
      <c r="F162" s="173"/>
      <c r="G162" s="174">
        <f>ROUND(E162*F162,2)</f>
        <v>0</v>
      </c>
      <c r="H162" s="159"/>
      <c r="I162" s="158">
        <f>ROUND(E162*H162,2)</f>
        <v>0</v>
      </c>
      <c r="J162" s="159"/>
      <c r="K162" s="158">
        <f>ROUND(E162*J162,2)</f>
        <v>0</v>
      </c>
      <c r="L162" s="158">
        <v>21</v>
      </c>
      <c r="M162" s="158">
        <f>G162*(1+L162/100)</f>
        <v>0</v>
      </c>
      <c r="N162" s="158">
        <v>8.4999999999999995E-4</v>
      </c>
      <c r="O162" s="158">
        <f>ROUND(E162*N162,2)</f>
        <v>0.18</v>
      </c>
      <c r="P162" s="158">
        <v>0</v>
      </c>
      <c r="Q162" s="158">
        <f>ROUND(E162*P162,2)</f>
        <v>0</v>
      </c>
      <c r="R162" s="158"/>
      <c r="S162" s="158" t="s">
        <v>170</v>
      </c>
      <c r="T162" s="158" t="s">
        <v>170</v>
      </c>
      <c r="U162" s="158">
        <v>6.0000000000000001E-3</v>
      </c>
      <c r="V162" s="158">
        <f>ROUND(E162*U162,2)</f>
        <v>1.29</v>
      </c>
      <c r="W162" s="158"/>
      <c r="X162" s="158" t="s">
        <v>171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270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84" t="s">
        <v>371</v>
      </c>
      <c r="D163" s="160"/>
      <c r="E163" s="161">
        <v>214.9863</v>
      </c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174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69">
        <v>49</v>
      </c>
      <c r="B164" s="170" t="s">
        <v>372</v>
      </c>
      <c r="C164" s="183" t="s">
        <v>373</v>
      </c>
      <c r="D164" s="171" t="s">
        <v>180</v>
      </c>
      <c r="E164" s="172">
        <v>214.9863</v>
      </c>
      <c r="F164" s="173"/>
      <c r="G164" s="174">
        <f>ROUND(E164*F164,2)</f>
        <v>0</v>
      </c>
      <c r="H164" s="159"/>
      <c r="I164" s="158">
        <f>ROUND(E164*H164,2)</f>
        <v>0</v>
      </c>
      <c r="J164" s="159"/>
      <c r="K164" s="158">
        <f>ROUND(E164*J164,2)</f>
        <v>0</v>
      </c>
      <c r="L164" s="158">
        <v>21</v>
      </c>
      <c r="M164" s="158">
        <f>G164*(1+L164/100)</f>
        <v>0</v>
      </c>
      <c r="N164" s="158">
        <v>0</v>
      </c>
      <c r="O164" s="158">
        <f>ROUND(E164*N164,2)</f>
        <v>0</v>
      </c>
      <c r="P164" s="158">
        <v>0</v>
      </c>
      <c r="Q164" s="158">
        <f>ROUND(E164*P164,2)</f>
        <v>0</v>
      </c>
      <c r="R164" s="158"/>
      <c r="S164" s="158" t="s">
        <v>170</v>
      </c>
      <c r="T164" s="158" t="s">
        <v>170</v>
      </c>
      <c r="U164" s="158">
        <v>0.10199999999999999</v>
      </c>
      <c r="V164" s="158">
        <f>ROUND(E164*U164,2)</f>
        <v>21.93</v>
      </c>
      <c r="W164" s="158"/>
      <c r="X164" s="158" t="s">
        <v>171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270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84" t="s">
        <v>368</v>
      </c>
      <c r="D165" s="160"/>
      <c r="E165" s="161">
        <v>214.99</v>
      </c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9"/>
      <c r="Z165" s="149"/>
      <c r="AA165" s="149"/>
      <c r="AB165" s="149"/>
      <c r="AC165" s="149"/>
      <c r="AD165" s="149"/>
      <c r="AE165" s="149"/>
      <c r="AF165" s="149"/>
      <c r="AG165" s="149" t="s">
        <v>174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69">
        <v>50</v>
      </c>
      <c r="B166" s="170" t="s">
        <v>374</v>
      </c>
      <c r="C166" s="183" t="s">
        <v>375</v>
      </c>
      <c r="D166" s="171" t="s">
        <v>180</v>
      </c>
      <c r="E166" s="172">
        <v>181.63</v>
      </c>
      <c r="F166" s="173"/>
      <c r="G166" s="174">
        <f>ROUND(E166*F166,2)</f>
        <v>0</v>
      </c>
      <c r="H166" s="159"/>
      <c r="I166" s="158">
        <f>ROUND(E166*H166,2)</f>
        <v>0</v>
      </c>
      <c r="J166" s="159"/>
      <c r="K166" s="158">
        <f>ROUND(E166*J166,2)</f>
        <v>0</v>
      </c>
      <c r="L166" s="158">
        <v>21</v>
      </c>
      <c r="M166" s="158">
        <f>G166*(1+L166/100)</f>
        <v>0</v>
      </c>
      <c r="N166" s="158">
        <v>1.2099999999999999E-3</v>
      </c>
      <c r="O166" s="158">
        <f>ROUND(E166*N166,2)</f>
        <v>0.22</v>
      </c>
      <c r="P166" s="158">
        <v>0</v>
      </c>
      <c r="Q166" s="158">
        <f>ROUND(E166*P166,2)</f>
        <v>0</v>
      </c>
      <c r="R166" s="158"/>
      <c r="S166" s="158" t="s">
        <v>170</v>
      </c>
      <c r="T166" s="158" t="s">
        <v>170</v>
      </c>
      <c r="U166" s="158">
        <v>0.17699999999999999</v>
      </c>
      <c r="V166" s="158">
        <f>ROUND(E166*U166,2)</f>
        <v>32.15</v>
      </c>
      <c r="W166" s="158"/>
      <c r="X166" s="158" t="s">
        <v>171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172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84" t="s">
        <v>376</v>
      </c>
      <c r="D167" s="160"/>
      <c r="E167" s="161">
        <v>181.63</v>
      </c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174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ht="25.5" x14ac:dyDescent="0.2">
      <c r="A168" s="163" t="s">
        <v>165</v>
      </c>
      <c r="B168" s="164" t="s">
        <v>81</v>
      </c>
      <c r="C168" s="182" t="s">
        <v>82</v>
      </c>
      <c r="D168" s="165"/>
      <c r="E168" s="166"/>
      <c r="F168" s="167"/>
      <c r="G168" s="168">
        <f>SUMIF(AG169:AG170,"&lt;&gt;NOR",G169:G170)</f>
        <v>0</v>
      </c>
      <c r="H168" s="162"/>
      <c r="I168" s="162">
        <f>SUM(I169:I170)</f>
        <v>0</v>
      </c>
      <c r="J168" s="162"/>
      <c r="K168" s="162">
        <f>SUM(K169:K170)</f>
        <v>0</v>
      </c>
      <c r="L168" s="162"/>
      <c r="M168" s="162">
        <f>SUM(M169:M170)</f>
        <v>0</v>
      </c>
      <c r="N168" s="162"/>
      <c r="O168" s="162">
        <f>SUM(O169:O170)</f>
        <v>0.01</v>
      </c>
      <c r="P168" s="162"/>
      <c r="Q168" s="162">
        <f>SUM(Q169:Q170)</f>
        <v>0</v>
      </c>
      <c r="R168" s="162"/>
      <c r="S168" s="162"/>
      <c r="T168" s="162"/>
      <c r="U168" s="162"/>
      <c r="V168" s="162">
        <f>SUM(V169:V170)</f>
        <v>55.94</v>
      </c>
      <c r="W168" s="162"/>
      <c r="X168" s="162"/>
      <c r="AG168" t="s">
        <v>166</v>
      </c>
    </row>
    <row r="169" spans="1:60" outlineLevel="1" x14ac:dyDescent="0.2">
      <c r="A169" s="169">
        <v>51</v>
      </c>
      <c r="B169" s="170" t="s">
        <v>377</v>
      </c>
      <c r="C169" s="183" t="s">
        <v>378</v>
      </c>
      <c r="D169" s="171" t="s">
        <v>180</v>
      </c>
      <c r="E169" s="172">
        <v>181.63</v>
      </c>
      <c r="F169" s="173"/>
      <c r="G169" s="174">
        <f>ROUND(E169*F169,2)</f>
        <v>0</v>
      </c>
      <c r="H169" s="159"/>
      <c r="I169" s="158">
        <f>ROUND(E169*H169,2)</f>
        <v>0</v>
      </c>
      <c r="J169" s="159"/>
      <c r="K169" s="158">
        <f>ROUND(E169*J169,2)</f>
        <v>0</v>
      </c>
      <c r="L169" s="158">
        <v>21</v>
      </c>
      <c r="M169" s="158">
        <f>G169*(1+L169/100)</f>
        <v>0</v>
      </c>
      <c r="N169" s="158">
        <v>4.0000000000000003E-5</v>
      </c>
      <c r="O169" s="158">
        <f>ROUND(E169*N169,2)</f>
        <v>0.01</v>
      </c>
      <c r="P169" s="158">
        <v>0</v>
      </c>
      <c r="Q169" s="158">
        <f>ROUND(E169*P169,2)</f>
        <v>0</v>
      </c>
      <c r="R169" s="158"/>
      <c r="S169" s="158" t="s">
        <v>170</v>
      </c>
      <c r="T169" s="158" t="s">
        <v>170</v>
      </c>
      <c r="U169" s="158">
        <v>0.308</v>
      </c>
      <c r="V169" s="158">
        <f>ROUND(E169*U169,2)</f>
        <v>55.94</v>
      </c>
      <c r="W169" s="158"/>
      <c r="X169" s="158" t="s">
        <v>171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172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84" t="s">
        <v>376</v>
      </c>
      <c r="D170" s="160"/>
      <c r="E170" s="161">
        <v>181.63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174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x14ac:dyDescent="0.2">
      <c r="A171" s="163" t="s">
        <v>165</v>
      </c>
      <c r="B171" s="164" t="s">
        <v>83</v>
      </c>
      <c r="C171" s="182" t="s">
        <v>84</v>
      </c>
      <c r="D171" s="165"/>
      <c r="E171" s="166"/>
      <c r="F171" s="167"/>
      <c r="G171" s="168">
        <f>SUMIF(AG172:AG248,"&lt;&gt;NOR",G172:G248)</f>
        <v>0</v>
      </c>
      <c r="H171" s="162"/>
      <c r="I171" s="162">
        <f>SUM(I172:I248)</f>
        <v>0</v>
      </c>
      <c r="J171" s="162"/>
      <c r="K171" s="162">
        <f>SUM(K172:K248)</f>
        <v>0</v>
      </c>
      <c r="L171" s="162"/>
      <c r="M171" s="162">
        <f>SUM(M172:M248)</f>
        <v>0</v>
      </c>
      <c r="N171" s="162"/>
      <c r="O171" s="162">
        <f>SUM(O172:O248)</f>
        <v>0.15000000000000002</v>
      </c>
      <c r="P171" s="162"/>
      <c r="Q171" s="162">
        <f>SUM(Q172:Q248)</f>
        <v>34.850000000000009</v>
      </c>
      <c r="R171" s="162"/>
      <c r="S171" s="162"/>
      <c r="T171" s="162"/>
      <c r="U171" s="162"/>
      <c r="V171" s="162">
        <f>SUM(V172:V248)</f>
        <v>168.01999999999995</v>
      </c>
      <c r="W171" s="162"/>
      <c r="X171" s="162"/>
      <c r="AG171" t="s">
        <v>166</v>
      </c>
    </row>
    <row r="172" spans="1:60" outlineLevel="1" x14ac:dyDescent="0.2">
      <c r="A172" s="169">
        <v>52</v>
      </c>
      <c r="B172" s="170" t="s">
        <v>379</v>
      </c>
      <c r="C172" s="183" t="s">
        <v>380</v>
      </c>
      <c r="D172" s="171" t="s">
        <v>184</v>
      </c>
      <c r="E172" s="172">
        <v>8</v>
      </c>
      <c r="F172" s="173"/>
      <c r="G172" s="174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8">
        <v>4.8999999999999998E-4</v>
      </c>
      <c r="O172" s="158">
        <f>ROUND(E172*N172,2)</f>
        <v>0</v>
      </c>
      <c r="P172" s="158">
        <v>3.1E-2</v>
      </c>
      <c r="Q172" s="158">
        <f>ROUND(E172*P172,2)</f>
        <v>0.25</v>
      </c>
      <c r="R172" s="158"/>
      <c r="S172" s="158" t="s">
        <v>170</v>
      </c>
      <c r="T172" s="158" t="s">
        <v>170</v>
      </c>
      <c r="U172" s="158">
        <v>0.77200000000000002</v>
      </c>
      <c r="V172" s="158">
        <f>ROUND(E172*U172,2)</f>
        <v>6.18</v>
      </c>
      <c r="W172" s="158"/>
      <c r="X172" s="158" t="s">
        <v>171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172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84" t="s">
        <v>381</v>
      </c>
      <c r="D173" s="160"/>
      <c r="E173" s="161">
        <v>8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9"/>
      <c r="Z173" s="149"/>
      <c r="AA173" s="149"/>
      <c r="AB173" s="149"/>
      <c r="AC173" s="149"/>
      <c r="AD173" s="149"/>
      <c r="AE173" s="149"/>
      <c r="AF173" s="149"/>
      <c r="AG173" s="149" t="s">
        <v>174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69">
        <v>53</v>
      </c>
      <c r="B174" s="170" t="s">
        <v>382</v>
      </c>
      <c r="C174" s="183" t="s">
        <v>383</v>
      </c>
      <c r="D174" s="171" t="s">
        <v>169</v>
      </c>
      <c r="E174" s="172">
        <v>5.44</v>
      </c>
      <c r="F174" s="173"/>
      <c r="G174" s="174">
        <f>ROUND(E174*F174,2)</f>
        <v>0</v>
      </c>
      <c r="H174" s="159"/>
      <c r="I174" s="158">
        <f>ROUND(E174*H174,2)</f>
        <v>0</v>
      </c>
      <c r="J174" s="159"/>
      <c r="K174" s="158">
        <f>ROUND(E174*J174,2)</f>
        <v>0</v>
      </c>
      <c r="L174" s="158">
        <v>21</v>
      </c>
      <c r="M174" s="158">
        <f>G174*(1+L174/100)</f>
        <v>0</v>
      </c>
      <c r="N174" s="158">
        <v>1.2800000000000001E-3</v>
      </c>
      <c r="O174" s="158">
        <f>ROUND(E174*N174,2)</f>
        <v>0.01</v>
      </c>
      <c r="P174" s="158">
        <v>1.8</v>
      </c>
      <c r="Q174" s="158">
        <f>ROUND(E174*P174,2)</f>
        <v>9.7899999999999991</v>
      </c>
      <c r="R174" s="158"/>
      <c r="S174" s="158" t="s">
        <v>170</v>
      </c>
      <c r="T174" s="158" t="s">
        <v>170</v>
      </c>
      <c r="U174" s="158">
        <v>1.52</v>
      </c>
      <c r="V174" s="158">
        <f>ROUND(E174*U174,2)</f>
        <v>8.27</v>
      </c>
      <c r="W174" s="158"/>
      <c r="X174" s="158" t="s">
        <v>171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172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84" t="s">
        <v>384</v>
      </c>
      <c r="D175" s="160"/>
      <c r="E175" s="161">
        <v>1.03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9"/>
      <c r="Z175" s="149"/>
      <c r="AA175" s="149"/>
      <c r="AB175" s="149"/>
      <c r="AC175" s="149"/>
      <c r="AD175" s="149"/>
      <c r="AE175" s="149"/>
      <c r="AF175" s="149"/>
      <c r="AG175" s="149" t="s">
        <v>174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84" t="s">
        <v>385</v>
      </c>
      <c r="D176" s="160"/>
      <c r="E176" s="161">
        <v>1.03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9"/>
      <c r="Z176" s="149"/>
      <c r="AA176" s="149"/>
      <c r="AB176" s="149"/>
      <c r="AC176" s="149"/>
      <c r="AD176" s="149"/>
      <c r="AE176" s="149"/>
      <c r="AF176" s="149"/>
      <c r="AG176" s="149" t="s">
        <v>174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84" t="s">
        <v>386</v>
      </c>
      <c r="D177" s="160"/>
      <c r="E177" s="161">
        <v>1.69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174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2.5" outlineLevel="1" x14ac:dyDescent="0.2">
      <c r="A178" s="156"/>
      <c r="B178" s="157"/>
      <c r="C178" s="184" t="s">
        <v>387</v>
      </c>
      <c r="D178" s="160"/>
      <c r="E178" s="161">
        <v>1.32</v>
      </c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9"/>
      <c r="Z178" s="149"/>
      <c r="AA178" s="149"/>
      <c r="AB178" s="149"/>
      <c r="AC178" s="149"/>
      <c r="AD178" s="149"/>
      <c r="AE178" s="149"/>
      <c r="AF178" s="149"/>
      <c r="AG178" s="149" t="s">
        <v>174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84" t="s">
        <v>388</v>
      </c>
      <c r="D179" s="160"/>
      <c r="E179" s="161">
        <v>0.36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174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69">
        <v>54</v>
      </c>
      <c r="B180" s="170" t="s">
        <v>389</v>
      </c>
      <c r="C180" s="183" t="s">
        <v>390</v>
      </c>
      <c r="D180" s="171" t="s">
        <v>180</v>
      </c>
      <c r="E180" s="172">
        <v>62.79</v>
      </c>
      <c r="F180" s="173"/>
      <c r="G180" s="174">
        <f>ROUND(E180*F180,2)</f>
        <v>0</v>
      </c>
      <c r="H180" s="159"/>
      <c r="I180" s="158">
        <f>ROUND(E180*H180,2)</f>
        <v>0</v>
      </c>
      <c r="J180" s="159"/>
      <c r="K180" s="158">
        <f>ROUND(E180*J180,2)</f>
        <v>0</v>
      </c>
      <c r="L180" s="158">
        <v>21</v>
      </c>
      <c r="M180" s="158">
        <f>G180*(1+L180/100)</f>
        <v>0</v>
      </c>
      <c r="N180" s="158">
        <v>6.7000000000000002E-4</v>
      </c>
      <c r="O180" s="158">
        <f>ROUND(E180*N180,2)</f>
        <v>0.04</v>
      </c>
      <c r="P180" s="158">
        <v>0.20399999999999999</v>
      </c>
      <c r="Q180" s="158">
        <f>ROUND(E180*P180,2)</f>
        <v>12.81</v>
      </c>
      <c r="R180" s="158"/>
      <c r="S180" s="158" t="s">
        <v>170</v>
      </c>
      <c r="T180" s="158" t="s">
        <v>170</v>
      </c>
      <c r="U180" s="158">
        <v>0.254</v>
      </c>
      <c r="V180" s="158">
        <f>ROUND(E180*U180,2)</f>
        <v>15.95</v>
      </c>
      <c r="W180" s="158"/>
      <c r="X180" s="158" t="s">
        <v>171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172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84" t="s">
        <v>391</v>
      </c>
      <c r="D181" s="160"/>
      <c r="E181" s="161">
        <v>2.2999999999999998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9"/>
      <c r="Z181" s="149"/>
      <c r="AA181" s="149"/>
      <c r="AB181" s="149"/>
      <c r="AC181" s="149"/>
      <c r="AD181" s="149"/>
      <c r="AE181" s="149"/>
      <c r="AF181" s="149"/>
      <c r="AG181" s="149" t="s">
        <v>174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84" t="s">
        <v>392</v>
      </c>
      <c r="D182" s="160"/>
      <c r="E182" s="161">
        <v>2.2999999999999998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174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84" t="s">
        <v>393</v>
      </c>
      <c r="D183" s="160"/>
      <c r="E183" s="161">
        <v>13.06</v>
      </c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174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84" t="s">
        <v>394</v>
      </c>
      <c r="D184" s="160"/>
      <c r="E184" s="161">
        <v>9.2899999999999991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174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184" t="s">
        <v>395</v>
      </c>
      <c r="D185" s="160"/>
      <c r="E185" s="161">
        <v>4.13</v>
      </c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174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84" t="s">
        <v>396</v>
      </c>
      <c r="D186" s="160"/>
      <c r="E186" s="161">
        <v>1.65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174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84" t="s">
        <v>397</v>
      </c>
      <c r="D187" s="160"/>
      <c r="E187" s="161">
        <v>9.76</v>
      </c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174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84" t="s">
        <v>398</v>
      </c>
      <c r="D188" s="160"/>
      <c r="E188" s="161">
        <v>8.25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174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184" t="s">
        <v>399</v>
      </c>
      <c r="D189" s="160"/>
      <c r="E189" s="161">
        <v>12.04</v>
      </c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174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69">
        <v>55</v>
      </c>
      <c r="B190" s="170" t="s">
        <v>400</v>
      </c>
      <c r="C190" s="183" t="s">
        <v>401</v>
      </c>
      <c r="D190" s="171" t="s">
        <v>180</v>
      </c>
      <c r="E190" s="172">
        <v>15.675000000000001</v>
      </c>
      <c r="F190" s="173"/>
      <c r="G190" s="174">
        <f>ROUND(E190*F190,2)</f>
        <v>0</v>
      </c>
      <c r="H190" s="159"/>
      <c r="I190" s="158">
        <f>ROUND(E190*H190,2)</f>
        <v>0</v>
      </c>
      <c r="J190" s="159"/>
      <c r="K190" s="158">
        <f>ROUND(E190*J190,2)</f>
        <v>0</v>
      </c>
      <c r="L190" s="158">
        <v>21</v>
      </c>
      <c r="M190" s="158">
        <f>G190*(1+L190/100)</f>
        <v>0</v>
      </c>
      <c r="N190" s="158">
        <v>4.8999999999999998E-4</v>
      </c>
      <c r="O190" s="158">
        <f>ROUND(E190*N190,2)</f>
        <v>0.01</v>
      </c>
      <c r="P190" s="158">
        <v>1.4999999999999999E-2</v>
      </c>
      <c r="Q190" s="158">
        <f>ROUND(E190*P190,2)</f>
        <v>0.24</v>
      </c>
      <c r="R190" s="158"/>
      <c r="S190" s="158" t="s">
        <v>170</v>
      </c>
      <c r="T190" s="158" t="s">
        <v>170</v>
      </c>
      <c r="U190" s="158">
        <v>0.17899999999999999</v>
      </c>
      <c r="V190" s="158">
        <f>ROUND(E190*U190,2)</f>
        <v>2.81</v>
      </c>
      <c r="W190" s="158"/>
      <c r="X190" s="158" t="s">
        <v>171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172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84" t="s">
        <v>402</v>
      </c>
      <c r="D191" s="160"/>
      <c r="E191" s="161">
        <v>15.68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174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69">
        <v>56</v>
      </c>
      <c r="B192" s="170" t="s">
        <v>403</v>
      </c>
      <c r="C192" s="183" t="s">
        <v>404</v>
      </c>
      <c r="D192" s="171" t="s">
        <v>207</v>
      </c>
      <c r="E192" s="172">
        <v>13.2</v>
      </c>
      <c r="F192" s="173"/>
      <c r="G192" s="174">
        <f>ROUND(E192*F192,2)</f>
        <v>0</v>
      </c>
      <c r="H192" s="159"/>
      <c r="I192" s="158">
        <f>ROUND(E192*H192,2)</f>
        <v>0</v>
      </c>
      <c r="J192" s="159"/>
      <c r="K192" s="158">
        <f>ROUND(E192*J192,2)</f>
        <v>0</v>
      </c>
      <c r="L192" s="158">
        <v>21</v>
      </c>
      <c r="M192" s="158">
        <f>G192*(1+L192/100)</f>
        <v>0</v>
      </c>
      <c r="N192" s="158">
        <v>5.8E-4</v>
      </c>
      <c r="O192" s="158">
        <f>ROUND(E192*N192,2)</f>
        <v>0.01</v>
      </c>
      <c r="P192" s="158">
        <v>2.1999999999999999E-2</v>
      </c>
      <c r="Q192" s="158">
        <f>ROUND(E192*P192,2)</f>
        <v>0.28999999999999998</v>
      </c>
      <c r="R192" s="158"/>
      <c r="S192" s="158" t="s">
        <v>170</v>
      </c>
      <c r="T192" s="158" t="s">
        <v>170</v>
      </c>
      <c r="U192" s="158">
        <v>1.0569999999999999</v>
      </c>
      <c r="V192" s="158">
        <f>ROUND(E192*U192,2)</f>
        <v>13.95</v>
      </c>
      <c r="W192" s="158"/>
      <c r="X192" s="158" t="s">
        <v>171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172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84" t="s">
        <v>405</v>
      </c>
      <c r="D193" s="160"/>
      <c r="E193" s="161">
        <v>4.2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174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84" t="s">
        <v>406</v>
      </c>
      <c r="D194" s="160"/>
      <c r="E194" s="161">
        <v>9</v>
      </c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9"/>
      <c r="Z194" s="149"/>
      <c r="AA194" s="149"/>
      <c r="AB194" s="149"/>
      <c r="AC194" s="149"/>
      <c r="AD194" s="149"/>
      <c r="AE194" s="149"/>
      <c r="AF194" s="149"/>
      <c r="AG194" s="149" t="s">
        <v>174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69">
        <v>57</v>
      </c>
      <c r="B195" s="170" t="s">
        <v>407</v>
      </c>
      <c r="C195" s="183" t="s">
        <v>408</v>
      </c>
      <c r="D195" s="171" t="s">
        <v>207</v>
      </c>
      <c r="E195" s="172">
        <v>14.3</v>
      </c>
      <c r="F195" s="173"/>
      <c r="G195" s="174">
        <f>ROUND(E195*F195,2)</f>
        <v>0</v>
      </c>
      <c r="H195" s="159"/>
      <c r="I195" s="158">
        <f>ROUND(E195*H195,2)</f>
        <v>0</v>
      </c>
      <c r="J195" s="159"/>
      <c r="K195" s="158">
        <f>ROUND(E195*J195,2)</f>
        <v>0</v>
      </c>
      <c r="L195" s="158">
        <v>21</v>
      </c>
      <c r="M195" s="158">
        <f>G195*(1+L195/100)</f>
        <v>0</v>
      </c>
      <c r="N195" s="158">
        <v>0</v>
      </c>
      <c r="O195" s="158">
        <f>ROUND(E195*N195,2)</f>
        <v>0</v>
      </c>
      <c r="P195" s="158">
        <v>7.0000000000000007E-2</v>
      </c>
      <c r="Q195" s="158">
        <f>ROUND(E195*P195,2)</f>
        <v>1</v>
      </c>
      <c r="R195" s="158"/>
      <c r="S195" s="158" t="s">
        <v>170</v>
      </c>
      <c r="T195" s="158" t="s">
        <v>170</v>
      </c>
      <c r="U195" s="158">
        <v>0.64</v>
      </c>
      <c r="V195" s="158">
        <f>ROUND(E195*U195,2)</f>
        <v>9.15</v>
      </c>
      <c r="W195" s="158"/>
      <c r="X195" s="158" t="s">
        <v>171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172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56"/>
      <c r="B196" s="157"/>
      <c r="C196" s="184" t="s">
        <v>409</v>
      </c>
      <c r="D196" s="160"/>
      <c r="E196" s="161">
        <v>14.3</v>
      </c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9"/>
      <c r="Z196" s="149"/>
      <c r="AA196" s="149"/>
      <c r="AB196" s="149"/>
      <c r="AC196" s="149"/>
      <c r="AD196" s="149"/>
      <c r="AE196" s="149"/>
      <c r="AF196" s="149"/>
      <c r="AG196" s="149" t="s">
        <v>174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69">
        <v>58</v>
      </c>
      <c r="B197" s="170" t="s">
        <v>410</v>
      </c>
      <c r="C197" s="183" t="s">
        <v>411</v>
      </c>
      <c r="D197" s="171" t="s">
        <v>169</v>
      </c>
      <c r="E197" s="172">
        <v>0.4</v>
      </c>
      <c r="F197" s="173"/>
      <c r="G197" s="174">
        <f>ROUND(E197*F197,2)</f>
        <v>0</v>
      </c>
      <c r="H197" s="159"/>
      <c r="I197" s="158">
        <f>ROUND(E197*H197,2)</f>
        <v>0</v>
      </c>
      <c r="J197" s="159"/>
      <c r="K197" s="158">
        <f>ROUND(E197*J197,2)</f>
        <v>0</v>
      </c>
      <c r="L197" s="158">
        <v>21</v>
      </c>
      <c r="M197" s="158">
        <f>G197*(1+L197/100)</f>
        <v>0</v>
      </c>
      <c r="N197" s="158">
        <v>7.4099999999999999E-3</v>
      </c>
      <c r="O197" s="158">
        <f>ROUND(E197*N197,2)</f>
        <v>0</v>
      </c>
      <c r="P197" s="158">
        <v>2.1</v>
      </c>
      <c r="Q197" s="158">
        <f>ROUND(E197*P197,2)</f>
        <v>0.84</v>
      </c>
      <c r="R197" s="158"/>
      <c r="S197" s="158" t="s">
        <v>412</v>
      </c>
      <c r="T197" s="158" t="s">
        <v>413</v>
      </c>
      <c r="U197" s="158">
        <v>0</v>
      </c>
      <c r="V197" s="158">
        <f>ROUND(E197*U197,2)</f>
        <v>0</v>
      </c>
      <c r="W197" s="158"/>
      <c r="X197" s="158" t="s">
        <v>171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172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84" t="s">
        <v>414</v>
      </c>
      <c r="D198" s="160"/>
      <c r="E198" s="161">
        <v>0.4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174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ht="22.5" outlineLevel="1" x14ac:dyDescent="0.2">
      <c r="A199" s="169">
        <v>59</v>
      </c>
      <c r="B199" s="170" t="s">
        <v>415</v>
      </c>
      <c r="C199" s="183" t="s">
        <v>416</v>
      </c>
      <c r="D199" s="171" t="s">
        <v>169</v>
      </c>
      <c r="E199" s="172">
        <v>0.30813000000000001</v>
      </c>
      <c r="F199" s="173"/>
      <c r="G199" s="174">
        <f>ROUND(E199*F199,2)</f>
        <v>0</v>
      </c>
      <c r="H199" s="159"/>
      <c r="I199" s="158">
        <f>ROUND(E199*H199,2)</f>
        <v>0</v>
      </c>
      <c r="J199" s="159"/>
      <c r="K199" s="158">
        <f>ROUND(E199*J199,2)</f>
        <v>0</v>
      </c>
      <c r="L199" s="158">
        <v>21</v>
      </c>
      <c r="M199" s="158">
        <f>G199*(1+L199/100)</f>
        <v>0</v>
      </c>
      <c r="N199" s="158">
        <v>0</v>
      </c>
      <c r="O199" s="158">
        <f>ROUND(E199*N199,2)</f>
        <v>0</v>
      </c>
      <c r="P199" s="158">
        <v>2.2000000000000002</v>
      </c>
      <c r="Q199" s="158">
        <f>ROUND(E199*P199,2)</f>
        <v>0.68</v>
      </c>
      <c r="R199" s="158"/>
      <c r="S199" s="158" t="s">
        <v>170</v>
      </c>
      <c r="T199" s="158" t="s">
        <v>170</v>
      </c>
      <c r="U199" s="158">
        <v>11.32</v>
      </c>
      <c r="V199" s="158">
        <f>ROUND(E199*U199,2)</f>
        <v>3.49</v>
      </c>
      <c r="W199" s="158"/>
      <c r="X199" s="158" t="s">
        <v>171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172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84" t="s">
        <v>417</v>
      </c>
      <c r="D200" s="160"/>
      <c r="E200" s="161">
        <v>0.13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9"/>
      <c r="Z200" s="149"/>
      <c r="AA200" s="149"/>
      <c r="AB200" s="149"/>
      <c r="AC200" s="149"/>
      <c r="AD200" s="149"/>
      <c r="AE200" s="149"/>
      <c r="AF200" s="149"/>
      <c r="AG200" s="149" t="s">
        <v>174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184" t="s">
        <v>418</v>
      </c>
      <c r="D201" s="160"/>
      <c r="E201" s="161">
        <v>0.18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9"/>
      <c r="Z201" s="149"/>
      <c r="AA201" s="149"/>
      <c r="AB201" s="149"/>
      <c r="AC201" s="149"/>
      <c r="AD201" s="149"/>
      <c r="AE201" s="149"/>
      <c r="AF201" s="149"/>
      <c r="AG201" s="149" t="s">
        <v>174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t="22.5" outlineLevel="1" x14ac:dyDescent="0.2">
      <c r="A202" s="169">
        <v>60</v>
      </c>
      <c r="B202" s="170" t="s">
        <v>415</v>
      </c>
      <c r="C202" s="183" t="s">
        <v>419</v>
      </c>
      <c r="D202" s="171" t="s">
        <v>169</v>
      </c>
      <c r="E202" s="172">
        <v>0.25</v>
      </c>
      <c r="F202" s="173"/>
      <c r="G202" s="174">
        <f>ROUND(E202*F202,2)</f>
        <v>0</v>
      </c>
      <c r="H202" s="159"/>
      <c r="I202" s="158">
        <f>ROUND(E202*H202,2)</f>
        <v>0</v>
      </c>
      <c r="J202" s="159"/>
      <c r="K202" s="158">
        <f>ROUND(E202*J202,2)</f>
        <v>0</v>
      </c>
      <c r="L202" s="158">
        <v>21</v>
      </c>
      <c r="M202" s="158">
        <f>G202*(1+L202/100)</f>
        <v>0</v>
      </c>
      <c r="N202" s="158">
        <v>0</v>
      </c>
      <c r="O202" s="158">
        <f>ROUND(E202*N202,2)</f>
        <v>0</v>
      </c>
      <c r="P202" s="158">
        <v>2.2000000000000002</v>
      </c>
      <c r="Q202" s="158">
        <f>ROUND(E202*P202,2)</f>
        <v>0.55000000000000004</v>
      </c>
      <c r="R202" s="158"/>
      <c r="S202" s="158" t="s">
        <v>170</v>
      </c>
      <c r="T202" s="158" t="s">
        <v>170</v>
      </c>
      <c r="U202" s="158">
        <v>10.88</v>
      </c>
      <c r="V202" s="158">
        <f>ROUND(E202*U202,2)</f>
        <v>2.72</v>
      </c>
      <c r="W202" s="158"/>
      <c r="X202" s="158" t="s">
        <v>171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172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184" t="s">
        <v>420</v>
      </c>
      <c r="D203" s="160"/>
      <c r="E203" s="161">
        <v>0.25</v>
      </c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174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69">
        <v>61</v>
      </c>
      <c r="B204" s="170" t="s">
        <v>421</v>
      </c>
      <c r="C204" s="183" t="s">
        <v>422</v>
      </c>
      <c r="D204" s="171" t="s">
        <v>169</v>
      </c>
      <c r="E204" s="172">
        <v>0.30813000000000001</v>
      </c>
      <c r="F204" s="173"/>
      <c r="G204" s="174">
        <f>ROUND(E204*F204,2)</f>
        <v>0</v>
      </c>
      <c r="H204" s="159"/>
      <c r="I204" s="158">
        <f>ROUND(E204*H204,2)</f>
        <v>0</v>
      </c>
      <c r="J204" s="159"/>
      <c r="K204" s="158">
        <f>ROUND(E204*J204,2)</f>
        <v>0</v>
      </c>
      <c r="L204" s="158">
        <v>21</v>
      </c>
      <c r="M204" s="158">
        <f>G204*(1+L204/100)</f>
        <v>0</v>
      </c>
      <c r="N204" s="158">
        <v>0</v>
      </c>
      <c r="O204" s="158">
        <f>ROUND(E204*N204,2)</f>
        <v>0</v>
      </c>
      <c r="P204" s="158">
        <v>0</v>
      </c>
      <c r="Q204" s="158">
        <f>ROUND(E204*P204,2)</f>
        <v>0</v>
      </c>
      <c r="R204" s="158"/>
      <c r="S204" s="158" t="s">
        <v>170</v>
      </c>
      <c r="T204" s="158" t="s">
        <v>170</v>
      </c>
      <c r="U204" s="158">
        <v>4.8280000000000003</v>
      </c>
      <c r="V204" s="158">
        <f>ROUND(E204*U204,2)</f>
        <v>1.49</v>
      </c>
      <c r="W204" s="158"/>
      <c r="X204" s="158" t="s">
        <v>171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172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184" t="s">
        <v>417</v>
      </c>
      <c r="D205" s="160"/>
      <c r="E205" s="161">
        <v>0.13</v>
      </c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174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84" t="s">
        <v>418</v>
      </c>
      <c r="D206" s="160"/>
      <c r="E206" s="161">
        <v>0.18</v>
      </c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174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ht="22.5" outlineLevel="1" x14ac:dyDescent="0.2">
      <c r="A207" s="169">
        <v>62</v>
      </c>
      <c r="B207" s="170" t="s">
        <v>423</v>
      </c>
      <c r="C207" s="183" t="s">
        <v>424</v>
      </c>
      <c r="D207" s="171" t="s">
        <v>180</v>
      </c>
      <c r="E207" s="172">
        <v>2.5625</v>
      </c>
      <c r="F207" s="173"/>
      <c r="G207" s="174">
        <f>ROUND(E207*F207,2)</f>
        <v>0</v>
      </c>
      <c r="H207" s="159"/>
      <c r="I207" s="158">
        <f>ROUND(E207*H207,2)</f>
        <v>0</v>
      </c>
      <c r="J207" s="159"/>
      <c r="K207" s="158">
        <f>ROUND(E207*J207,2)</f>
        <v>0</v>
      </c>
      <c r="L207" s="158">
        <v>21</v>
      </c>
      <c r="M207" s="158">
        <f>G207*(1+L207/100)</f>
        <v>0</v>
      </c>
      <c r="N207" s="158">
        <v>6.7000000000000002E-4</v>
      </c>
      <c r="O207" s="158">
        <f>ROUND(E207*N207,2)</f>
        <v>0</v>
      </c>
      <c r="P207" s="158">
        <v>0.16500000000000001</v>
      </c>
      <c r="Q207" s="158">
        <f>ROUND(E207*P207,2)</f>
        <v>0.42</v>
      </c>
      <c r="R207" s="158"/>
      <c r="S207" s="158" t="s">
        <v>170</v>
      </c>
      <c r="T207" s="158" t="s">
        <v>170</v>
      </c>
      <c r="U207" s="158">
        <v>0.63600000000000001</v>
      </c>
      <c r="V207" s="158">
        <f>ROUND(E207*U207,2)</f>
        <v>1.63</v>
      </c>
      <c r="W207" s="158"/>
      <c r="X207" s="158" t="s">
        <v>171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172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84" t="s">
        <v>425</v>
      </c>
      <c r="D208" s="160"/>
      <c r="E208" s="161">
        <v>2.56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9"/>
      <c r="Z208" s="149"/>
      <c r="AA208" s="149"/>
      <c r="AB208" s="149"/>
      <c r="AC208" s="149"/>
      <c r="AD208" s="149"/>
      <c r="AE208" s="149"/>
      <c r="AF208" s="149"/>
      <c r="AG208" s="149" t="s">
        <v>174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69">
        <v>63</v>
      </c>
      <c r="B209" s="170" t="s">
        <v>426</v>
      </c>
      <c r="C209" s="183" t="s">
        <v>427</v>
      </c>
      <c r="D209" s="171" t="s">
        <v>180</v>
      </c>
      <c r="E209" s="172">
        <v>18.600000000000001</v>
      </c>
      <c r="F209" s="173"/>
      <c r="G209" s="174">
        <f>ROUND(E209*F209,2)</f>
        <v>0</v>
      </c>
      <c r="H209" s="159"/>
      <c r="I209" s="158">
        <f>ROUND(E209*H209,2)</f>
        <v>0</v>
      </c>
      <c r="J209" s="159"/>
      <c r="K209" s="158">
        <f>ROUND(E209*J209,2)</f>
        <v>0</v>
      </c>
      <c r="L209" s="158">
        <v>21</v>
      </c>
      <c r="M209" s="158">
        <f>G209*(1+L209/100)</f>
        <v>0</v>
      </c>
      <c r="N209" s="158">
        <v>3.3E-4</v>
      </c>
      <c r="O209" s="158">
        <f>ROUND(E209*N209,2)</f>
        <v>0.01</v>
      </c>
      <c r="P209" s="158">
        <v>2.198E-2</v>
      </c>
      <c r="Q209" s="158">
        <f>ROUND(E209*P209,2)</f>
        <v>0.41</v>
      </c>
      <c r="R209" s="158"/>
      <c r="S209" s="158" t="s">
        <v>170</v>
      </c>
      <c r="T209" s="158" t="s">
        <v>170</v>
      </c>
      <c r="U209" s="158">
        <v>0.32500000000000001</v>
      </c>
      <c r="V209" s="158">
        <f>ROUND(E209*U209,2)</f>
        <v>6.05</v>
      </c>
      <c r="W209" s="158"/>
      <c r="X209" s="158" t="s">
        <v>171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172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84" t="s">
        <v>428</v>
      </c>
      <c r="D210" s="160"/>
      <c r="E210" s="161">
        <v>18.600000000000001</v>
      </c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9"/>
      <c r="Z210" s="149"/>
      <c r="AA210" s="149"/>
      <c r="AB210" s="149"/>
      <c r="AC210" s="149"/>
      <c r="AD210" s="149"/>
      <c r="AE210" s="149"/>
      <c r="AF210" s="149"/>
      <c r="AG210" s="149" t="s">
        <v>174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69">
        <v>64</v>
      </c>
      <c r="B211" s="170" t="s">
        <v>429</v>
      </c>
      <c r="C211" s="183" t="s">
        <v>430</v>
      </c>
      <c r="D211" s="171" t="s">
        <v>180</v>
      </c>
      <c r="E211" s="172">
        <v>61.1</v>
      </c>
      <c r="F211" s="173"/>
      <c r="G211" s="174">
        <f>ROUND(E211*F211,2)</f>
        <v>0</v>
      </c>
      <c r="H211" s="159"/>
      <c r="I211" s="158">
        <f>ROUND(E211*H211,2)</f>
        <v>0</v>
      </c>
      <c r="J211" s="159"/>
      <c r="K211" s="158">
        <f>ROUND(E211*J211,2)</f>
        <v>0</v>
      </c>
      <c r="L211" s="158">
        <v>21</v>
      </c>
      <c r="M211" s="158">
        <f>G211*(1+L211/100)</f>
        <v>0</v>
      </c>
      <c r="N211" s="158">
        <v>3.3E-4</v>
      </c>
      <c r="O211" s="158">
        <f>ROUND(E211*N211,2)</f>
        <v>0.02</v>
      </c>
      <c r="P211" s="158">
        <v>1.223E-2</v>
      </c>
      <c r="Q211" s="158">
        <f>ROUND(E211*P211,2)</f>
        <v>0.75</v>
      </c>
      <c r="R211" s="158"/>
      <c r="S211" s="158" t="s">
        <v>170</v>
      </c>
      <c r="T211" s="158" t="s">
        <v>170</v>
      </c>
      <c r="U211" s="158">
        <v>0.26800000000000002</v>
      </c>
      <c r="V211" s="158">
        <f>ROUND(E211*U211,2)</f>
        <v>16.37</v>
      </c>
      <c r="W211" s="158"/>
      <c r="X211" s="158" t="s">
        <v>171</v>
      </c>
      <c r="Y211" s="149"/>
      <c r="Z211" s="149"/>
      <c r="AA211" s="149"/>
      <c r="AB211" s="149"/>
      <c r="AC211" s="149"/>
      <c r="AD211" s="149"/>
      <c r="AE211" s="149"/>
      <c r="AF211" s="149"/>
      <c r="AG211" s="149" t="s">
        <v>172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184" t="s">
        <v>431</v>
      </c>
      <c r="D212" s="160"/>
      <c r="E212" s="161">
        <v>22.1</v>
      </c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9"/>
      <c r="Z212" s="149"/>
      <c r="AA212" s="149"/>
      <c r="AB212" s="149"/>
      <c r="AC212" s="149"/>
      <c r="AD212" s="149"/>
      <c r="AE212" s="149"/>
      <c r="AF212" s="149"/>
      <c r="AG212" s="149" t="s">
        <v>174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84" t="s">
        <v>432</v>
      </c>
      <c r="D213" s="160"/>
      <c r="E213" s="161">
        <v>30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174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84" t="s">
        <v>433</v>
      </c>
      <c r="D214" s="160"/>
      <c r="E214" s="161">
        <v>9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9"/>
      <c r="Z214" s="149"/>
      <c r="AA214" s="149"/>
      <c r="AB214" s="149"/>
      <c r="AC214" s="149"/>
      <c r="AD214" s="149"/>
      <c r="AE214" s="149"/>
      <c r="AF214" s="149"/>
      <c r="AG214" s="149" t="s">
        <v>174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69">
        <v>65</v>
      </c>
      <c r="B215" s="170" t="s">
        <v>434</v>
      </c>
      <c r="C215" s="183" t="s">
        <v>435</v>
      </c>
      <c r="D215" s="171" t="s">
        <v>180</v>
      </c>
      <c r="E215" s="172">
        <v>109.98</v>
      </c>
      <c r="F215" s="173"/>
      <c r="G215" s="174">
        <f>ROUND(E215*F215,2)</f>
        <v>0</v>
      </c>
      <c r="H215" s="159"/>
      <c r="I215" s="158">
        <f>ROUND(E215*H215,2)</f>
        <v>0</v>
      </c>
      <c r="J215" s="159"/>
      <c r="K215" s="158">
        <f>ROUND(E215*J215,2)</f>
        <v>0</v>
      </c>
      <c r="L215" s="158">
        <v>21</v>
      </c>
      <c r="M215" s="158">
        <f>G215*(1+L215/100)</f>
        <v>0</v>
      </c>
      <c r="N215" s="158">
        <v>0</v>
      </c>
      <c r="O215" s="158">
        <f>ROUND(E215*N215,2)</f>
        <v>0</v>
      </c>
      <c r="P215" s="158">
        <v>3.2000000000000002E-3</v>
      </c>
      <c r="Q215" s="158">
        <f>ROUND(E215*P215,2)</f>
        <v>0.35</v>
      </c>
      <c r="R215" s="158"/>
      <c r="S215" s="158" t="s">
        <v>170</v>
      </c>
      <c r="T215" s="158" t="s">
        <v>170</v>
      </c>
      <c r="U215" s="158">
        <v>6.3E-2</v>
      </c>
      <c r="V215" s="158">
        <f>ROUND(E215*U215,2)</f>
        <v>6.93</v>
      </c>
      <c r="W215" s="158"/>
      <c r="X215" s="158" t="s">
        <v>171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172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184" t="s">
        <v>436</v>
      </c>
      <c r="D216" s="160"/>
      <c r="E216" s="161">
        <v>39.78</v>
      </c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9"/>
      <c r="Z216" s="149"/>
      <c r="AA216" s="149"/>
      <c r="AB216" s="149"/>
      <c r="AC216" s="149"/>
      <c r="AD216" s="149"/>
      <c r="AE216" s="149"/>
      <c r="AF216" s="149"/>
      <c r="AG216" s="149" t="s">
        <v>174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84" t="s">
        <v>437</v>
      </c>
      <c r="D217" s="160"/>
      <c r="E217" s="161">
        <v>54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174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184" t="s">
        <v>438</v>
      </c>
      <c r="D218" s="160"/>
      <c r="E218" s="161">
        <v>16.2</v>
      </c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174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69">
        <v>66</v>
      </c>
      <c r="B219" s="170" t="s">
        <v>439</v>
      </c>
      <c r="C219" s="183" t="s">
        <v>440</v>
      </c>
      <c r="D219" s="171" t="s">
        <v>180</v>
      </c>
      <c r="E219" s="172">
        <v>84.944999999999993</v>
      </c>
      <c r="F219" s="173"/>
      <c r="G219" s="174">
        <f>ROUND(E219*F219,2)</f>
        <v>0</v>
      </c>
      <c r="H219" s="159"/>
      <c r="I219" s="158">
        <f>ROUND(E219*H219,2)</f>
        <v>0</v>
      </c>
      <c r="J219" s="159"/>
      <c r="K219" s="158">
        <f>ROUND(E219*J219,2)</f>
        <v>0</v>
      </c>
      <c r="L219" s="158">
        <v>21</v>
      </c>
      <c r="M219" s="158">
        <f>G219*(1+L219/100)</f>
        <v>0</v>
      </c>
      <c r="N219" s="158">
        <v>3.3E-4</v>
      </c>
      <c r="O219" s="158">
        <f>ROUND(E219*N219,2)</f>
        <v>0.03</v>
      </c>
      <c r="P219" s="158">
        <v>1.183E-2</v>
      </c>
      <c r="Q219" s="158">
        <f>ROUND(E219*P219,2)</f>
        <v>1</v>
      </c>
      <c r="R219" s="158"/>
      <c r="S219" s="158" t="s">
        <v>170</v>
      </c>
      <c r="T219" s="158" t="s">
        <v>170</v>
      </c>
      <c r="U219" s="158">
        <v>0.34599999999999997</v>
      </c>
      <c r="V219" s="158">
        <f>ROUND(E219*U219,2)</f>
        <v>29.39</v>
      </c>
      <c r="W219" s="158"/>
      <c r="X219" s="158" t="s">
        <v>171</v>
      </c>
      <c r="Y219" s="149"/>
      <c r="Z219" s="149"/>
      <c r="AA219" s="149"/>
      <c r="AB219" s="149"/>
      <c r="AC219" s="149"/>
      <c r="AD219" s="149"/>
      <c r="AE219" s="149"/>
      <c r="AF219" s="149"/>
      <c r="AG219" s="149" t="s">
        <v>172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184" t="s">
        <v>441</v>
      </c>
      <c r="D220" s="160"/>
      <c r="E220" s="161">
        <v>60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9"/>
      <c r="Z220" s="149"/>
      <c r="AA220" s="149"/>
      <c r="AB220" s="149"/>
      <c r="AC220" s="149"/>
      <c r="AD220" s="149"/>
      <c r="AE220" s="149"/>
      <c r="AF220" s="149"/>
      <c r="AG220" s="149" t="s">
        <v>174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84" t="s">
        <v>442</v>
      </c>
      <c r="D221" s="160"/>
      <c r="E221" s="161">
        <v>11.4</v>
      </c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49"/>
      <c r="Z221" s="149"/>
      <c r="AA221" s="149"/>
      <c r="AB221" s="149"/>
      <c r="AC221" s="149"/>
      <c r="AD221" s="149"/>
      <c r="AE221" s="149"/>
      <c r="AF221" s="149"/>
      <c r="AG221" s="149" t="s">
        <v>174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184" t="s">
        <v>258</v>
      </c>
      <c r="D222" s="160"/>
      <c r="E222" s="161">
        <v>13.545</v>
      </c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9"/>
      <c r="Z222" s="149"/>
      <c r="AA222" s="149"/>
      <c r="AB222" s="149"/>
      <c r="AC222" s="149"/>
      <c r="AD222" s="149"/>
      <c r="AE222" s="149"/>
      <c r="AF222" s="149"/>
      <c r="AG222" s="149" t="s">
        <v>174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69">
        <v>67</v>
      </c>
      <c r="B223" s="170" t="s">
        <v>443</v>
      </c>
      <c r="C223" s="183" t="s">
        <v>444</v>
      </c>
      <c r="D223" s="171" t="s">
        <v>180</v>
      </c>
      <c r="E223" s="172">
        <v>84.944999999999993</v>
      </c>
      <c r="F223" s="173"/>
      <c r="G223" s="174">
        <f>ROUND(E223*F223,2)</f>
        <v>0</v>
      </c>
      <c r="H223" s="159"/>
      <c r="I223" s="158">
        <f>ROUND(E223*H223,2)</f>
        <v>0</v>
      </c>
      <c r="J223" s="159"/>
      <c r="K223" s="158">
        <f>ROUND(E223*J223,2)</f>
        <v>0</v>
      </c>
      <c r="L223" s="158">
        <v>21</v>
      </c>
      <c r="M223" s="158">
        <f>G223*(1+L223/100)</f>
        <v>0</v>
      </c>
      <c r="N223" s="158">
        <v>0</v>
      </c>
      <c r="O223" s="158">
        <f>ROUND(E223*N223,2)</f>
        <v>0</v>
      </c>
      <c r="P223" s="158">
        <v>5.7000000000000002E-3</v>
      </c>
      <c r="Q223" s="158">
        <f>ROUND(E223*P223,2)</f>
        <v>0.48</v>
      </c>
      <c r="R223" s="158"/>
      <c r="S223" s="158" t="s">
        <v>170</v>
      </c>
      <c r="T223" s="158" t="s">
        <v>170</v>
      </c>
      <c r="U223" s="158">
        <v>6.3E-2</v>
      </c>
      <c r="V223" s="158">
        <f>ROUND(E223*U223,2)</f>
        <v>5.35</v>
      </c>
      <c r="W223" s="158"/>
      <c r="X223" s="158" t="s">
        <v>171</v>
      </c>
      <c r="Y223" s="149"/>
      <c r="Z223" s="149"/>
      <c r="AA223" s="149"/>
      <c r="AB223" s="149"/>
      <c r="AC223" s="149"/>
      <c r="AD223" s="149"/>
      <c r="AE223" s="149"/>
      <c r="AF223" s="149"/>
      <c r="AG223" s="149" t="s">
        <v>172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184" t="s">
        <v>441</v>
      </c>
      <c r="D224" s="160"/>
      <c r="E224" s="161">
        <v>60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49"/>
      <c r="Z224" s="149"/>
      <c r="AA224" s="149"/>
      <c r="AB224" s="149"/>
      <c r="AC224" s="149"/>
      <c r="AD224" s="149"/>
      <c r="AE224" s="149"/>
      <c r="AF224" s="149"/>
      <c r="AG224" s="149" t="s">
        <v>174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84" t="s">
        <v>442</v>
      </c>
      <c r="D225" s="160"/>
      <c r="E225" s="161">
        <v>11.4</v>
      </c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49"/>
      <c r="Z225" s="149"/>
      <c r="AA225" s="149"/>
      <c r="AB225" s="149"/>
      <c r="AC225" s="149"/>
      <c r="AD225" s="149"/>
      <c r="AE225" s="149"/>
      <c r="AF225" s="149"/>
      <c r="AG225" s="149" t="s">
        <v>174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84" t="s">
        <v>258</v>
      </c>
      <c r="D226" s="160"/>
      <c r="E226" s="161">
        <v>13.545</v>
      </c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174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69">
        <v>68</v>
      </c>
      <c r="B227" s="170" t="s">
        <v>445</v>
      </c>
      <c r="C227" s="183" t="s">
        <v>446</v>
      </c>
      <c r="D227" s="171" t="s">
        <v>180</v>
      </c>
      <c r="E227" s="172">
        <v>35</v>
      </c>
      <c r="F227" s="173"/>
      <c r="G227" s="174">
        <f>ROUND(E227*F227,2)</f>
        <v>0</v>
      </c>
      <c r="H227" s="159"/>
      <c r="I227" s="158">
        <f>ROUND(E227*H227,2)</f>
        <v>0</v>
      </c>
      <c r="J227" s="159"/>
      <c r="K227" s="158">
        <f>ROUND(E227*J227,2)</f>
        <v>0</v>
      </c>
      <c r="L227" s="158">
        <v>21</v>
      </c>
      <c r="M227" s="158">
        <f>G227*(1+L227/100)</f>
        <v>0</v>
      </c>
      <c r="N227" s="158">
        <v>3.3E-4</v>
      </c>
      <c r="O227" s="158">
        <f>ROUND(E227*N227,2)</f>
        <v>0.01</v>
      </c>
      <c r="P227" s="158">
        <v>1.068E-2</v>
      </c>
      <c r="Q227" s="158">
        <f>ROUND(E227*P227,2)</f>
        <v>0.37</v>
      </c>
      <c r="R227" s="158"/>
      <c r="S227" s="158" t="s">
        <v>170</v>
      </c>
      <c r="T227" s="158" t="s">
        <v>170</v>
      </c>
      <c r="U227" s="158">
        <v>0.21099999999999999</v>
      </c>
      <c r="V227" s="158">
        <f>ROUND(E227*U227,2)</f>
        <v>7.39</v>
      </c>
      <c r="W227" s="158"/>
      <c r="X227" s="158" t="s">
        <v>171</v>
      </c>
      <c r="Y227" s="149"/>
      <c r="Z227" s="149"/>
      <c r="AA227" s="149"/>
      <c r="AB227" s="149"/>
      <c r="AC227" s="149"/>
      <c r="AD227" s="149"/>
      <c r="AE227" s="149"/>
      <c r="AF227" s="149"/>
      <c r="AG227" s="149" t="s">
        <v>172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6"/>
      <c r="B228" s="157"/>
      <c r="C228" s="184" t="s">
        <v>447</v>
      </c>
      <c r="D228" s="160"/>
      <c r="E228" s="161">
        <v>35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9"/>
      <c r="Z228" s="149"/>
      <c r="AA228" s="149"/>
      <c r="AB228" s="149"/>
      <c r="AC228" s="149"/>
      <c r="AD228" s="149"/>
      <c r="AE228" s="149"/>
      <c r="AF228" s="149"/>
      <c r="AG228" s="149" t="s">
        <v>174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75">
        <v>69</v>
      </c>
      <c r="B229" s="176" t="s">
        <v>448</v>
      </c>
      <c r="C229" s="185" t="s">
        <v>449</v>
      </c>
      <c r="D229" s="177" t="s">
        <v>184</v>
      </c>
      <c r="E229" s="178">
        <v>9</v>
      </c>
      <c r="F229" s="179"/>
      <c r="G229" s="180">
        <f>ROUND(E229*F229,2)</f>
        <v>0</v>
      </c>
      <c r="H229" s="159"/>
      <c r="I229" s="158">
        <f>ROUND(E229*H229,2)</f>
        <v>0</v>
      </c>
      <c r="J229" s="159"/>
      <c r="K229" s="158">
        <f>ROUND(E229*J229,2)</f>
        <v>0</v>
      </c>
      <c r="L229" s="158">
        <v>21</v>
      </c>
      <c r="M229" s="158">
        <f>G229*(1+L229/100)</f>
        <v>0</v>
      </c>
      <c r="N229" s="158">
        <v>0</v>
      </c>
      <c r="O229" s="158">
        <f>ROUND(E229*N229,2)</f>
        <v>0</v>
      </c>
      <c r="P229" s="158">
        <v>0</v>
      </c>
      <c r="Q229" s="158">
        <f>ROUND(E229*P229,2)</f>
        <v>0</v>
      </c>
      <c r="R229" s="158"/>
      <c r="S229" s="158" t="s">
        <v>170</v>
      </c>
      <c r="T229" s="158" t="s">
        <v>170</v>
      </c>
      <c r="U229" s="158">
        <v>0.05</v>
      </c>
      <c r="V229" s="158">
        <f>ROUND(E229*U229,2)</f>
        <v>0.45</v>
      </c>
      <c r="W229" s="158"/>
      <c r="X229" s="158" t="s">
        <v>171</v>
      </c>
      <c r="Y229" s="149"/>
      <c r="Z229" s="149"/>
      <c r="AA229" s="149"/>
      <c r="AB229" s="149"/>
      <c r="AC229" s="149"/>
      <c r="AD229" s="149"/>
      <c r="AE229" s="149"/>
      <c r="AF229" s="149"/>
      <c r="AG229" s="149" t="s">
        <v>172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75">
        <v>70</v>
      </c>
      <c r="B230" s="176" t="s">
        <v>450</v>
      </c>
      <c r="C230" s="185" t="s">
        <v>451</v>
      </c>
      <c r="D230" s="177" t="s">
        <v>180</v>
      </c>
      <c r="E230" s="178">
        <v>9</v>
      </c>
      <c r="F230" s="179"/>
      <c r="G230" s="180">
        <f>ROUND(E230*F230,2)</f>
        <v>0</v>
      </c>
      <c r="H230" s="159"/>
      <c r="I230" s="158">
        <f>ROUND(E230*H230,2)</f>
        <v>0</v>
      </c>
      <c r="J230" s="159"/>
      <c r="K230" s="158">
        <f>ROUND(E230*J230,2)</f>
        <v>0</v>
      </c>
      <c r="L230" s="158">
        <v>21</v>
      </c>
      <c r="M230" s="158">
        <f>G230*(1+L230/100)</f>
        <v>0</v>
      </c>
      <c r="N230" s="158">
        <v>1.17E-3</v>
      </c>
      <c r="O230" s="158">
        <f>ROUND(E230*N230,2)</f>
        <v>0.01</v>
      </c>
      <c r="P230" s="158">
        <v>7.5999999999999998E-2</v>
      </c>
      <c r="Q230" s="158">
        <f>ROUND(E230*P230,2)</f>
        <v>0.68</v>
      </c>
      <c r="R230" s="158"/>
      <c r="S230" s="158" t="s">
        <v>170</v>
      </c>
      <c r="T230" s="158" t="s">
        <v>170</v>
      </c>
      <c r="U230" s="158">
        <v>0.93899999999999995</v>
      </c>
      <c r="V230" s="158">
        <f>ROUND(E230*U230,2)</f>
        <v>8.4499999999999993</v>
      </c>
      <c r="W230" s="158"/>
      <c r="X230" s="158" t="s">
        <v>171</v>
      </c>
      <c r="Y230" s="149"/>
      <c r="Z230" s="149"/>
      <c r="AA230" s="149"/>
      <c r="AB230" s="149"/>
      <c r="AC230" s="149"/>
      <c r="AD230" s="149"/>
      <c r="AE230" s="149"/>
      <c r="AF230" s="149"/>
      <c r="AG230" s="149" t="s">
        <v>172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69">
        <v>71</v>
      </c>
      <c r="B231" s="170" t="s">
        <v>452</v>
      </c>
      <c r="C231" s="183" t="s">
        <v>453</v>
      </c>
      <c r="D231" s="171" t="s">
        <v>180</v>
      </c>
      <c r="E231" s="172">
        <v>0.6</v>
      </c>
      <c r="F231" s="173"/>
      <c r="G231" s="174">
        <f>ROUND(E231*F231,2)</f>
        <v>0</v>
      </c>
      <c r="H231" s="159"/>
      <c r="I231" s="158">
        <f>ROUND(E231*H231,2)</f>
        <v>0</v>
      </c>
      <c r="J231" s="159"/>
      <c r="K231" s="158">
        <f>ROUND(E231*J231,2)</f>
        <v>0</v>
      </c>
      <c r="L231" s="158">
        <v>21</v>
      </c>
      <c r="M231" s="158">
        <f>G231*(1+L231/100)</f>
        <v>0</v>
      </c>
      <c r="N231" s="158">
        <v>2.1900000000000001E-3</v>
      </c>
      <c r="O231" s="158">
        <f>ROUND(E231*N231,2)</f>
        <v>0</v>
      </c>
      <c r="P231" s="158">
        <v>7.4999999999999997E-2</v>
      </c>
      <c r="Q231" s="158">
        <f>ROUND(E231*P231,2)</f>
        <v>0.05</v>
      </c>
      <c r="R231" s="158"/>
      <c r="S231" s="158" t="s">
        <v>170</v>
      </c>
      <c r="T231" s="158" t="s">
        <v>170</v>
      </c>
      <c r="U231" s="158">
        <v>0.95499999999999996</v>
      </c>
      <c r="V231" s="158">
        <f>ROUND(E231*U231,2)</f>
        <v>0.56999999999999995</v>
      </c>
      <c r="W231" s="158"/>
      <c r="X231" s="158" t="s">
        <v>171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172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184" t="s">
        <v>454</v>
      </c>
      <c r="D232" s="160"/>
      <c r="E232" s="161">
        <v>0.6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9"/>
      <c r="Z232" s="149"/>
      <c r="AA232" s="149"/>
      <c r="AB232" s="149"/>
      <c r="AC232" s="149"/>
      <c r="AD232" s="149"/>
      <c r="AE232" s="149"/>
      <c r="AF232" s="149"/>
      <c r="AG232" s="149" t="s">
        <v>174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69">
        <v>72</v>
      </c>
      <c r="B233" s="170" t="s">
        <v>455</v>
      </c>
      <c r="C233" s="183" t="s">
        <v>456</v>
      </c>
      <c r="D233" s="171" t="s">
        <v>180</v>
      </c>
      <c r="E233" s="172">
        <v>1.5</v>
      </c>
      <c r="F233" s="173"/>
      <c r="G233" s="174">
        <f>ROUND(E233*F233,2)</f>
        <v>0</v>
      </c>
      <c r="H233" s="159"/>
      <c r="I233" s="158">
        <f>ROUND(E233*H233,2)</f>
        <v>0</v>
      </c>
      <c r="J233" s="159"/>
      <c r="K233" s="158">
        <f>ROUND(E233*J233,2)</f>
        <v>0</v>
      </c>
      <c r="L233" s="158">
        <v>21</v>
      </c>
      <c r="M233" s="158">
        <f>G233*(1+L233/100)</f>
        <v>0</v>
      </c>
      <c r="N233" s="158">
        <v>1E-3</v>
      </c>
      <c r="O233" s="158">
        <f>ROUND(E233*N233,2)</f>
        <v>0</v>
      </c>
      <c r="P233" s="158">
        <v>3.492E-2</v>
      </c>
      <c r="Q233" s="158">
        <f>ROUND(E233*P233,2)</f>
        <v>0.05</v>
      </c>
      <c r="R233" s="158"/>
      <c r="S233" s="158" t="s">
        <v>170</v>
      </c>
      <c r="T233" s="158" t="s">
        <v>170</v>
      </c>
      <c r="U233" s="158">
        <v>0.52100000000000002</v>
      </c>
      <c r="V233" s="158">
        <f>ROUND(E233*U233,2)</f>
        <v>0.78</v>
      </c>
      <c r="W233" s="158"/>
      <c r="X233" s="158" t="s">
        <v>171</v>
      </c>
      <c r="Y233" s="149"/>
      <c r="Z233" s="149"/>
      <c r="AA233" s="149"/>
      <c r="AB233" s="149"/>
      <c r="AC233" s="149"/>
      <c r="AD233" s="149"/>
      <c r="AE233" s="149"/>
      <c r="AF233" s="149"/>
      <c r="AG233" s="149" t="s">
        <v>172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84" t="s">
        <v>457</v>
      </c>
      <c r="D234" s="160"/>
      <c r="E234" s="161">
        <v>1.5</v>
      </c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174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69">
        <v>73</v>
      </c>
      <c r="B235" s="170" t="s">
        <v>458</v>
      </c>
      <c r="C235" s="183" t="s">
        <v>459</v>
      </c>
      <c r="D235" s="171" t="s">
        <v>207</v>
      </c>
      <c r="E235" s="172">
        <v>1</v>
      </c>
      <c r="F235" s="173"/>
      <c r="G235" s="174">
        <f>ROUND(E235*F235,2)</f>
        <v>0</v>
      </c>
      <c r="H235" s="159"/>
      <c r="I235" s="158">
        <f>ROUND(E235*H235,2)</f>
        <v>0</v>
      </c>
      <c r="J235" s="159"/>
      <c r="K235" s="158">
        <f>ROUND(E235*J235,2)</f>
        <v>0</v>
      </c>
      <c r="L235" s="158">
        <v>21</v>
      </c>
      <c r="M235" s="158">
        <f>G235*(1+L235/100)</f>
        <v>0</v>
      </c>
      <c r="N235" s="158">
        <v>0</v>
      </c>
      <c r="O235" s="158">
        <f>ROUND(E235*N235,2)</f>
        <v>0</v>
      </c>
      <c r="P235" s="158">
        <v>1.188E-2</v>
      </c>
      <c r="Q235" s="158">
        <f>ROUND(E235*P235,2)</f>
        <v>0.01</v>
      </c>
      <c r="R235" s="158"/>
      <c r="S235" s="158" t="s">
        <v>170</v>
      </c>
      <c r="T235" s="158" t="s">
        <v>170</v>
      </c>
      <c r="U235" s="158">
        <v>9.2999999999999999E-2</v>
      </c>
      <c r="V235" s="158">
        <f>ROUND(E235*U235,2)</f>
        <v>0.09</v>
      </c>
      <c r="W235" s="158"/>
      <c r="X235" s="158" t="s">
        <v>171</v>
      </c>
      <c r="Y235" s="149"/>
      <c r="Z235" s="149"/>
      <c r="AA235" s="149"/>
      <c r="AB235" s="149"/>
      <c r="AC235" s="149"/>
      <c r="AD235" s="149"/>
      <c r="AE235" s="149"/>
      <c r="AF235" s="149"/>
      <c r="AG235" s="149" t="s">
        <v>172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184" t="s">
        <v>67</v>
      </c>
      <c r="D236" s="160"/>
      <c r="E236" s="161">
        <v>1</v>
      </c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49"/>
      <c r="Z236" s="149"/>
      <c r="AA236" s="149"/>
      <c r="AB236" s="149"/>
      <c r="AC236" s="149"/>
      <c r="AD236" s="149"/>
      <c r="AE236" s="149"/>
      <c r="AF236" s="149"/>
      <c r="AG236" s="149" t="s">
        <v>174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69">
        <v>74</v>
      </c>
      <c r="B237" s="170" t="s">
        <v>460</v>
      </c>
      <c r="C237" s="183" t="s">
        <v>461</v>
      </c>
      <c r="D237" s="171" t="s">
        <v>180</v>
      </c>
      <c r="E237" s="172">
        <v>2</v>
      </c>
      <c r="F237" s="173"/>
      <c r="G237" s="174">
        <f>ROUND(E237*F237,2)</f>
        <v>0</v>
      </c>
      <c r="H237" s="159"/>
      <c r="I237" s="158">
        <f>ROUND(E237*H237,2)</f>
        <v>0</v>
      </c>
      <c r="J237" s="159"/>
      <c r="K237" s="158">
        <f>ROUND(E237*J237,2)</f>
        <v>0</v>
      </c>
      <c r="L237" s="158">
        <v>21</v>
      </c>
      <c r="M237" s="158">
        <f>G237*(1+L237/100)</f>
        <v>0</v>
      </c>
      <c r="N237" s="158">
        <v>1.17E-3</v>
      </c>
      <c r="O237" s="158">
        <f>ROUND(E237*N237,2)</f>
        <v>0</v>
      </c>
      <c r="P237" s="158">
        <v>3.4000000000000002E-2</v>
      </c>
      <c r="Q237" s="158">
        <f>ROUND(E237*P237,2)</f>
        <v>7.0000000000000007E-2</v>
      </c>
      <c r="R237" s="158"/>
      <c r="S237" s="158" t="s">
        <v>170</v>
      </c>
      <c r="T237" s="158" t="s">
        <v>170</v>
      </c>
      <c r="U237" s="158">
        <v>0.53600000000000003</v>
      </c>
      <c r="V237" s="158">
        <f>ROUND(E237*U237,2)</f>
        <v>1.07</v>
      </c>
      <c r="W237" s="158"/>
      <c r="X237" s="158" t="s">
        <v>171</v>
      </c>
      <c r="Y237" s="149"/>
      <c r="Z237" s="149"/>
      <c r="AA237" s="149"/>
      <c r="AB237" s="149"/>
      <c r="AC237" s="149"/>
      <c r="AD237" s="149"/>
      <c r="AE237" s="149"/>
      <c r="AF237" s="149"/>
      <c r="AG237" s="149" t="s">
        <v>172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184" t="s">
        <v>462</v>
      </c>
      <c r="D238" s="160"/>
      <c r="E238" s="161">
        <v>2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174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69">
        <v>75</v>
      </c>
      <c r="B239" s="170" t="s">
        <v>463</v>
      </c>
      <c r="C239" s="183" t="s">
        <v>464</v>
      </c>
      <c r="D239" s="171" t="s">
        <v>184</v>
      </c>
      <c r="E239" s="172">
        <v>1</v>
      </c>
      <c r="F239" s="173"/>
      <c r="G239" s="174">
        <f>ROUND(E239*F239,2)</f>
        <v>0</v>
      </c>
      <c r="H239" s="159"/>
      <c r="I239" s="158">
        <f>ROUND(E239*H239,2)</f>
        <v>0</v>
      </c>
      <c r="J239" s="159"/>
      <c r="K239" s="158">
        <f>ROUND(E239*J239,2)</f>
        <v>0</v>
      </c>
      <c r="L239" s="158">
        <v>21</v>
      </c>
      <c r="M239" s="158">
        <f>G239*(1+L239/100)</f>
        <v>0</v>
      </c>
      <c r="N239" s="158">
        <v>9.1E-4</v>
      </c>
      <c r="O239" s="158">
        <f>ROUND(E239*N239,2)</f>
        <v>0</v>
      </c>
      <c r="P239" s="158">
        <v>4.9000000000000002E-2</v>
      </c>
      <c r="Q239" s="158">
        <f>ROUND(E239*P239,2)</f>
        <v>0.05</v>
      </c>
      <c r="R239" s="158"/>
      <c r="S239" s="158" t="s">
        <v>170</v>
      </c>
      <c r="T239" s="158" t="s">
        <v>170</v>
      </c>
      <c r="U239" s="158">
        <v>0.80300000000000005</v>
      </c>
      <c r="V239" s="158">
        <f>ROUND(E239*U239,2)</f>
        <v>0.8</v>
      </c>
      <c r="W239" s="158"/>
      <c r="X239" s="158" t="s">
        <v>171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172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84" t="s">
        <v>465</v>
      </c>
      <c r="D240" s="160"/>
      <c r="E240" s="161">
        <v>1</v>
      </c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174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69">
        <v>76</v>
      </c>
      <c r="B241" s="170" t="s">
        <v>466</v>
      </c>
      <c r="C241" s="183" t="s">
        <v>467</v>
      </c>
      <c r="D241" s="171" t="s">
        <v>180</v>
      </c>
      <c r="E241" s="172">
        <v>27.3</v>
      </c>
      <c r="F241" s="173"/>
      <c r="G241" s="174">
        <f>ROUND(E241*F241,2)</f>
        <v>0</v>
      </c>
      <c r="H241" s="159"/>
      <c r="I241" s="158">
        <f>ROUND(E241*H241,2)</f>
        <v>0</v>
      </c>
      <c r="J241" s="159"/>
      <c r="K241" s="158">
        <f>ROUND(E241*J241,2)</f>
        <v>0</v>
      </c>
      <c r="L241" s="158">
        <v>21</v>
      </c>
      <c r="M241" s="158">
        <f>G241*(1+L241/100)</f>
        <v>0</v>
      </c>
      <c r="N241" s="158">
        <v>0</v>
      </c>
      <c r="O241" s="158">
        <f>ROUND(E241*N241,2)</f>
        <v>0</v>
      </c>
      <c r="P241" s="158">
        <v>6.8000000000000005E-2</v>
      </c>
      <c r="Q241" s="158">
        <f>ROUND(E241*P241,2)</f>
        <v>1.86</v>
      </c>
      <c r="R241" s="158"/>
      <c r="S241" s="158" t="s">
        <v>170</v>
      </c>
      <c r="T241" s="158" t="s">
        <v>170</v>
      </c>
      <c r="U241" s="158">
        <v>0.3</v>
      </c>
      <c r="V241" s="158">
        <f>ROUND(E241*U241,2)</f>
        <v>8.19</v>
      </c>
      <c r="W241" s="158"/>
      <c r="X241" s="158" t="s">
        <v>171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172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84" t="s">
        <v>468</v>
      </c>
      <c r="D242" s="160"/>
      <c r="E242" s="161">
        <v>18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174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84" t="s">
        <v>469</v>
      </c>
      <c r="D243" s="160"/>
      <c r="E243" s="161">
        <v>7.5</v>
      </c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174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184" t="s">
        <v>470</v>
      </c>
      <c r="D244" s="160"/>
      <c r="E244" s="161">
        <v>1.8</v>
      </c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9"/>
      <c r="Z244" s="149"/>
      <c r="AA244" s="149"/>
      <c r="AB244" s="149"/>
      <c r="AC244" s="149"/>
      <c r="AD244" s="149"/>
      <c r="AE244" s="149"/>
      <c r="AF244" s="149"/>
      <c r="AG244" s="149" t="s">
        <v>174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69">
        <v>77</v>
      </c>
      <c r="B245" s="170" t="s">
        <v>471</v>
      </c>
      <c r="C245" s="183" t="s">
        <v>472</v>
      </c>
      <c r="D245" s="171" t="s">
        <v>180</v>
      </c>
      <c r="E245" s="172">
        <v>37.56</v>
      </c>
      <c r="F245" s="173"/>
      <c r="G245" s="174">
        <f>ROUND(E245*F245,2)</f>
        <v>0</v>
      </c>
      <c r="H245" s="159"/>
      <c r="I245" s="158">
        <f>ROUND(E245*H245,2)</f>
        <v>0</v>
      </c>
      <c r="J245" s="159"/>
      <c r="K245" s="158">
        <f>ROUND(E245*J245,2)</f>
        <v>0</v>
      </c>
      <c r="L245" s="158">
        <v>21</v>
      </c>
      <c r="M245" s="158">
        <f>G245*(1+L245/100)</f>
        <v>0</v>
      </c>
      <c r="N245" s="158">
        <v>0</v>
      </c>
      <c r="O245" s="158">
        <f>ROUND(E245*N245,2)</f>
        <v>0</v>
      </c>
      <c r="P245" s="158">
        <v>0.02</v>
      </c>
      <c r="Q245" s="158">
        <f>ROUND(E245*P245,2)</f>
        <v>0.75</v>
      </c>
      <c r="R245" s="158"/>
      <c r="S245" s="158" t="s">
        <v>170</v>
      </c>
      <c r="T245" s="158" t="s">
        <v>170</v>
      </c>
      <c r="U245" s="158">
        <v>0.14699999999999999</v>
      </c>
      <c r="V245" s="158">
        <f>ROUND(E245*U245,2)</f>
        <v>5.52</v>
      </c>
      <c r="W245" s="158"/>
      <c r="X245" s="158" t="s">
        <v>171</v>
      </c>
      <c r="Y245" s="149"/>
      <c r="Z245" s="149"/>
      <c r="AA245" s="149"/>
      <c r="AB245" s="149"/>
      <c r="AC245" s="149"/>
      <c r="AD245" s="149"/>
      <c r="AE245" s="149"/>
      <c r="AF245" s="149"/>
      <c r="AG245" s="149" t="s">
        <v>172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84" t="s">
        <v>473</v>
      </c>
      <c r="D246" s="160"/>
      <c r="E246" s="161">
        <v>37.56</v>
      </c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9"/>
      <c r="Z246" s="149"/>
      <c r="AA246" s="149"/>
      <c r="AB246" s="149"/>
      <c r="AC246" s="149"/>
      <c r="AD246" s="149"/>
      <c r="AE246" s="149"/>
      <c r="AF246" s="149"/>
      <c r="AG246" s="149" t="s">
        <v>174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69">
        <v>78</v>
      </c>
      <c r="B247" s="170" t="s">
        <v>474</v>
      </c>
      <c r="C247" s="183" t="s">
        <v>475</v>
      </c>
      <c r="D247" s="171" t="s">
        <v>180</v>
      </c>
      <c r="E247" s="172">
        <v>43.16</v>
      </c>
      <c r="F247" s="173"/>
      <c r="G247" s="174">
        <f>ROUND(E247*F247,2)</f>
        <v>0</v>
      </c>
      <c r="H247" s="159"/>
      <c r="I247" s="158">
        <f>ROUND(E247*H247,2)</f>
        <v>0</v>
      </c>
      <c r="J247" s="159"/>
      <c r="K247" s="158">
        <f>ROUND(E247*J247,2)</f>
        <v>0</v>
      </c>
      <c r="L247" s="158">
        <v>21</v>
      </c>
      <c r="M247" s="158">
        <f>G247*(1+L247/100)</f>
        <v>0</v>
      </c>
      <c r="N247" s="158">
        <v>0</v>
      </c>
      <c r="O247" s="158">
        <f>ROUND(E247*N247,2)</f>
        <v>0</v>
      </c>
      <c r="P247" s="158">
        <v>2.5510000000000001E-2</v>
      </c>
      <c r="Q247" s="158">
        <f>ROUND(E247*P247,2)</f>
        <v>1.1000000000000001</v>
      </c>
      <c r="R247" s="158"/>
      <c r="S247" s="158" t="s">
        <v>170</v>
      </c>
      <c r="T247" s="158" t="s">
        <v>170</v>
      </c>
      <c r="U247" s="158">
        <v>0.11550000000000001</v>
      </c>
      <c r="V247" s="158">
        <f>ROUND(E247*U247,2)</f>
        <v>4.9800000000000004</v>
      </c>
      <c r="W247" s="158"/>
      <c r="X247" s="158" t="s">
        <v>171</v>
      </c>
      <c r="Y247" s="149"/>
      <c r="Z247" s="149"/>
      <c r="AA247" s="149"/>
      <c r="AB247" s="149"/>
      <c r="AC247" s="149"/>
      <c r="AD247" s="149"/>
      <c r="AE247" s="149"/>
      <c r="AF247" s="149"/>
      <c r="AG247" s="149" t="s">
        <v>172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184" t="s">
        <v>476</v>
      </c>
      <c r="D248" s="160"/>
      <c r="E248" s="161">
        <v>43.16</v>
      </c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49"/>
      <c r="Z248" s="149"/>
      <c r="AA248" s="149"/>
      <c r="AB248" s="149"/>
      <c r="AC248" s="149"/>
      <c r="AD248" s="149"/>
      <c r="AE248" s="149"/>
      <c r="AF248" s="149"/>
      <c r="AG248" s="149" t="s">
        <v>174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x14ac:dyDescent="0.2">
      <c r="A249" s="163" t="s">
        <v>165</v>
      </c>
      <c r="B249" s="164" t="s">
        <v>85</v>
      </c>
      <c r="C249" s="182" t="s">
        <v>86</v>
      </c>
      <c r="D249" s="165"/>
      <c r="E249" s="166"/>
      <c r="F249" s="167"/>
      <c r="G249" s="168">
        <f>SUMIF(AG250:AG250,"&lt;&gt;NOR",G250:G250)</f>
        <v>0</v>
      </c>
      <c r="H249" s="162"/>
      <c r="I249" s="162">
        <f>SUM(I250:I250)</f>
        <v>0</v>
      </c>
      <c r="J249" s="162"/>
      <c r="K249" s="162">
        <f>SUM(K250:K250)</f>
        <v>0</v>
      </c>
      <c r="L249" s="162"/>
      <c r="M249" s="162">
        <f>SUM(M250:M250)</f>
        <v>0</v>
      </c>
      <c r="N249" s="162"/>
      <c r="O249" s="162">
        <f>SUM(O250:O250)</f>
        <v>0</v>
      </c>
      <c r="P249" s="162"/>
      <c r="Q249" s="162">
        <f>SUM(Q250:Q250)</f>
        <v>0</v>
      </c>
      <c r="R249" s="162"/>
      <c r="S249" s="162"/>
      <c r="T249" s="162"/>
      <c r="U249" s="162"/>
      <c r="V249" s="162">
        <f>SUM(V250:V250)</f>
        <v>120.3</v>
      </c>
      <c r="W249" s="162"/>
      <c r="X249" s="162"/>
      <c r="AG249" t="s">
        <v>166</v>
      </c>
    </row>
    <row r="250" spans="1:60" outlineLevel="1" x14ac:dyDescent="0.2">
      <c r="A250" s="175">
        <v>79</v>
      </c>
      <c r="B250" s="176" t="s">
        <v>477</v>
      </c>
      <c r="C250" s="185" t="s">
        <v>478</v>
      </c>
      <c r="D250" s="177" t="s">
        <v>211</v>
      </c>
      <c r="E250" s="178">
        <v>63.582769999999996</v>
      </c>
      <c r="F250" s="179"/>
      <c r="G250" s="180">
        <f>ROUND(E250*F250,2)</f>
        <v>0</v>
      </c>
      <c r="H250" s="159"/>
      <c r="I250" s="158">
        <f>ROUND(E250*H250,2)</f>
        <v>0</v>
      </c>
      <c r="J250" s="159"/>
      <c r="K250" s="158">
        <f>ROUND(E250*J250,2)</f>
        <v>0</v>
      </c>
      <c r="L250" s="158">
        <v>21</v>
      </c>
      <c r="M250" s="158">
        <f>G250*(1+L250/100)</f>
        <v>0</v>
      </c>
      <c r="N250" s="158">
        <v>0</v>
      </c>
      <c r="O250" s="158">
        <f>ROUND(E250*N250,2)</f>
        <v>0</v>
      </c>
      <c r="P250" s="158">
        <v>0</v>
      </c>
      <c r="Q250" s="158">
        <f>ROUND(E250*P250,2)</f>
        <v>0</v>
      </c>
      <c r="R250" s="158"/>
      <c r="S250" s="158" t="s">
        <v>170</v>
      </c>
      <c r="T250" s="158" t="s">
        <v>170</v>
      </c>
      <c r="U250" s="158">
        <v>1.8919999999999999</v>
      </c>
      <c r="V250" s="158">
        <f>ROUND(E250*U250,2)</f>
        <v>120.3</v>
      </c>
      <c r="W250" s="158"/>
      <c r="X250" s="158" t="s">
        <v>171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172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x14ac:dyDescent="0.2">
      <c r="A251" s="163" t="s">
        <v>165</v>
      </c>
      <c r="B251" s="164" t="s">
        <v>87</v>
      </c>
      <c r="C251" s="182" t="s">
        <v>88</v>
      </c>
      <c r="D251" s="165"/>
      <c r="E251" s="166"/>
      <c r="F251" s="167"/>
      <c r="G251" s="168">
        <f>SUMIF(AG252:AG261,"&lt;&gt;NOR",G252:G261)</f>
        <v>0</v>
      </c>
      <c r="H251" s="162"/>
      <c r="I251" s="162">
        <f>SUM(I252:I261)</f>
        <v>0</v>
      </c>
      <c r="J251" s="162"/>
      <c r="K251" s="162">
        <f>SUM(K252:K261)</f>
        <v>0</v>
      </c>
      <c r="L251" s="162"/>
      <c r="M251" s="162">
        <f>SUM(M252:M261)</f>
        <v>0</v>
      </c>
      <c r="N251" s="162"/>
      <c r="O251" s="162">
        <f>SUM(O252:O261)</f>
        <v>0.42000000000000004</v>
      </c>
      <c r="P251" s="162"/>
      <c r="Q251" s="162">
        <f>SUM(Q252:Q261)</f>
        <v>0.1</v>
      </c>
      <c r="R251" s="162"/>
      <c r="S251" s="162"/>
      <c r="T251" s="162"/>
      <c r="U251" s="162"/>
      <c r="V251" s="162">
        <f>SUM(V252:V261)</f>
        <v>34.64</v>
      </c>
      <c r="W251" s="162"/>
      <c r="X251" s="162"/>
      <c r="AG251" t="s">
        <v>166</v>
      </c>
    </row>
    <row r="252" spans="1:60" ht="22.5" outlineLevel="1" x14ac:dyDescent="0.2">
      <c r="A252" s="169">
        <v>80</v>
      </c>
      <c r="B252" s="170" t="s">
        <v>479</v>
      </c>
      <c r="C252" s="183" t="s">
        <v>480</v>
      </c>
      <c r="D252" s="171" t="s">
        <v>180</v>
      </c>
      <c r="E252" s="172">
        <v>81.977720000000005</v>
      </c>
      <c r="F252" s="173"/>
      <c r="G252" s="174">
        <f>ROUND(E252*F252,2)</f>
        <v>0</v>
      </c>
      <c r="H252" s="159"/>
      <c r="I252" s="158">
        <f>ROUND(E252*H252,2)</f>
        <v>0</v>
      </c>
      <c r="J252" s="159"/>
      <c r="K252" s="158">
        <f>ROUND(E252*J252,2)</f>
        <v>0</v>
      </c>
      <c r="L252" s="158">
        <v>21</v>
      </c>
      <c r="M252" s="158">
        <f>G252*(1+L252/100)</f>
        <v>0</v>
      </c>
      <c r="N252" s="158">
        <v>4.0299999999999997E-3</v>
      </c>
      <c r="O252" s="158">
        <f>ROUND(E252*N252,2)</f>
        <v>0.33</v>
      </c>
      <c r="P252" s="158">
        <v>0</v>
      </c>
      <c r="Q252" s="158">
        <f>ROUND(E252*P252,2)</f>
        <v>0</v>
      </c>
      <c r="R252" s="158"/>
      <c r="S252" s="158" t="s">
        <v>170</v>
      </c>
      <c r="T252" s="158" t="s">
        <v>170</v>
      </c>
      <c r="U252" s="158">
        <v>0.20699999999999999</v>
      </c>
      <c r="V252" s="158">
        <f>ROUND(E252*U252,2)</f>
        <v>16.97</v>
      </c>
      <c r="W252" s="158"/>
      <c r="X252" s="158" t="s">
        <v>171</v>
      </c>
      <c r="Y252" s="149"/>
      <c r="Z252" s="149"/>
      <c r="AA252" s="149"/>
      <c r="AB252" s="149"/>
      <c r="AC252" s="149"/>
      <c r="AD252" s="149"/>
      <c r="AE252" s="149"/>
      <c r="AF252" s="149"/>
      <c r="AG252" s="149" t="s">
        <v>172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184" t="s">
        <v>481</v>
      </c>
      <c r="D253" s="160"/>
      <c r="E253" s="161">
        <v>64.20308</v>
      </c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49"/>
      <c r="Z253" s="149"/>
      <c r="AA253" s="149"/>
      <c r="AB253" s="149"/>
      <c r="AC253" s="149"/>
      <c r="AD253" s="149"/>
      <c r="AE253" s="149"/>
      <c r="AF253" s="149"/>
      <c r="AG253" s="149" t="s">
        <v>174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184" t="s">
        <v>482</v>
      </c>
      <c r="D254" s="160"/>
      <c r="E254" s="161">
        <v>17.774640000000002</v>
      </c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174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ht="22.5" outlineLevel="1" x14ac:dyDescent="0.2">
      <c r="A255" s="169">
        <v>81</v>
      </c>
      <c r="B255" s="170" t="s">
        <v>483</v>
      </c>
      <c r="C255" s="183" t="s">
        <v>484</v>
      </c>
      <c r="D255" s="171" t="s">
        <v>180</v>
      </c>
      <c r="E255" s="172">
        <v>11.6</v>
      </c>
      <c r="F255" s="173"/>
      <c r="G255" s="174">
        <f>ROUND(E255*F255,2)</f>
        <v>0</v>
      </c>
      <c r="H255" s="159"/>
      <c r="I255" s="158">
        <f>ROUND(E255*H255,2)</f>
        <v>0</v>
      </c>
      <c r="J255" s="159"/>
      <c r="K255" s="158">
        <f>ROUND(E255*J255,2)</f>
        <v>0</v>
      </c>
      <c r="L255" s="158">
        <v>21</v>
      </c>
      <c r="M255" s="158">
        <f>G255*(1+L255/100)</f>
        <v>0</v>
      </c>
      <c r="N255" s="158">
        <v>2.5000000000000001E-4</v>
      </c>
      <c r="O255" s="158">
        <f>ROUND(E255*N255,2)</f>
        <v>0</v>
      </c>
      <c r="P255" s="158">
        <v>0</v>
      </c>
      <c r="Q255" s="158">
        <f>ROUND(E255*P255,2)</f>
        <v>0</v>
      </c>
      <c r="R255" s="158"/>
      <c r="S255" s="158" t="s">
        <v>170</v>
      </c>
      <c r="T255" s="158" t="s">
        <v>170</v>
      </c>
      <c r="U255" s="158">
        <v>0.15</v>
      </c>
      <c r="V255" s="158">
        <f>ROUND(E255*U255,2)</f>
        <v>1.74</v>
      </c>
      <c r="W255" s="158"/>
      <c r="X255" s="158" t="s">
        <v>171</v>
      </c>
      <c r="Y255" s="149"/>
      <c r="Z255" s="149"/>
      <c r="AA255" s="149"/>
      <c r="AB255" s="149"/>
      <c r="AC255" s="149"/>
      <c r="AD255" s="149"/>
      <c r="AE255" s="149"/>
      <c r="AF255" s="149"/>
      <c r="AG255" s="149" t="s">
        <v>172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84" t="s">
        <v>485</v>
      </c>
      <c r="D256" s="160"/>
      <c r="E256" s="161">
        <v>11.6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174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ht="22.5" outlineLevel="1" x14ac:dyDescent="0.2">
      <c r="A257" s="169">
        <v>82</v>
      </c>
      <c r="B257" s="170" t="s">
        <v>486</v>
      </c>
      <c r="C257" s="183" t="s">
        <v>487</v>
      </c>
      <c r="D257" s="171" t="s">
        <v>180</v>
      </c>
      <c r="E257" s="172">
        <v>24.327999999999999</v>
      </c>
      <c r="F257" s="173"/>
      <c r="G257" s="174">
        <f>ROUND(E257*F257,2)</f>
        <v>0</v>
      </c>
      <c r="H257" s="159"/>
      <c r="I257" s="158">
        <f>ROUND(E257*H257,2)</f>
        <v>0</v>
      </c>
      <c r="J257" s="159"/>
      <c r="K257" s="158">
        <f>ROUND(E257*J257,2)</f>
        <v>0</v>
      </c>
      <c r="L257" s="158">
        <v>21</v>
      </c>
      <c r="M257" s="158">
        <f>G257*(1+L257/100)</f>
        <v>0</v>
      </c>
      <c r="N257" s="158">
        <v>3.5799999999999998E-3</v>
      </c>
      <c r="O257" s="158">
        <f>ROUND(E257*N257,2)</f>
        <v>0.09</v>
      </c>
      <c r="P257" s="158">
        <v>0</v>
      </c>
      <c r="Q257" s="158">
        <f>ROUND(E257*P257,2)</f>
        <v>0</v>
      </c>
      <c r="R257" s="158"/>
      <c r="S257" s="158" t="s">
        <v>170</v>
      </c>
      <c r="T257" s="158" t="s">
        <v>170</v>
      </c>
      <c r="U257" s="158">
        <v>0.498</v>
      </c>
      <c r="V257" s="158">
        <f>ROUND(E257*U257,2)</f>
        <v>12.12</v>
      </c>
      <c r="W257" s="158"/>
      <c r="X257" s="158" t="s">
        <v>171</v>
      </c>
      <c r="Y257" s="149"/>
      <c r="Z257" s="149"/>
      <c r="AA257" s="149"/>
      <c r="AB257" s="149"/>
      <c r="AC257" s="149"/>
      <c r="AD257" s="149"/>
      <c r="AE257" s="149"/>
      <c r="AF257" s="149"/>
      <c r="AG257" s="149" t="s">
        <v>270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ht="33.75" outlineLevel="1" x14ac:dyDescent="0.2">
      <c r="A258" s="156"/>
      <c r="B258" s="157"/>
      <c r="C258" s="184" t="s">
        <v>488</v>
      </c>
      <c r="D258" s="160"/>
      <c r="E258" s="161">
        <v>24.33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49"/>
      <c r="Z258" s="149"/>
      <c r="AA258" s="149"/>
      <c r="AB258" s="149"/>
      <c r="AC258" s="149"/>
      <c r="AD258" s="149"/>
      <c r="AE258" s="149"/>
      <c r="AF258" s="149"/>
      <c r="AG258" s="149" t="s">
        <v>174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69">
        <v>83</v>
      </c>
      <c r="B259" s="170" t="s">
        <v>489</v>
      </c>
      <c r="C259" s="183" t="s">
        <v>490</v>
      </c>
      <c r="D259" s="171" t="s">
        <v>180</v>
      </c>
      <c r="E259" s="172">
        <v>89.463999999999999</v>
      </c>
      <c r="F259" s="173"/>
      <c r="G259" s="174">
        <f>ROUND(E259*F259,2)</f>
        <v>0</v>
      </c>
      <c r="H259" s="159"/>
      <c r="I259" s="158">
        <f>ROUND(E259*H259,2)</f>
        <v>0</v>
      </c>
      <c r="J259" s="159"/>
      <c r="K259" s="158">
        <f>ROUND(E259*J259,2)</f>
        <v>0</v>
      </c>
      <c r="L259" s="158">
        <v>21</v>
      </c>
      <c r="M259" s="158">
        <f>G259*(1+L259/100)</f>
        <v>0</v>
      </c>
      <c r="N259" s="158">
        <v>0</v>
      </c>
      <c r="O259" s="158">
        <f>ROUND(E259*N259,2)</f>
        <v>0</v>
      </c>
      <c r="P259" s="158">
        <v>1.15E-3</v>
      </c>
      <c r="Q259" s="158">
        <f>ROUND(E259*P259,2)</f>
        <v>0.1</v>
      </c>
      <c r="R259" s="158"/>
      <c r="S259" s="158" t="s">
        <v>170</v>
      </c>
      <c r="T259" s="158" t="s">
        <v>170</v>
      </c>
      <c r="U259" s="158">
        <v>3.5000000000000003E-2</v>
      </c>
      <c r="V259" s="158">
        <f>ROUND(E259*U259,2)</f>
        <v>3.13</v>
      </c>
      <c r="W259" s="158"/>
      <c r="X259" s="158" t="s">
        <v>171</v>
      </c>
      <c r="Y259" s="149"/>
      <c r="Z259" s="149"/>
      <c r="AA259" s="149"/>
      <c r="AB259" s="149"/>
      <c r="AC259" s="149"/>
      <c r="AD259" s="149"/>
      <c r="AE259" s="149"/>
      <c r="AF259" s="149"/>
      <c r="AG259" s="149" t="s">
        <v>172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184" t="s">
        <v>491</v>
      </c>
      <c r="D260" s="160"/>
      <c r="E260" s="161">
        <v>89.463999999999999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9"/>
      <c r="Z260" s="149"/>
      <c r="AA260" s="149"/>
      <c r="AB260" s="149"/>
      <c r="AC260" s="149"/>
      <c r="AD260" s="149"/>
      <c r="AE260" s="149"/>
      <c r="AF260" s="149"/>
      <c r="AG260" s="149" t="s">
        <v>174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75">
        <v>84</v>
      </c>
      <c r="B261" s="176" t="s">
        <v>492</v>
      </c>
      <c r="C261" s="185" t="s">
        <v>493</v>
      </c>
      <c r="D261" s="177" t="s">
        <v>211</v>
      </c>
      <c r="E261" s="178">
        <v>0.42793999999999999</v>
      </c>
      <c r="F261" s="179"/>
      <c r="G261" s="180">
        <f>ROUND(E261*F261,2)</f>
        <v>0</v>
      </c>
      <c r="H261" s="159"/>
      <c r="I261" s="158">
        <f>ROUND(E261*H261,2)</f>
        <v>0</v>
      </c>
      <c r="J261" s="159"/>
      <c r="K261" s="158">
        <f>ROUND(E261*J261,2)</f>
        <v>0</v>
      </c>
      <c r="L261" s="158">
        <v>21</v>
      </c>
      <c r="M261" s="158">
        <f>G261*(1+L261/100)</f>
        <v>0</v>
      </c>
      <c r="N261" s="158">
        <v>0</v>
      </c>
      <c r="O261" s="158">
        <f>ROUND(E261*N261,2)</f>
        <v>0</v>
      </c>
      <c r="P261" s="158">
        <v>0</v>
      </c>
      <c r="Q261" s="158">
        <f>ROUND(E261*P261,2)</f>
        <v>0</v>
      </c>
      <c r="R261" s="158"/>
      <c r="S261" s="158" t="s">
        <v>170</v>
      </c>
      <c r="T261" s="158" t="s">
        <v>170</v>
      </c>
      <c r="U261" s="158">
        <v>1.5980000000000001</v>
      </c>
      <c r="V261" s="158">
        <f>ROUND(E261*U261,2)</f>
        <v>0.68</v>
      </c>
      <c r="W261" s="158"/>
      <c r="X261" s="158" t="s">
        <v>171</v>
      </c>
      <c r="Y261" s="149"/>
      <c r="Z261" s="149"/>
      <c r="AA261" s="149"/>
      <c r="AB261" s="149"/>
      <c r="AC261" s="149"/>
      <c r="AD261" s="149"/>
      <c r="AE261" s="149"/>
      <c r="AF261" s="149"/>
      <c r="AG261" s="149" t="s">
        <v>172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x14ac:dyDescent="0.2">
      <c r="A262" s="163" t="s">
        <v>165</v>
      </c>
      <c r="B262" s="164" t="s">
        <v>89</v>
      </c>
      <c r="C262" s="182" t="s">
        <v>90</v>
      </c>
      <c r="D262" s="165"/>
      <c r="E262" s="166"/>
      <c r="F262" s="167"/>
      <c r="G262" s="168">
        <f>SUMIF(AG263:AG269,"&lt;&gt;NOR",G263:G269)</f>
        <v>0</v>
      </c>
      <c r="H262" s="162"/>
      <c r="I262" s="162">
        <f>SUM(I263:I269)</f>
        <v>0</v>
      </c>
      <c r="J262" s="162"/>
      <c r="K262" s="162">
        <f>SUM(K263:K269)</f>
        <v>0</v>
      </c>
      <c r="L262" s="162"/>
      <c r="M262" s="162">
        <f>SUM(M263:M269)</f>
        <v>0</v>
      </c>
      <c r="N262" s="162"/>
      <c r="O262" s="162">
        <f>SUM(O263:O269)</f>
        <v>0.13</v>
      </c>
      <c r="P262" s="162"/>
      <c r="Q262" s="162">
        <f>SUM(Q263:Q269)</f>
        <v>0</v>
      </c>
      <c r="R262" s="162"/>
      <c r="S262" s="162"/>
      <c r="T262" s="162"/>
      <c r="U262" s="162"/>
      <c r="V262" s="162">
        <f>SUM(V263:V269)</f>
        <v>59.089999999999996</v>
      </c>
      <c r="W262" s="162"/>
      <c r="X262" s="162"/>
      <c r="AG262" t="s">
        <v>166</v>
      </c>
    </row>
    <row r="263" spans="1:60" outlineLevel="1" x14ac:dyDescent="0.2">
      <c r="A263" s="169">
        <v>85</v>
      </c>
      <c r="B263" s="170" t="s">
        <v>494</v>
      </c>
      <c r="C263" s="183" t="s">
        <v>495</v>
      </c>
      <c r="D263" s="171" t="s">
        <v>180</v>
      </c>
      <c r="E263" s="172">
        <v>64.20308</v>
      </c>
      <c r="F263" s="173"/>
      <c r="G263" s="174">
        <f>ROUND(E263*F263,2)</f>
        <v>0</v>
      </c>
      <c r="H263" s="159"/>
      <c r="I263" s="158">
        <f>ROUND(E263*H263,2)</f>
        <v>0</v>
      </c>
      <c r="J263" s="159"/>
      <c r="K263" s="158">
        <f>ROUND(E263*J263,2)</f>
        <v>0</v>
      </c>
      <c r="L263" s="158">
        <v>21</v>
      </c>
      <c r="M263" s="158">
        <f>G263*(1+L263/100)</f>
        <v>0</v>
      </c>
      <c r="N263" s="158">
        <v>8.0000000000000007E-5</v>
      </c>
      <c r="O263" s="158">
        <f>ROUND(E263*N263,2)</f>
        <v>0.01</v>
      </c>
      <c r="P263" s="158">
        <v>0</v>
      </c>
      <c r="Q263" s="158">
        <f>ROUND(E263*P263,2)</f>
        <v>0</v>
      </c>
      <c r="R263" s="158"/>
      <c r="S263" s="158" t="s">
        <v>170</v>
      </c>
      <c r="T263" s="158" t="s">
        <v>170</v>
      </c>
      <c r="U263" s="158">
        <v>7.0000000000000007E-2</v>
      </c>
      <c r="V263" s="158">
        <f>ROUND(E263*U263,2)</f>
        <v>4.49</v>
      </c>
      <c r="W263" s="158"/>
      <c r="X263" s="158" t="s">
        <v>171</v>
      </c>
      <c r="Y263" s="149"/>
      <c r="Z263" s="149"/>
      <c r="AA263" s="149"/>
      <c r="AB263" s="149"/>
      <c r="AC263" s="149"/>
      <c r="AD263" s="149"/>
      <c r="AE263" s="149"/>
      <c r="AF263" s="149"/>
      <c r="AG263" s="149" t="s">
        <v>172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6"/>
      <c r="B264" s="157"/>
      <c r="C264" s="184" t="s">
        <v>481</v>
      </c>
      <c r="D264" s="160"/>
      <c r="E264" s="161">
        <v>64.20308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9"/>
      <c r="Z264" s="149"/>
      <c r="AA264" s="149"/>
      <c r="AB264" s="149"/>
      <c r="AC264" s="149"/>
      <c r="AD264" s="149"/>
      <c r="AE264" s="149"/>
      <c r="AF264" s="149"/>
      <c r="AG264" s="149" t="s">
        <v>174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ht="22.5" outlineLevel="1" x14ac:dyDescent="0.2">
      <c r="A265" s="169">
        <v>86</v>
      </c>
      <c r="B265" s="170" t="s">
        <v>496</v>
      </c>
      <c r="C265" s="183" t="s">
        <v>497</v>
      </c>
      <c r="D265" s="171" t="s">
        <v>180</v>
      </c>
      <c r="E265" s="172">
        <v>64.20308</v>
      </c>
      <c r="F265" s="173"/>
      <c r="G265" s="174">
        <f>ROUND(E265*F265,2)</f>
        <v>0</v>
      </c>
      <c r="H265" s="159"/>
      <c r="I265" s="158">
        <f>ROUND(E265*H265,2)</f>
        <v>0</v>
      </c>
      <c r="J265" s="159"/>
      <c r="K265" s="158">
        <f>ROUND(E265*J265,2)</f>
        <v>0</v>
      </c>
      <c r="L265" s="158">
        <v>21</v>
      </c>
      <c r="M265" s="158">
        <f>G265*(1+L265/100)</f>
        <v>0</v>
      </c>
      <c r="N265" s="158">
        <v>0</v>
      </c>
      <c r="O265" s="158">
        <f>ROUND(E265*N265,2)</f>
        <v>0</v>
      </c>
      <c r="P265" s="158">
        <v>0</v>
      </c>
      <c r="Q265" s="158">
        <f>ROUND(E265*P265,2)</f>
        <v>0</v>
      </c>
      <c r="R265" s="158"/>
      <c r="S265" s="158" t="s">
        <v>170</v>
      </c>
      <c r="T265" s="158" t="s">
        <v>170</v>
      </c>
      <c r="U265" s="158">
        <v>0.84799999999999998</v>
      </c>
      <c r="V265" s="158">
        <f>ROUND(E265*U265,2)</f>
        <v>54.44</v>
      </c>
      <c r="W265" s="158"/>
      <c r="X265" s="158" t="s">
        <v>171</v>
      </c>
      <c r="Y265" s="149"/>
      <c r="Z265" s="149"/>
      <c r="AA265" s="149"/>
      <c r="AB265" s="149"/>
      <c r="AC265" s="149"/>
      <c r="AD265" s="149"/>
      <c r="AE265" s="149"/>
      <c r="AF265" s="149"/>
      <c r="AG265" s="149" t="s">
        <v>172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184" t="s">
        <v>481</v>
      </c>
      <c r="D266" s="160"/>
      <c r="E266" s="161">
        <v>64.20308</v>
      </c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49"/>
      <c r="Z266" s="149"/>
      <c r="AA266" s="149"/>
      <c r="AB266" s="149"/>
      <c r="AC266" s="149"/>
      <c r="AD266" s="149"/>
      <c r="AE266" s="149"/>
      <c r="AF266" s="149"/>
      <c r="AG266" s="149" t="s">
        <v>174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69">
        <v>87</v>
      </c>
      <c r="B267" s="170" t="s">
        <v>498</v>
      </c>
      <c r="C267" s="183" t="s">
        <v>499</v>
      </c>
      <c r="D267" s="171" t="s">
        <v>180</v>
      </c>
      <c r="E267" s="172">
        <v>77.043700000000001</v>
      </c>
      <c r="F267" s="173"/>
      <c r="G267" s="174">
        <f>ROUND(E267*F267,2)</f>
        <v>0</v>
      </c>
      <c r="H267" s="159"/>
      <c r="I267" s="158">
        <f>ROUND(E267*H267,2)</f>
        <v>0</v>
      </c>
      <c r="J267" s="159"/>
      <c r="K267" s="158">
        <f>ROUND(E267*J267,2)</f>
        <v>0</v>
      </c>
      <c r="L267" s="158">
        <v>21</v>
      </c>
      <c r="M267" s="158">
        <f>G267*(1+L267/100)</f>
        <v>0</v>
      </c>
      <c r="N267" s="158">
        <v>1.5299999999999999E-3</v>
      </c>
      <c r="O267" s="158">
        <f>ROUND(E267*N267,2)</f>
        <v>0.12</v>
      </c>
      <c r="P267" s="158">
        <v>0</v>
      </c>
      <c r="Q267" s="158">
        <f>ROUND(E267*P267,2)</f>
        <v>0</v>
      </c>
      <c r="R267" s="158" t="s">
        <v>500</v>
      </c>
      <c r="S267" s="158" t="s">
        <v>170</v>
      </c>
      <c r="T267" s="158" t="s">
        <v>170</v>
      </c>
      <c r="U267" s="158">
        <v>0</v>
      </c>
      <c r="V267" s="158">
        <f>ROUND(E267*U267,2)</f>
        <v>0</v>
      </c>
      <c r="W267" s="158"/>
      <c r="X267" s="158" t="s">
        <v>501</v>
      </c>
      <c r="Y267" s="149"/>
      <c r="Z267" s="149"/>
      <c r="AA267" s="149"/>
      <c r="AB267" s="149"/>
      <c r="AC267" s="149"/>
      <c r="AD267" s="149"/>
      <c r="AE267" s="149"/>
      <c r="AF267" s="149"/>
      <c r="AG267" s="149" t="s">
        <v>502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6"/>
      <c r="B268" s="157"/>
      <c r="C268" s="184" t="s">
        <v>503</v>
      </c>
      <c r="D268" s="160"/>
      <c r="E268" s="161">
        <v>77.043700000000001</v>
      </c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174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75">
        <v>88</v>
      </c>
      <c r="B269" s="176" t="s">
        <v>504</v>
      </c>
      <c r="C269" s="185" t="s">
        <v>505</v>
      </c>
      <c r="D269" s="177" t="s">
        <v>211</v>
      </c>
      <c r="E269" s="178">
        <v>9.8059999999999994E-2</v>
      </c>
      <c r="F269" s="179"/>
      <c r="G269" s="180">
        <f>ROUND(E269*F269,2)</f>
        <v>0</v>
      </c>
      <c r="H269" s="159"/>
      <c r="I269" s="158">
        <f>ROUND(E269*H269,2)</f>
        <v>0</v>
      </c>
      <c r="J269" s="159"/>
      <c r="K269" s="158">
        <f>ROUND(E269*J269,2)</f>
        <v>0</v>
      </c>
      <c r="L269" s="158">
        <v>21</v>
      </c>
      <c r="M269" s="158">
        <f>G269*(1+L269/100)</f>
        <v>0</v>
      </c>
      <c r="N269" s="158">
        <v>0</v>
      </c>
      <c r="O269" s="158">
        <f>ROUND(E269*N269,2)</f>
        <v>0</v>
      </c>
      <c r="P269" s="158">
        <v>0</v>
      </c>
      <c r="Q269" s="158">
        <f>ROUND(E269*P269,2)</f>
        <v>0</v>
      </c>
      <c r="R269" s="158"/>
      <c r="S269" s="158" t="s">
        <v>170</v>
      </c>
      <c r="T269" s="158" t="s">
        <v>170</v>
      </c>
      <c r="U269" s="158">
        <v>1.609</v>
      </c>
      <c r="V269" s="158">
        <f>ROUND(E269*U269,2)</f>
        <v>0.16</v>
      </c>
      <c r="W269" s="158"/>
      <c r="X269" s="158" t="s">
        <v>171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172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x14ac:dyDescent="0.2">
      <c r="A270" s="163" t="s">
        <v>165</v>
      </c>
      <c r="B270" s="164" t="s">
        <v>91</v>
      </c>
      <c r="C270" s="182" t="s">
        <v>92</v>
      </c>
      <c r="D270" s="165"/>
      <c r="E270" s="166"/>
      <c r="F270" s="167"/>
      <c r="G270" s="168">
        <f>SUMIF(AG271:AG302,"&lt;&gt;NOR",G271:G302)</f>
        <v>0</v>
      </c>
      <c r="H270" s="162"/>
      <c r="I270" s="162">
        <f>SUM(I271:I302)</f>
        <v>0</v>
      </c>
      <c r="J270" s="162"/>
      <c r="K270" s="162">
        <f>SUM(K271:K302)</f>
        <v>0</v>
      </c>
      <c r="L270" s="162"/>
      <c r="M270" s="162">
        <f>SUM(M271:M302)</f>
        <v>0</v>
      </c>
      <c r="N270" s="162"/>
      <c r="O270" s="162">
        <f>SUM(O271:O302)</f>
        <v>1.23</v>
      </c>
      <c r="P270" s="162"/>
      <c r="Q270" s="162">
        <f>SUM(Q271:Q302)</f>
        <v>0</v>
      </c>
      <c r="R270" s="162"/>
      <c r="S270" s="162"/>
      <c r="T270" s="162"/>
      <c r="U270" s="162"/>
      <c r="V270" s="162">
        <f>SUM(V271:V302)</f>
        <v>78.540000000000006</v>
      </c>
      <c r="W270" s="162"/>
      <c r="X270" s="162"/>
      <c r="AG270" t="s">
        <v>166</v>
      </c>
    </row>
    <row r="271" spans="1:60" outlineLevel="1" x14ac:dyDescent="0.2">
      <c r="A271" s="169">
        <v>89</v>
      </c>
      <c r="B271" s="170" t="s">
        <v>506</v>
      </c>
      <c r="C271" s="183" t="s">
        <v>507</v>
      </c>
      <c r="D271" s="171" t="s">
        <v>180</v>
      </c>
      <c r="E271" s="172">
        <v>64.20308</v>
      </c>
      <c r="F271" s="173"/>
      <c r="G271" s="174">
        <f>ROUND(E271*F271,2)</f>
        <v>0</v>
      </c>
      <c r="H271" s="159"/>
      <c r="I271" s="158">
        <f>ROUND(E271*H271,2)</f>
        <v>0</v>
      </c>
      <c r="J271" s="159"/>
      <c r="K271" s="158">
        <f>ROUND(E271*J271,2)</f>
        <v>0</v>
      </c>
      <c r="L271" s="158">
        <v>21</v>
      </c>
      <c r="M271" s="158">
        <f>G271*(1+L271/100)</f>
        <v>0</v>
      </c>
      <c r="N271" s="158">
        <v>0</v>
      </c>
      <c r="O271" s="158">
        <f>ROUND(E271*N271,2)</f>
        <v>0</v>
      </c>
      <c r="P271" s="158">
        <v>0</v>
      </c>
      <c r="Q271" s="158">
        <f>ROUND(E271*P271,2)</f>
        <v>0</v>
      </c>
      <c r="R271" s="158"/>
      <c r="S271" s="158" t="s">
        <v>170</v>
      </c>
      <c r="T271" s="158" t="s">
        <v>170</v>
      </c>
      <c r="U271" s="158">
        <v>0.45</v>
      </c>
      <c r="V271" s="158">
        <f>ROUND(E271*U271,2)</f>
        <v>28.89</v>
      </c>
      <c r="W271" s="158"/>
      <c r="X271" s="158" t="s">
        <v>171</v>
      </c>
      <c r="Y271" s="149"/>
      <c r="Z271" s="149"/>
      <c r="AA271" s="149"/>
      <c r="AB271" s="149"/>
      <c r="AC271" s="149"/>
      <c r="AD271" s="149"/>
      <c r="AE271" s="149"/>
      <c r="AF271" s="149"/>
      <c r="AG271" s="149" t="s">
        <v>172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184" t="s">
        <v>481</v>
      </c>
      <c r="D272" s="160"/>
      <c r="E272" s="161">
        <v>64.20308</v>
      </c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49"/>
      <c r="Z272" s="149"/>
      <c r="AA272" s="149"/>
      <c r="AB272" s="149"/>
      <c r="AC272" s="149"/>
      <c r="AD272" s="149"/>
      <c r="AE272" s="149"/>
      <c r="AF272" s="149"/>
      <c r="AG272" s="149" t="s">
        <v>174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69">
        <v>90</v>
      </c>
      <c r="B273" s="170" t="s">
        <v>508</v>
      </c>
      <c r="C273" s="183" t="s">
        <v>509</v>
      </c>
      <c r="D273" s="171" t="s">
        <v>180</v>
      </c>
      <c r="E273" s="172">
        <v>67.413229999999999</v>
      </c>
      <c r="F273" s="173"/>
      <c r="G273" s="174">
        <f>ROUND(E273*F273,2)</f>
        <v>0</v>
      </c>
      <c r="H273" s="159"/>
      <c r="I273" s="158">
        <f>ROUND(E273*H273,2)</f>
        <v>0</v>
      </c>
      <c r="J273" s="159"/>
      <c r="K273" s="158">
        <f>ROUND(E273*J273,2)</f>
        <v>0</v>
      </c>
      <c r="L273" s="158">
        <v>21</v>
      </c>
      <c r="M273" s="158">
        <f>G273*(1+L273/100)</f>
        <v>0</v>
      </c>
      <c r="N273" s="158">
        <v>5.8799999999999998E-3</v>
      </c>
      <c r="O273" s="158">
        <f>ROUND(E273*N273,2)</f>
        <v>0.4</v>
      </c>
      <c r="P273" s="158">
        <v>0</v>
      </c>
      <c r="Q273" s="158">
        <f>ROUND(E273*P273,2)</f>
        <v>0</v>
      </c>
      <c r="R273" s="158" t="s">
        <v>500</v>
      </c>
      <c r="S273" s="158" t="s">
        <v>170</v>
      </c>
      <c r="T273" s="158" t="s">
        <v>413</v>
      </c>
      <c r="U273" s="158">
        <v>0</v>
      </c>
      <c r="V273" s="158">
        <f>ROUND(E273*U273,2)</f>
        <v>0</v>
      </c>
      <c r="W273" s="158"/>
      <c r="X273" s="158" t="s">
        <v>501</v>
      </c>
      <c r="Y273" s="149"/>
      <c r="Z273" s="149"/>
      <c r="AA273" s="149"/>
      <c r="AB273" s="149"/>
      <c r="AC273" s="149"/>
      <c r="AD273" s="149"/>
      <c r="AE273" s="149"/>
      <c r="AF273" s="149"/>
      <c r="AG273" s="149" t="s">
        <v>502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184" t="s">
        <v>510</v>
      </c>
      <c r="D274" s="160"/>
      <c r="E274" s="161">
        <v>67.413229999999999</v>
      </c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49"/>
      <c r="Z274" s="149"/>
      <c r="AA274" s="149"/>
      <c r="AB274" s="149"/>
      <c r="AC274" s="149"/>
      <c r="AD274" s="149"/>
      <c r="AE274" s="149"/>
      <c r="AF274" s="149"/>
      <c r="AG274" s="149" t="s">
        <v>174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69">
        <v>91</v>
      </c>
      <c r="B275" s="170" t="s">
        <v>511</v>
      </c>
      <c r="C275" s="183" t="s">
        <v>512</v>
      </c>
      <c r="D275" s="171" t="s">
        <v>180</v>
      </c>
      <c r="E275" s="172">
        <v>67.413229999999999</v>
      </c>
      <c r="F275" s="173"/>
      <c r="G275" s="174">
        <f>ROUND(E275*F275,2)</f>
        <v>0</v>
      </c>
      <c r="H275" s="159"/>
      <c r="I275" s="158">
        <f>ROUND(E275*H275,2)</f>
        <v>0</v>
      </c>
      <c r="J275" s="159"/>
      <c r="K275" s="158">
        <f>ROUND(E275*J275,2)</f>
        <v>0</v>
      </c>
      <c r="L275" s="158">
        <v>21</v>
      </c>
      <c r="M275" s="158">
        <f>G275*(1+L275/100)</f>
        <v>0</v>
      </c>
      <c r="N275" s="158">
        <v>7.0800000000000004E-3</v>
      </c>
      <c r="O275" s="158">
        <f>ROUND(E275*N275,2)</f>
        <v>0.48</v>
      </c>
      <c r="P275" s="158">
        <v>0</v>
      </c>
      <c r="Q275" s="158">
        <f>ROUND(E275*P275,2)</f>
        <v>0</v>
      </c>
      <c r="R275" s="158" t="s">
        <v>500</v>
      </c>
      <c r="S275" s="158" t="s">
        <v>170</v>
      </c>
      <c r="T275" s="158" t="s">
        <v>413</v>
      </c>
      <c r="U275" s="158">
        <v>0</v>
      </c>
      <c r="V275" s="158">
        <f>ROUND(E275*U275,2)</f>
        <v>0</v>
      </c>
      <c r="W275" s="158"/>
      <c r="X275" s="158" t="s">
        <v>501</v>
      </c>
      <c r="Y275" s="149"/>
      <c r="Z275" s="149"/>
      <c r="AA275" s="149"/>
      <c r="AB275" s="149"/>
      <c r="AC275" s="149"/>
      <c r="AD275" s="149"/>
      <c r="AE275" s="149"/>
      <c r="AF275" s="149"/>
      <c r="AG275" s="149" t="s">
        <v>502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84" t="s">
        <v>510</v>
      </c>
      <c r="D276" s="160"/>
      <c r="E276" s="161">
        <v>67.413229999999999</v>
      </c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9"/>
      <c r="Z276" s="149"/>
      <c r="AA276" s="149"/>
      <c r="AB276" s="149"/>
      <c r="AC276" s="149"/>
      <c r="AD276" s="149"/>
      <c r="AE276" s="149"/>
      <c r="AF276" s="149"/>
      <c r="AG276" s="149" t="s">
        <v>174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69">
        <v>92</v>
      </c>
      <c r="B277" s="170" t="s">
        <v>513</v>
      </c>
      <c r="C277" s="183" t="s">
        <v>514</v>
      </c>
      <c r="D277" s="171" t="s">
        <v>180</v>
      </c>
      <c r="E277" s="172">
        <v>95.93</v>
      </c>
      <c r="F277" s="173"/>
      <c r="G277" s="174">
        <f>ROUND(E277*F277,2)</f>
        <v>0</v>
      </c>
      <c r="H277" s="159"/>
      <c r="I277" s="158">
        <f>ROUND(E277*H277,2)</f>
        <v>0</v>
      </c>
      <c r="J277" s="159"/>
      <c r="K277" s="158">
        <f>ROUND(E277*J277,2)</f>
        <v>0</v>
      </c>
      <c r="L277" s="158">
        <v>21</v>
      </c>
      <c r="M277" s="158">
        <f>G277*(1+L277/100)</f>
        <v>0</v>
      </c>
      <c r="N277" s="158">
        <v>2.3000000000000001E-4</v>
      </c>
      <c r="O277" s="158">
        <f>ROUND(E277*N277,2)</f>
        <v>0.02</v>
      </c>
      <c r="P277" s="158">
        <v>0</v>
      </c>
      <c r="Q277" s="158">
        <f>ROUND(E277*P277,2)</f>
        <v>0</v>
      </c>
      <c r="R277" s="158"/>
      <c r="S277" s="158" t="s">
        <v>170</v>
      </c>
      <c r="T277" s="158" t="s">
        <v>170</v>
      </c>
      <c r="U277" s="158">
        <v>0.161</v>
      </c>
      <c r="V277" s="158">
        <f>ROUND(E277*U277,2)</f>
        <v>15.44</v>
      </c>
      <c r="W277" s="158"/>
      <c r="X277" s="158" t="s">
        <v>171</v>
      </c>
      <c r="Y277" s="149"/>
      <c r="Z277" s="149"/>
      <c r="AA277" s="149"/>
      <c r="AB277" s="149"/>
      <c r="AC277" s="149"/>
      <c r="AD277" s="149"/>
      <c r="AE277" s="149"/>
      <c r="AF277" s="149"/>
      <c r="AG277" s="149" t="s">
        <v>172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84" t="s">
        <v>515</v>
      </c>
      <c r="D278" s="160"/>
      <c r="E278" s="161">
        <v>54.88</v>
      </c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49"/>
      <c r="Z278" s="149"/>
      <c r="AA278" s="149"/>
      <c r="AB278" s="149"/>
      <c r="AC278" s="149"/>
      <c r="AD278" s="149"/>
      <c r="AE278" s="149"/>
      <c r="AF278" s="149"/>
      <c r="AG278" s="149" t="s">
        <v>174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84" t="s">
        <v>516</v>
      </c>
      <c r="D279" s="160"/>
      <c r="E279" s="161">
        <v>27.5</v>
      </c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49"/>
      <c r="Z279" s="149"/>
      <c r="AA279" s="149"/>
      <c r="AB279" s="149"/>
      <c r="AC279" s="149"/>
      <c r="AD279" s="149"/>
      <c r="AE279" s="149"/>
      <c r="AF279" s="149"/>
      <c r="AG279" s="149" t="s">
        <v>174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184" t="s">
        <v>517</v>
      </c>
      <c r="D280" s="160"/>
      <c r="E280" s="161">
        <v>11.6</v>
      </c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49"/>
      <c r="Z280" s="149"/>
      <c r="AA280" s="149"/>
      <c r="AB280" s="149"/>
      <c r="AC280" s="149"/>
      <c r="AD280" s="149"/>
      <c r="AE280" s="149"/>
      <c r="AF280" s="149"/>
      <c r="AG280" s="149" t="s">
        <v>174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6"/>
      <c r="B281" s="157"/>
      <c r="C281" s="184" t="s">
        <v>518</v>
      </c>
      <c r="D281" s="160"/>
      <c r="E281" s="161">
        <v>1.95</v>
      </c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49"/>
      <c r="Z281" s="149"/>
      <c r="AA281" s="149"/>
      <c r="AB281" s="149"/>
      <c r="AC281" s="149"/>
      <c r="AD281" s="149"/>
      <c r="AE281" s="149"/>
      <c r="AF281" s="149"/>
      <c r="AG281" s="149" t="s">
        <v>174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69">
        <v>93</v>
      </c>
      <c r="B282" s="170" t="s">
        <v>519</v>
      </c>
      <c r="C282" s="183" t="s">
        <v>520</v>
      </c>
      <c r="D282" s="171" t="s">
        <v>180</v>
      </c>
      <c r="E282" s="172">
        <v>28.875</v>
      </c>
      <c r="F282" s="173"/>
      <c r="G282" s="174">
        <f>ROUND(E282*F282,2)</f>
        <v>0</v>
      </c>
      <c r="H282" s="159"/>
      <c r="I282" s="158">
        <f>ROUND(E282*H282,2)</f>
        <v>0</v>
      </c>
      <c r="J282" s="159"/>
      <c r="K282" s="158">
        <f>ROUND(E282*J282,2)</f>
        <v>0</v>
      </c>
      <c r="L282" s="158">
        <v>21</v>
      </c>
      <c r="M282" s="158">
        <f>G282*(1+L282/100)</f>
        <v>0</v>
      </c>
      <c r="N282" s="158">
        <v>2.0999999999999999E-3</v>
      </c>
      <c r="O282" s="158">
        <f>ROUND(E282*N282,2)</f>
        <v>0.06</v>
      </c>
      <c r="P282" s="158">
        <v>0</v>
      </c>
      <c r="Q282" s="158">
        <f>ROUND(E282*P282,2)</f>
        <v>0</v>
      </c>
      <c r="R282" s="158" t="s">
        <v>500</v>
      </c>
      <c r="S282" s="158" t="s">
        <v>170</v>
      </c>
      <c r="T282" s="158" t="s">
        <v>413</v>
      </c>
      <c r="U282" s="158">
        <v>0</v>
      </c>
      <c r="V282" s="158">
        <f>ROUND(E282*U282,2)</f>
        <v>0</v>
      </c>
      <c r="W282" s="158"/>
      <c r="X282" s="158" t="s">
        <v>501</v>
      </c>
      <c r="Y282" s="149"/>
      <c r="Z282" s="149"/>
      <c r="AA282" s="149"/>
      <c r="AB282" s="149"/>
      <c r="AC282" s="149"/>
      <c r="AD282" s="149"/>
      <c r="AE282" s="149"/>
      <c r="AF282" s="149"/>
      <c r="AG282" s="149" t="s">
        <v>502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184" t="s">
        <v>521</v>
      </c>
      <c r="D283" s="160"/>
      <c r="E283" s="161">
        <v>28.875</v>
      </c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49"/>
      <c r="Z283" s="149"/>
      <c r="AA283" s="149"/>
      <c r="AB283" s="149"/>
      <c r="AC283" s="149"/>
      <c r="AD283" s="149"/>
      <c r="AE283" s="149"/>
      <c r="AF283" s="149"/>
      <c r="AG283" s="149" t="s">
        <v>174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69">
        <v>94</v>
      </c>
      <c r="B284" s="170" t="s">
        <v>522</v>
      </c>
      <c r="C284" s="183" t="s">
        <v>523</v>
      </c>
      <c r="D284" s="171" t="s">
        <v>180</v>
      </c>
      <c r="E284" s="172">
        <v>69.804000000000002</v>
      </c>
      <c r="F284" s="173"/>
      <c r="G284" s="174">
        <f>ROUND(E284*F284,2)</f>
        <v>0</v>
      </c>
      <c r="H284" s="159"/>
      <c r="I284" s="158">
        <f>ROUND(E284*H284,2)</f>
        <v>0</v>
      </c>
      <c r="J284" s="159"/>
      <c r="K284" s="158">
        <f>ROUND(E284*J284,2)</f>
        <v>0</v>
      </c>
      <c r="L284" s="158">
        <v>21</v>
      </c>
      <c r="M284" s="158">
        <f>G284*(1+L284/100)</f>
        <v>0</v>
      </c>
      <c r="N284" s="158">
        <v>3.0000000000000001E-3</v>
      </c>
      <c r="O284" s="158">
        <f>ROUND(E284*N284,2)</f>
        <v>0.21</v>
      </c>
      <c r="P284" s="158">
        <v>0</v>
      </c>
      <c r="Q284" s="158">
        <f>ROUND(E284*P284,2)</f>
        <v>0</v>
      </c>
      <c r="R284" s="158" t="s">
        <v>500</v>
      </c>
      <c r="S284" s="158" t="s">
        <v>170</v>
      </c>
      <c r="T284" s="158" t="s">
        <v>413</v>
      </c>
      <c r="U284" s="158">
        <v>0</v>
      </c>
      <c r="V284" s="158">
        <f>ROUND(E284*U284,2)</f>
        <v>0</v>
      </c>
      <c r="W284" s="158"/>
      <c r="X284" s="158" t="s">
        <v>501</v>
      </c>
      <c r="Y284" s="149"/>
      <c r="Z284" s="149"/>
      <c r="AA284" s="149"/>
      <c r="AB284" s="149"/>
      <c r="AC284" s="149"/>
      <c r="AD284" s="149"/>
      <c r="AE284" s="149"/>
      <c r="AF284" s="149"/>
      <c r="AG284" s="149" t="s">
        <v>502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/>
      <c r="B285" s="157"/>
      <c r="C285" s="184" t="s">
        <v>524</v>
      </c>
      <c r="D285" s="160"/>
      <c r="E285" s="161">
        <v>57.624000000000002</v>
      </c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49"/>
      <c r="Z285" s="149"/>
      <c r="AA285" s="149"/>
      <c r="AB285" s="149"/>
      <c r="AC285" s="149"/>
      <c r="AD285" s="149"/>
      <c r="AE285" s="149"/>
      <c r="AF285" s="149"/>
      <c r="AG285" s="149" t="s">
        <v>174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6"/>
      <c r="B286" s="157"/>
      <c r="C286" s="184" t="s">
        <v>525</v>
      </c>
      <c r="D286" s="160"/>
      <c r="E286" s="161">
        <v>12.18</v>
      </c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49"/>
      <c r="Z286" s="149"/>
      <c r="AA286" s="149"/>
      <c r="AB286" s="149"/>
      <c r="AC286" s="149"/>
      <c r="AD286" s="149"/>
      <c r="AE286" s="149"/>
      <c r="AF286" s="149"/>
      <c r="AG286" s="149" t="s">
        <v>174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69">
        <v>95</v>
      </c>
      <c r="B287" s="170" t="s">
        <v>526</v>
      </c>
      <c r="C287" s="183" t="s">
        <v>527</v>
      </c>
      <c r="D287" s="171" t="s">
        <v>180</v>
      </c>
      <c r="E287" s="172">
        <v>6.2469999999999999</v>
      </c>
      <c r="F287" s="173"/>
      <c r="G287" s="174">
        <f>ROUND(E287*F287,2)</f>
        <v>0</v>
      </c>
      <c r="H287" s="159"/>
      <c r="I287" s="158">
        <f>ROUND(E287*H287,2)</f>
        <v>0</v>
      </c>
      <c r="J287" s="159"/>
      <c r="K287" s="158">
        <f>ROUND(E287*J287,2)</f>
        <v>0</v>
      </c>
      <c r="L287" s="158">
        <v>21</v>
      </c>
      <c r="M287" s="158">
        <f>G287*(1+L287/100)</f>
        <v>0</v>
      </c>
      <c r="N287" s="158">
        <v>3.0000000000000001E-3</v>
      </c>
      <c r="O287" s="158">
        <f>ROUND(E287*N287,2)</f>
        <v>0.02</v>
      </c>
      <c r="P287" s="158">
        <v>0</v>
      </c>
      <c r="Q287" s="158">
        <f>ROUND(E287*P287,2)</f>
        <v>0</v>
      </c>
      <c r="R287" s="158"/>
      <c r="S287" s="158" t="s">
        <v>170</v>
      </c>
      <c r="T287" s="158" t="s">
        <v>170</v>
      </c>
      <c r="U287" s="158">
        <v>0.28000000000000003</v>
      </c>
      <c r="V287" s="158">
        <f>ROUND(E287*U287,2)</f>
        <v>1.75</v>
      </c>
      <c r="W287" s="158"/>
      <c r="X287" s="158" t="s">
        <v>171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172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84" t="s">
        <v>528</v>
      </c>
      <c r="D288" s="160"/>
      <c r="E288" s="161">
        <v>0.64</v>
      </c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49"/>
      <c r="Z288" s="149"/>
      <c r="AA288" s="149"/>
      <c r="AB288" s="149"/>
      <c r="AC288" s="149"/>
      <c r="AD288" s="149"/>
      <c r="AE288" s="149"/>
      <c r="AF288" s="149"/>
      <c r="AG288" s="149" t="s">
        <v>174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56"/>
      <c r="B289" s="157"/>
      <c r="C289" s="184" t="s">
        <v>529</v>
      </c>
      <c r="D289" s="160"/>
      <c r="E289" s="161">
        <v>0.32</v>
      </c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49"/>
      <c r="Z289" s="149"/>
      <c r="AA289" s="149"/>
      <c r="AB289" s="149"/>
      <c r="AC289" s="149"/>
      <c r="AD289" s="149"/>
      <c r="AE289" s="149"/>
      <c r="AF289" s="149"/>
      <c r="AG289" s="149" t="s">
        <v>174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184" t="s">
        <v>530</v>
      </c>
      <c r="D290" s="160"/>
      <c r="E290" s="161">
        <v>5.29</v>
      </c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49"/>
      <c r="Z290" s="149"/>
      <c r="AA290" s="149"/>
      <c r="AB290" s="149"/>
      <c r="AC290" s="149"/>
      <c r="AD290" s="149"/>
      <c r="AE290" s="149"/>
      <c r="AF290" s="149"/>
      <c r="AG290" s="149" t="s">
        <v>174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69">
        <v>96</v>
      </c>
      <c r="B291" s="170" t="s">
        <v>531</v>
      </c>
      <c r="C291" s="183" t="s">
        <v>532</v>
      </c>
      <c r="D291" s="171" t="s">
        <v>169</v>
      </c>
      <c r="E291" s="172">
        <v>0.71143999999999996</v>
      </c>
      <c r="F291" s="173"/>
      <c r="G291" s="174">
        <f>ROUND(E291*F291,2)</f>
        <v>0</v>
      </c>
      <c r="H291" s="159"/>
      <c r="I291" s="158">
        <f>ROUND(E291*H291,2)</f>
        <v>0</v>
      </c>
      <c r="J291" s="159"/>
      <c r="K291" s="158">
        <f>ROUND(E291*J291,2)</f>
        <v>0</v>
      </c>
      <c r="L291" s="158">
        <v>21</v>
      </c>
      <c r="M291" s="158">
        <f>G291*(1+L291/100)</f>
        <v>0</v>
      </c>
      <c r="N291" s="158">
        <v>1.7000000000000001E-2</v>
      </c>
      <c r="O291" s="158">
        <f>ROUND(E291*N291,2)</f>
        <v>0.01</v>
      </c>
      <c r="P291" s="158">
        <v>0</v>
      </c>
      <c r="Q291" s="158">
        <f>ROUND(E291*P291,2)</f>
        <v>0</v>
      </c>
      <c r="R291" s="158" t="s">
        <v>500</v>
      </c>
      <c r="S291" s="158" t="s">
        <v>170</v>
      </c>
      <c r="T291" s="158" t="s">
        <v>170</v>
      </c>
      <c r="U291" s="158">
        <v>0</v>
      </c>
      <c r="V291" s="158">
        <f>ROUND(E291*U291,2)</f>
        <v>0</v>
      </c>
      <c r="W291" s="158"/>
      <c r="X291" s="158" t="s">
        <v>501</v>
      </c>
      <c r="Y291" s="149"/>
      <c r="Z291" s="149"/>
      <c r="AA291" s="149"/>
      <c r="AB291" s="149"/>
      <c r="AC291" s="149"/>
      <c r="AD291" s="149"/>
      <c r="AE291" s="149"/>
      <c r="AF291" s="149"/>
      <c r="AG291" s="149" t="s">
        <v>502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6"/>
      <c r="B292" s="157"/>
      <c r="C292" s="184" t="s">
        <v>533</v>
      </c>
      <c r="D292" s="160"/>
      <c r="E292" s="161">
        <v>0.05</v>
      </c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49"/>
      <c r="Z292" s="149"/>
      <c r="AA292" s="149"/>
      <c r="AB292" s="149"/>
      <c r="AC292" s="149"/>
      <c r="AD292" s="149"/>
      <c r="AE292" s="149"/>
      <c r="AF292" s="149"/>
      <c r="AG292" s="149" t="s">
        <v>174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6"/>
      <c r="B293" s="157"/>
      <c r="C293" s="184" t="s">
        <v>534</v>
      </c>
      <c r="D293" s="160"/>
      <c r="E293" s="161">
        <v>0.03</v>
      </c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49"/>
      <c r="Z293" s="149"/>
      <c r="AA293" s="149"/>
      <c r="AB293" s="149"/>
      <c r="AC293" s="149"/>
      <c r="AD293" s="149"/>
      <c r="AE293" s="149"/>
      <c r="AF293" s="149"/>
      <c r="AG293" s="149" t="s">
        <v>174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6"/>
      <c r="B294" s="157"/>
      <c r="C294" s="184" t="s">
        <v>535</v>
      </c>
      <c r="D294" s="160"/>
      <c r="E294" s="161">
        <v>0.64</v>
      </c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49"/>
      <c r="Z294" s="149"/>
      <c r="AA294" s="149"/>
      <c r="AB294" s="149"/>
      <c r="AC294" s="149"/>
      <c r="AD294" s="149"/>
      <c r="AE294" s="149"/>
      <c r="AF294" s="149"/>
      <c r="AG294" s="149" t="s">
        <v>174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ht="22.5" outlineLevel="1" x14ac:dyDescent="0.2">
      <c r="A295" s="169">
        <v>97</v>
      </c>
      <c r="B295" s="170" t="s">
        <v>536</v>
      </c>
      <c r="C295" s="183" t="s">
        <v>537</v>
      </c>
      <c r="D295" s="171" t="s">
        <v>180</v>
      </c>
      <c r="E295" s="172">
        <v>104.37464</v>
      </c>
      <c r="F295" s="173"/>
      <c r="G295" s="174">
        <f>ROUND(E295*F295,2)</f>
        <v>0</v>
      </c>
      <c r="H295" s="159"/>
      <c r="I295" s="158">
        <f>ROUND(E295*H295,2)</f>
        <v>0</v>
      </c>
      <c r="J295" s="159"/>
      <c r="K295" s="158">
        <f>ROUND(E295*J295,2)</f>
        <v>0</v>
      </c>
      <c r="L295" s="158">
        <v>21</v>
      </c>
      <c r="M295" s="158">
        <f>G295*(1+L295/100)</f>
        <v>0</v>
      </c>
      <c r="N295" s="158">
        <v>1.9000000000000001E-4</v>
      </c>
      <c r="O295" s="158">
        <f>ROUND(E295*N295,2)</f>
        <v>0.02</v>
      </c>
      <c r="P295" s="158">
        <v>0</v>
      </c>
      <c r="Q295" s="158">
        <f>ROUND(E295*P295,2)</f>
        <v>0</v>
      </c>
      <c r="R295" s="158"/>
      <c r="S295" s="158" t="s">
        <v>170</v>
      </c>
      <c r="T295" s="158" t="s">
        <v>170</v>
      </c>
      <c r="U295" s="158">
        <v>0.18</v>
      </c>
      <c r="V295" s="158">
        <f>ROUND(E295*U295,2)</f>
        <v>18.79</v>
      </c>
      <c r="W295" s="158"/>
      <c r="X295" s="158" t="s">
        <v>171</v>
      </c>
      <c r="Y295" s="149"/>
      <c r="Z295" s="149"/>
      <c r="AA295" s="149"/>
      <c r="AB295" s="149"/>
      <c r="AC295" s="149"/>
      <c r="AD295" s="149"/>
      <c r="AE295" s="149"/>
      <c r="AF295" s="149"/>
      <c r="AG295" s="149" t="s">
        <v>172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ht="22.5" outlineLevel="1" x14ac:dyDescent="0.2">
      <c r="A296" s="156"/>
      <c r="B296" s="157"/>
      <c r="C296" s="184" t="s">
        <v>538</v>
      </c>
      <c r="D296" s="160"/>
      <c r="E296" s="161">
        <v>104.37464</v>
      </c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49"/>
      <c r="Z296" s="149"/>
      <c r="AA296" s="149"/>
      <c r="AB296" s="149"/>
      <c r="AC296" s="149"/>
      <c r="AD296" s="149"/>
      <c r="AE296" s="149"/>
      <c r="AF296" s="149"/>
      <c r="AG296" s="149" t="s">
        <v>174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ht="22.5" outlineLevel="1" x14ac:dyDescent="0.2">
      <c r="A297" s="169">
        <v>98</v>
      </c>
      <c r="B297" s="170" t="s">
        <v>539</v>
      </c>
      <c r="C297" s="183" t="s">
        <v>540</v>
      </c>
      <c r="D297" s="171" t="s">
        <v>180</v>
      </c>
      <c r="E297" s="172">
        <v>66.48</v>
      </c>
      <c r="F297" s="173"/>
      <c r="G297" s="174">
        <f>ROUND(E297*F297,2)</f>
        <v>0</v>
      </c>
      <c r="H297" s="159"/>
      <c r="I297" s="158">
        <f>ROUND(E297*H297,2)</f>
        <v>0</v>
      </c>
      <c r="J297" s="159"/>
      <c r="K297" s="158">
        <f>ROUND(E297*J297,2)</f>
        <v>0</v>
      </c>
      <c r="L297" s="158">
        <v>21</v>
      </c>
      <c r="M297" s="158">
        <f>G297*(1+L297/100)</f>
        <v>0</v>
      </c>
      <c r="N297" s="158">
        <v>1.6000000000000001E-4</v>
      </c>
      <c r="O297" s="158">
        <f>ROUND(E297*N297,2)</f>
        <v>0.01</v>
      </c>
      <c r="P297" s="158">
        <v>0</v>
      </c>
      <c r="Q297" s="158">
        <f>ROUND(E297*P297,2)</f>
        <v>0</v>
      </c>
      <c r="R297" s="158"/>
      <c r="S297" s="158" t="s">
        <v>170</v>
      </c>
      <c r="T297" s="158" t="s">
        <v>170</v>
      </c>
      <c r="U297" s="158">
        <v>0.14000000000000001</v>
      </c>
      <c r="V297" s="158">
        <f>ROUND(E297*U297,2)</f>
        <v>9.31</v>
      </c>
      <c r="W297" s="158"/>
      <c r="X297" s="158" t="s">
        <v>171</v>
      </c>
      <c r="Y297" s="149"/>
      <c r="Z297" s="149"/>
      <c r="AA297" s="149"/>
      <c r="AB297" s="149"/>
      <c r="AC297" s="149"/>
      <c r="AD297" s="149"/>
      <c r="AE297" s="149"/>
      <c r="AF297" s="149"/>
      <c r="AG297" s="149" t="s">
        <v>172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184" t="s">
        <v>541</v>
      </c>
      <c r="D298" s="160"/>
      <c r="E298" s="161">
        <v>54.88</v>
      </c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49"/>
      <c r="Z298" s="149"/>
      <c r="AA298" s="149"/>
      <c r="AB298" s="149"/>
      <c r="AC298" s="149"/>
      <c r="AD298" s="149"/>
      <c r="AE298" s="149"/>
      <c r="AF298" s="149"/>
      <c r="AG298" s="149" t="s">
        <v>174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56"/>
      <c r="B299" s="157"/>
      <c r="C299" s="184" t="s">
        <v>542</v>
      </c>
      <c r="D299" s="160"/>
      <c r="E299" s="161">
        <v>11.6</v>
      </c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49"/>
      <c r="Z299" s="149"/>
      <c r="AA299" s="149"/>
      <c r="AB299" s="149"/>
      <c r="AC299" s="149"/>
      <c r="AD299" s="149"/>
      <c r="AE299" s="149"/>
      <c r="AF299" s="149"/>
      <c r="AG299" s="149" t="s">
        <v>174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69">
        <v>99</v>
      </c>
      <c r="B300" s="170" t="s">
        <v>543</v>
      </c>
      <c r="C300" s="183" t="s">
        <v>544</v>
      </c>
      <c r="D300" s="171" t="s">
        <v>180</v>
      </c>
      <c r="E300" s="172">
        <v>17.374500000000001</v>
      </c>
      <c r="F300" s="173"/>
      <c r="G300" s="174">
        <f>ROUND(E300*F300,2)</f>
        <v>0</v>
      </c>
      <c r="H300" s="159"/>
      <c r="I300" s="158">
        <f>ROUND(E300*H300,2)</f>
        <v>0</v>
      </c>
      <c r="J300" s="159"/>
      <c r="K300" s="158">
        <f>ROUND(E300*J300,2)</f>
        <v>0</v>
      </c>
      <c r="L300" s="158">
        <v>21</v>
      </c>
      <c r="M300" s="158">
        <f>G300*(1+L300/100)</f>
        <v>0</v>
      </c>
      <c r="N300" s="158">
        <v>1.3999999999999999E-4</v>
      </c>
      <c r="O300" s="158">
        <f>ROUND(E300*N300,2)</f>
        <v>0</v>
      </c>
      <c r="P300" s="158">
        <v>0</v>
      </c>
      <c r="Q300" s="158">
        <f>ROUND(E300*P300,2)</f>
        <v>0</v>
      </c>
      <c r="R300" s="158"/>
      <c r="S300" s="158" t="s">
        <v>170</v>
      </c>
      <c r="T300" s="158" t="s">
        <v>170</v>
      </c>
      <c r="U300" s="158">
        <v>0.1</v>
      </c>
      <c r="V300" s="158">
        <f>ROUND(E300*U300,2)</f>
        <v>1.74</v>
      </c>
      <c r="W300" s="158"/>
      <c r="X300" s="158" t="s">
        <v>171</v>
      </c>
      <c r="Y300" s="149"/>
      <c r="Z300" s="149"/>
      <c r="AA300" s="149"/>
      <c r="AB300" s="149"/>
      <c r="AC300" s="149"/>
      <c r="AD300" s="149"/>
      <c r="AE300" s="149"/>
      <c r="AF300" s="149"/>
      <c r="AG300" s="149" t="s">
        <v>172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/>
      <c r="B301" s="157"/>
      <c r="C301" s="184" t="s">
        <v>545</v>
      </c>
      <c r="D301" s="160"/>
      <c r="E301" s="161">
        <v>17.374500000000001</v>
      </c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49"/>
      <c r="Z301" s="149"/>
      <c r="AA301" s="149"/>
      <c r="AB301" s="149"/>
      <c r="AC301" s="149"/>
      <c r="AD301" s="149"/>
      <c r="AE301" s="149"/>
      <c r="AF301" s="149"/>
      <c r="AG301" s="149" t="s">
        <v>174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75">
        <v>100</v>
      </c>
      <c r="B302" s="176" t="s">
        <v>546</v>
      </c>
      <c r="C302" s="185" t="s">
        <v>547</v>
      </c>
      <c r="D302" s="177" t="s">
        <v>211</v>
      </c>
      <c r="E302" s="178">
        <v>1.43251</v>
      </c>
      <c r="F302" s="179"/>
      <c r="G302" s="180">
        <f>ROUND(E302*F302,2)</f>
        <v>0</v>
      </c>
      <c r="H302" s="159"/>
      <c r="I302" s="158">
        <f>ROUND(E302*H302,2)</f>
        <v>0</v>
      </c>
      <c r="J302" s="159"/>
      <c r="K302" s="158">
        <f>ROUND(E302*J302,2)</f>
        <v>0</v>
      </c>
      <c r="L302" s="158">
        <v>21</v>
      </c>
      <c r="M302" s="158">
        <f>G302*(1+L302/100)</f>
        <v>0</v>
      </c>
      <c r="N302" s="158">
        <v>0</v>
      </c>
      <c r="O302" s="158">
        <f>ROUND(E302*N302,2)</f>
        <v>0</v>
      </c>
      <c r="P302" s="158">
        <v>0</v>
      </c>
      <c r="Q302" s="158">
        <f>ROUND(E302*P302,2)</f>
        <v>0</v>
      </c>
      <c r="R302" s="158"/>
      <c r="S302" s="158" t="s">
        <v>170</v>
      </c>
      <c r="T302" s="158" t="s">
        <v>170</v>
      </c>
      <c r="U302" s="158">
        <v>1.831</v>
      </c>
      <c r="V302" s="158">
        <f>ROUND(E302*U302,2)</f>
        <v>2.62</v>
      </c>
      <c r="W302" s="158"/>
      <c r="X302" s="158" t="s">
        <v>171</v>
      </c>
      <c r="Y302" s="149"/>
      <c r="Z302" s="149"/>
      <c r="AA302" s="149"/>
      <c r="AB302" s="149"/>
      <c r="AC302" s="149"/>
      <c r="AD302" s="149"/>
      <c r="AE302" s="149"/>
      <c r="AF302" s="149"/>
      <c r="AG302" s="149" t="s">
        <v>172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x14ac:dyDescent="0.2">
      <c r="A303" s="163" t="s">
        <v>165</v>
      </c>
      <c r="B303" s="164" t="s">
        <v>99</v>
      </c>
      <c r="C303" s="182" t="s">
        <v>100</v>
      </c>
      <c r="D303" s="165"/>
      <c r="E303" s="166"/>
      <c r="F303" s="167"/>
      <c r="G303" s="168">
        <f>SUMIF(AG304:AG309,"&lt;&gt;NOR",G304:G309)</f>
        <v>0</v>
      </c>
      <c r="H303" s="162"/>
      <c r="I303" s="162">
        <f>SUM(I304:I309)</f>
        <v>0</v>
      </c>
      <c r="J303" s="162"/>
      <c r="K303" s="162">
        <f>SUM(K304:K309)</f>
        <v>0</v>
      </c>
      <c r="L303" s="162"/>
      <c r="M303" s="162">
        <f>SUM(M304:M309)</f>
        <v>0</v>
      </c>
      <c r="N303" s="162"/>
      <c r="O303" s="162">
        <f>SUM(O304:O309)</f>
        <v>0</v>
      </c>
      <c r="P303" s="162"/>
      <c r="Q303" s="162">
        <f>SUM(Q304:Q309)</f>
        <v>0.37</v>
      </c>
      <c r="R303" s="162"/>
      <c r="S303" s="162"/>
      <c r="T303" s="162"/>
      <c r="U303" s="162"/>
      <c r="V303" s="162">
        <f>SUM(V304:V309)</f>
        <v>3.9299999999999997</v>
      </c>
      <c r="W303" s="162"/>
      <c r="X303" s="162"/>
      <c r="AG303" t="s">
        <v>166</v>
      </c>
    </row>
    <row r="304" spans="1:60" outlineLevel="1" x14ac:dyDescent="0.2">
      <c r="A304" s="175">
        <v>101</v>
      </c>
      <c r="B304" s="176" t="s">
        <v>548</v>
      </c>
      <c r="C304" s="185" t="s">
        <v>549</v>
      </c>
      <c r="D304" s="177" t="s">
        <v>550</v>
      </c>
      <c r="E304" s="178">
        <v>1</v>
      </c>
      <c r="F304" s="179"/>
      <c r="G304" s="180">
        <f t="shared" ref="G304:G309" si="0">ROUND(E304*F304,2)</f>
        <v>0</v>
      </c>
      <c r="H304" s="159"/>
      <c r="I304" s="158">
        <f t="shared" ref="I304:I309" si="1">ROUND(E304*H304,2)</f>
        <v>0</v>
      </c>
      <c r="J304" s="159"/>
      <c r="K304" s="158">
        <f t="shared" ref="K304:K309" si="2">ROUND(E304*J304,2)</f>
        <v>0</v>
      </c>
      <c r="L304" s="158">
        <v>21</v>
      </c>
      <c r="M304" s="158">
        <f t="shared" ref="M304:M309" si="3">G304*(1+L304/100)</f>
        <v>0</v>
      </c>
      <c r="N304" s="158">
        <v>0</v>
      </c>
      <c r="O304" s="158">
        <f t="shared" ref="O304:O309" si="4">ROUND(E304*N304,2)</f>
        <v>0</v>
      </c>
      <c r="P304" s="158">
        <v>3.4200000000000001E-2</v>
      </c>
      <c r="Q304" s="158">
        <f t="shared" ref="Q304:Q309" si="5">ROUND(E304*P304,2)</f>
        <v>0.03</v>
      </c>
      <c r="R304" s="158"/>
      <c r="S304" s="158" t="s">
        <v>170</v>
      </c>
      <c r="T304" s="158" t="s">
        <v>170</v>
      </c>
      <c r="U304" s="158">
        <v>0.46500000000000002</v>
      </c>
      <c r="V304" s="158">
        <f t="shared" ref="V304:V309" si="6">ROUND(E304*U304,2)</f>
        <v>0.47</v>
      </c>
      <c r="W304" s="158"/>
      <c r="X304" s="158" t="s">
        <v>171</v>
      </c>
      <c r="Y304" s="149"/>
      <c r="Z304" s="149"/>
      <c r="AA304" s="149"/>
      <c r="AB304" s="149"/>
      <c r="AC304" s="149"/>
      <c r="AD304" s="149"/>
      <c r="AE304" s="149"/>
      <c r="AF304" s="149"/>
      <c r="AG304" s="149" t="s">
        <v>172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75">
        <v>102</v>
      </c>
      <c r="B305" s="176" t="s">
        <v>551</v>
      </c>
      <c r="C305" s="185" t="s">
        <v>552</v>
      </c>
      <c r="D305" s="177" t="s">
        <v>550</v>
      </c>
      <c r="E305" s="178">
        <v>1</v>
      </c>
      <c r="F305" s="179"/>
      <c r="G305" s="180">
        <f t="shared" si="0"/>
        <v>0</v>
      </c>
      <c r="H305" s="159"/>
      <c r="I305" s="158">
        <f t="shared" si="1"/>
        <v>0</v>
      </c>
      <c r="J305" s="159"/>
      <c r="K305" s="158">
        <f t="shared" si="2"/>
        <v>0</v>
      </c>
      <c r="L305" s="158">
        <v>21</v>
      </c>
      <c r="M305" s="158">
        <f t="shared" si="3"/>
        <v>0</v>
      </c>
      <c r="N305" s="158">
        <v>0</v>
      </c>
      <c r="O305" s="158">
        <f t="shared" si="4"/>
        <v>0</v>
      </c>
      <c r="P305" s="158">
        <v>1.9460000000000002E-2</v>
      </c>
      <c r="Q305" s="158">
        <f t="shared" si="5"/>
        <v>0.02</v>
      </c>
      <c r="R305" s="158"/>
      <c r="S305" s="158" t="s">
        <v>170</v>
      </c>
      <c r="T305" s="158" t="s">
        <v>170</v>
      </c>
      <c r="U305" s="158">
        <v>0.38200000000000001</v>
      </c>
      <c r="V305" s="158">
        <f t="shared" si="6"/>
        <v>0.38</v>
      </c>
      <c r="W305" s="158"/>
      <c r="X305" s="158" t="s">
        <v>171</v>
      </c>
      <c r="Y305" s="149"/>
      <c r="Z305" s="149"/>
      <c r="AA305" s="149"/>
      <c r="AB305" s="149"/>
      <c r="AC305" s="149"/>
      <c r="AD305" s="149"/>
      <c r="AE305" s="149"/>
      <c r="AF305" s="149"/>
      <c r="AG305" s="149" t="s">
        <v>172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75">
        <v>103</v>
      </c>
      <c r="B306" s="176" t="s">
        <v>553</v>
      </c>
      <c r="C306" s="185" t="s">
        <v>554</v>
      </c>
      <c r="D306" s="177" t="s">
        <v>550</v>
      </c>
      <c r="E306" s="178">
        <v>1</v>
      </c>
      <c r="F306" s="179"/>
      <c r="G306" s="180">
        <f t="shared" si="0"/>
        <v>0</v>
      </c>
      <c r="H306" s="159"/>
      <c r="I306" s="158">
        <f t="shared" si="1"/>
        <v>0</v>
      </c>
      <c r="J306" s="159"/>
      <c r="K306" s="158">
        <f t="shared" si="2"/>
        <v>0</v>
      </c>
      <c r="L306" s="158">
        <v>21</v>
      </c>
      <c r="M306" s="158">
        <f t="shared" si="3"/>
        <v>0</v>
      </c>
      <c r="N306" s="158">
        <v>0</v>
      </c>
      <c r="O306" s="158">
        <f t="shared" si="4"/>
        <v>0</v>
      </c>
      <c r="P306" s="158">
        <v>7.1499999999999994E-2</v>
      </c>
      <c r="Q306" s="158">
        <f t="shared" si="5"/>
        <v>7.0000000000000007E-2</v>
      </c>
      <c r="R306" s="158"/>
      <c r="S306" s="158" t="s">
        <v>170</v>
      </c>
      <c r="T306" s="158" t="s">
        <v>170</v>
      </c>
      <c r="U306" s="158">
        <v>0.38300000000000001</v>
      </c>
      <c r="V306" s="158">
        <f t="shared" si="6"/>
        <v>0.38</v>
      </c>
      <c r="W306" s="158"/>
      <c r="X306" s="158" t="s">
        <v>171</v>
      </c>
      <c r="Y306" s="149"/>
      <c r="Z306" s="149"/>
      <c r="AA306" s="149"/>
      <c r="AB306" s="149"/>
      <c r="AC306" s="149"/>
      <c r="AD306" s="149"/>
      <c r="AE306" s="149"/>
      <c r="AF306" s="149"/>
      <c r="AG306" s="149" t="s">
        <v>172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75">
        <v>104</v>
      </c>
      <c r="B307" s="176" t="s">
        <v>555</v>
      </c>
      <c r="C307" s="185" t="s">
        <v>556</v>
      </c>
      <c r="D307" s="177" t="s">
        <v>550</v>
      </c>
      <c r="E307" s="178">
        <v>1</v>
      </c>
      <c r="F307" s="179"/>
      <c r="G307" s="180">
        <f t="shared" si="0"/>
        <v>0</v>
      </c>
      <c r="H307" s="159"/>
      <c r="I307" s="158">
        <f t="shared" si="1"/>
        <v>0</v>
      </c>
      <c r="J307" s="159"/>
      <c r="K307" s="158">
        <f t="shared" si="2"/>
        <v>0</v>
      </c>
      <c r="L307" s="158">
        <v>21</v>
      </c>
      <c r="M307" s="158">
        <f t="shared" si="3"/>
        <v>0</v>
      </c>
      <c r="N307" s="158">
        <v>0</v>
      </c>
      <c r="O307" s="158">
        <f t="shared" si="4"/>
        <v>0</v>
      </c>
      <c r="P307" s="158">
        <v>0.155</v>
      </c>
      <c r="Q307" s="158">
        <f t="shared" si="5"/>
        <v>0.16</v>
      </c>
      <c r="R307" s="158"/>
      <c r="S307" s="158" t="s">
        <v>170</v>
      </c>
      <c r="T307" s="158" t="s">
        <v>170</v>
      </c>
      <c r="U307" s="158">
        <v>0.83699999999999997</v>
      </c>
      <c r="V307" s="158">
        <f t="shared" si="6"/>
        <v>0.84</v>
      </c>
      <c r="W307" s="158"/>
      <c r="X307" s="158" t="s">
        <v>171</v>
      </c>
      <c r="Y307" s="149"/>
      <c r="Z307" s="149"/>
      <c r="AA307" s="149"/>
      <c r="AB307" s="149"/>
      <c r="AC307" s="149"/>
      <c r="AD307" s="149"/>
      <c r="AE307" s="149"/>
      <c r="AF307" s="149"/>
      <c r="AG307" s="149" t="s">
        <v>172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ht="22.5" outlineLevel="1" x14ac:dyDescent="0.2">
      <c r="A308" s="175">
        <v>105</v>
      </c>
      <c r="B308" s="176" t="s">
        <v>557</v>
      </c>
      <c r="C308" s="185" t="s">
        <v>558</v>
      </c>
      <c r="D308" s="177" t="s">
        <v>550</v>
      </c>
      <c r="E308" s="178">
        <v>1</v>
      </c>
      <c r="F308" s="179"/>
      <c r="G308" s="180">
        <f t="shared" si="0"/>
        <v>0</v>
      </c>
      <c r="H308" s="159"/>
      <c r="I308" s="158">
        <f t="shared" si="1"/>
        <v>0</v>
      </c>
      <c r="J308" s="159"/>
      <c r="K308" s="158">
        <f t="shared" si="2"/>
        <v>0</v>
      </c>
      <c r="L308" s="158">
        <v>21</v>
      </c>
      <c r="M308" s="158">
        <f t="shared" si="3"/>
        <v>0</v>
      </c>
      <c r="N308" s="158">
        <v>0</v>
      </c>
      <c r="O308" s="158">
        <f t="shared" si="4"/>
        <v>0</v>
      </c>
      <c r="P308" s="158">
        <v>8.7999999999999995E-2</v>
      </c>
      <c r="Q308" s="158">
        <f t="shared" si="5"/>
        <v>0.09</v>
      </c>
      <c r="R308" s="158"/>
      <c r="S308" s="158" t="s">
        <v>170</v>
      </c>
      <c r="T308" s="158" t="s">
        <v>170</v>
      </c>
      <c r="U308" s="158">
        <v>0.69299999999999995</v>
      </c>
      <c r="V308" s="158">
        <f t="shared" si="6"/>
        <v>0.69</v>
      </c>
      <c r="W308" s="158"/>
      <c r="X308" s="158" t="s">
        <v>171</v>
      </c>
      <c r="Y308" s="149"/>
      <c r="Z308" s="149"/>
      <c r="AA308" s="149"/>
      <c r="AB308" s="149"/>
      <c r="AC308" s="149"/>
      <c r="AD308" s="149"/>
      <c r="AE308" s="149"/>
      <c r="AF308" s="149"/>
      <c r="AG308" s="149" t="s">
        <v>172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75">
        <v>106</v>
      </c>
      <c r="B309" s="176" t="s">
        <v>559</v>
      </c>
      <c r="C309" s="185" t="s">
        <v>560</v>
      </c>
      <c r="D309" s="177" t="s">
        <v>211</v>
      </c>
      <c r="E309" s="178">
        <v>0.36799999999999999</v>
      </c>
      <c r="F309" s="179"/>
      <c r="G309" s="180">
        <f t="shared" si="0"/>
        <v>0</v>
      </c>
      <c r="H309" s="159"/>
      <c r="I309" s="158">
        <f t="shared" si="1"/>
        <v>0</v>
      </c>
      <c r="J309" s="159"/>
      <c r="K309" s="158">
        <f t="shared" si="2"/>
        <v>0</v>
      </c>
      <c r="L309" s="158">
        <v>21</v>
      </c>
      <c r="M309" s="158">
        <f t="shared" si="3"/>
        <v>0</v>
      </c>
      <c r="N309" s="158">
        <v>0</v>
      </c>
      <c r="O309" s="158">
        <f t="shared" si="4"/>
        <v>0</v>
      </c>
      <c r="P309" s="158">
        <v>0</v>
      </c>
      <c r="Q309" s="158">
        <f t="shared" si="5"/>
        <v>0</v>
      </c>
      <c r="R309" s="158"/>
      <c r="S309" s="158" t="s">
        <v>170</v>
      </c>
      <c r="T309" s="158" t="s">
        <v>170</v>
      </c>
      <c r="U309" s="158">
        <v>3.169</v>
      </c>
      <c r="V309" s="158">
        <f t="shared" si="6"/>
        <v>1.17</v>
      </c>
      <c r="W309" s="158"/>
      <c r="X309" s="158" t="s">
        <v>171</v>
      </c>
      <c r="Y309" s="149"/>
      <c r="Z309" s="149"/>
      <c r="AA309" s="149"/>
      <c r="AB309" s="149"/>
      <c r="AC309" s="149"/>
      <c r="AD309" s="149"/>
      <c r="AE309" s="149"/>
      <c r="AF309" s="149"/>
      <c r="AG309" s="149" t="s">
        <v>172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x14ac:dyDescent="0.2">
      <c r="A310" s="163" t="s">
        <v>165</v>
      </c>
      <c r="B310" s="164" t="s">
        <v>101</v>
      </c>
      <c r="C310" s="182" t="s">
        <v>102</v>
      </c>
      <c r="D310" s="165"/>
      <c r="E310" s="166"/>
      <c r="F310" s="167"/>
      <c r="G310" s="168">
        <f>SUMIF(AG311:AG311,"&lt;&gt;NOR",G311:G311)</f>
        <v>0</v>
      </c>
      <c r="H310" s="162"/>
      <c r="I310" s="162">
        <f>SUM(I311:I311)</f>
        <v>0</v>
      </c>
      <c r="J310" s="162"/>
      <c r="K310" s="162">
        <f>SUM(K311:K311)</f>
        <v>0</v>
      </c>
      <c r="L310" s="162"/>
      <c r="M310" s="162">
        <f>SUM(M311:M311)</f>
        <v>0</v>
      </c>
      <c r="N310" s="162"/>
      <c r="O310" s="162">
        <f>SUM(O311:O311)</f>
        <v>0</v>
      </c>
      <c r="P310" s="162"/>
      <c r="Q310" s="162">
        <f>SUM(Q311:Q311)</f>
        <v>0</v>
      </c>
      <c r="R310" s="162"/>
      <c r="S310" s="162"/>
      <c r="T310" s="162"/>
      <c r="U310" s="162"/>
      <c r="V310" s="162">
        <f>SUM(V311:V311)</f>
        <v>0.33</v>
      </c>
      <c r="W310" s="162"/>
      <c r="X310" s="162"/>
      <c r="AG310" t="s">
        <v>166</v>
      </c>
    </row>
    <row r="311" spans="1:60" ht="22.5" outlineLevel="1" x14ac:dyDescent="0.2">
      <c r="A311" s="175">
        <v>107</v>
      </c>
      <c r="B311" s="176" t="s">
        <v>561</v>
      </c>
      <c r="C311" s="185" t="s">
        <v>562</v>
      </c>
      <c r="D311" s="177" t="s">
        <v>550</v>
      </c>
      <c r="E311" s="178">
        <v>1</v>
      </c>
      <c r="F311" s="179"/>
      <c r="G311" s="180">
        <f>ROUND(E311*F311,2)</f>
        <v>0</v>
      </c>
      <c r="H311" s="159"/>
      <c r="I311" s="158">
        <f>ROUND(E311*H311,2)</f>
        <v>0</v>
      </c>
      <c r="J311" s="159"/>
      <c r="K311" s="158">
        <f>ROUND(E311*J311,2)</f>
        <v>0</v>
      </c>
      <c r="L311" s="158">
        <v>21</v>
      </c>
      <c r="M311" s="158">
        <f>G311*(1+L311/100)</f>
        <v>0</v>
      </c>
      <c r="N311" s="158">
        <v>0</v>
      </c>
      <c r="O311" s="158">
        <f>ROUND(E311*N311,2)</f>
        <v>0</v>
      </c>
      <c r="P311" s="158">
        <v>0</v>
      </c>
      <c r="Q311" s="158">
        <f>ROUND(E311*P311,2)</f>
        <v>0</v>
      </c>
      <c r="R311" s="158"/>
      <c r="S311" s="158" t="s">
        <v>412</v>
      </c>
      <c r="T311" s="158" t="s">
        <v>413</v>
      </c>
      <c r="U311" s="158">
        <v>0.33</v>
      </c>
      <c r="V311" s="158">
        <f>ROUND(E311*U311,2)</f>
        <v>0.33</v>
      </c>
      <c r="W311" s="158"/>
      <c r="X311" s="158" t="s">
        <v>171</v>
      </c>
      <c r="Y311" s="149"/>
      <c r="Z311" s="149"/>
      <c r="AA311" s="149"/>
      <c r="AB311" s="149"/>
      <c r="AC311" s="149"/>
      <c r="AD311" s="149"/>
      <c r="AE311" s="149"/>
      <c r="AF311" s="149"/>
      <c r="AG311" s="149" t="s">
        <v>172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x14ac:dyDescent="0.2">
      <c r="A312" s="163" t="s">
        <v>165</v>
      </c>
      <c r="B312" s="164" t="s">
        <v>111</v>
      </c>
      <c r="C312" s="182" t="s">
        <v>112</v>
      </c>
      <c r="D312" s="165"/>
      <c r="E312" s="166"/>
      <c r="F312" s="167"/>
      <c r="G312" s="168">
        <f>SUMIF(AG313:AG345,"&lt;&gt;NOR",G313:G345)</f>
        <v>0</v>
      </c>
      <c r="H312" s="162"/>
      <c r="I312" s="162">
        <f>SUM(I313:I345)</f>
        <v>0</v>
      </c>
      <c r="J312" s="162"/>
      <c r="K312" s="162">
        <f>SUM(K313:K345)</f>
        <v>0</v>
      </c>
      <c r="L312" s="162"/>
      <c r="M312" s="162">
        <f>SUM(M313:M345)</f>
        <v>0</v>
      </c>
      <c r="N312" s="162"/>
      <c r="O312" s="162">
        <f>SUM(O313:O345)</f>
        <v>2.7600000000000002</v>
      </c>
      <c r="P312" s="162"/>
      <c r="Q312" s="162">
        <f>SUM(Q313:Q345)</f>
        <v>1.27</v>
      </c>
      <c r="R312" s="162"/>
      <c r="S312" s="162"/>
      <c r="T312" s="162"/>
      <c r="U312" s="162"/>
      <c r="V312" s="162">
        <f>SUM(V313:V345)</f>
        <v>94.589999999999989</v>
      </c>
      <c r="W312" s="162"/>
      <c r="X312" s="162"/>
      <c r="AG312" t="s">
        <v>166</v>
      </c>
    </row>
    <row r="313" spans="1:60" outlineLevel="1" x14ac:dyDescent="0.2">
      <c r="A313" s="169">
        <v>108</v>
      </c>
      <c r="B313" s="170" t="s">
        <v>563</v>
      </c>
      <c r="C313" s="183" t="s">
        <v>564</v>
      </c>
      <c r="D313" s="171" t="s">
        <v>180</v>
      </c>
      <c r="E313" s="172">
        <v>77.349999999999994</v>
      </c>
      <c r="F313" s="173"/>
      <c r="G313" s="174">
        <f>ROUND(E313*F313,2)</f>
        <v>0</v>
      </c>
      <c r="H313" s="159"/>
      <c r="I313" s="158">
        <f>ROUND(E313*H313,2)</f>
        <v>0</v>
      </c>
      <c r="J313" s="159"/>
      <c r="K313" s="158">
        <f>ROUND(E313*J313,2)</f>
        <v>0</v>
      </c>
      <c r="L313" s="158">
        <v>21</v>
      </c>
      <c r="M313" s="158">
        <f>G313*(1+L313/100)</f>
        <v>0</v>
      </c>
      <c r="N313" s="158">
        <v>0</v>
      </c>
      <c r="O313" s="158">
        <f>ROUND(E313*N313,2)</f>
        <v>0</v>
      </c>
      <c r="P313" s="158">
        <v>1.4499999999999999E-3</v>
      </c>
      <c r="Q313" s="158">
        <f>ROUND(E313*P313,2)</f>
        <v>0.11</v>
      </c>
      <c r="R313" s="158"/>
      <c r="S313" s="158" t="s">
        <v>170</v>
      </c>
      <c r="T313" s="158" t="s">
        <v>170</v>
      </c>
      <c r="U313" s="158">
        <v>0.04</v>
      </c>
      <c r="V313" s="158">
        <f>ROUND(E313*U313,2)</f>
        <v>3.09</v>
      </c>
      <c r="W313" s="158"/>
      <c r="X313" s="158" t="s">
        <v>171</v>
      </c>
      <c r="Y313" s="149"/>
      <c r="Z313" s="149"/>
      <c r="AA313" s="149"/>
      <c r="AB313" s="149"/>
      <c r="AC313" s="149"/>
      <c r="AD313" s="149"/>
      <c r="AE313" s="149"/>
      <c r="AF313" s="149"/>
      <c r="AG313" s="149" t="s">
        <v>172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184" t="s">
        <v>565</v>
      </c>
      <c r="D314" s="160"/>
      <c r="E314" s="161">
        <v>77.349999999999994</v>
      </c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49"/>
      <c r="Z314" s="149"/>
      <c r="AA314" s="149"/>
      <c r="AB314" s="149"/>
      <c r="AC314" s="149"/>
      <c r="AD314" s="149"/>
      <c r="AE314" s="149"/>
      <c r="AF314" s="149"/>
      <c r="AG314" s="149" t="s">
        <v>174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69">
        <v>109</v>
      </c>
      <c r="B315" s="170" t="s">
        <v>566</v>
      </c>
      <c r="C315" s="183" t="s">
        <v>567</v>
      </c>
      <c r="D315" s="171" t="s">
        <v>180</v>
      </c>
      <c r="E315" s="172">
        <v>77.349999999999994</v>
      </c>
      <c r="F315" s="173"/>
      <c r="G315" s="174">
        <f>ROUND(E315*F315,2)</f>
        <v>0</v>
      </c>
      <c r="H315" s="159"/>
      <c r="I315" s="158">
        <f>ROUND(E315*H315,2)</f>
        <v>0</v>
      </c>
      <c r="J315" s="159"/>
      <c r="K315" s="158">
        <f>ROUND(E315*J315,2)</f>
        <v>0</v>
      </c>
      <c r="L315" s="158">
        <v>21</v>
      </c>
      <c r="M315" s="158">
        <f>G315*(1+L315/100)</f>
        <v>0</v>
      </c>
      <c r="N315" s="158">
        <v>0</v>
      </c>
      <c r="O315" s="158">
        <f>ROUND(E315*N315,2)</f>
        <v>0</v>
      </c>
      <c r="P315" s="158">
        <v>1.4999999999999999E-2</v>
      </c>
      <c r="Q315" s="158">
        <f>ROUND(E315*P315,2)</f>
        <v>1.1599999999999999</v>
      </c>
      <c r="R315" s="158"/>
      <c r="S315" s="158" t="s">
        <v>170</v>
      </c>
      <c r="T315" s="158" t="s">
        <v>170</v>
      </c>
      <c r="U315" s="158">
        <v>0.09</v>
      </c>
      <c r="V315" s="158">
        <f>ROUND(E315*U315,2)</f>
        <v>6.96</v>
      </c>
      <c r="W315" s="158"/>
      <c r="X315" s="158" t="s">
        <v>171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172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184" t="s">
        <v>568</v>
      </c>
      <c r="D316" s="160"/>
      <c r="E316" s="161">
        <v>77.349999999999994</v>
      </c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49"/>
      <c r="Z316" s="149"/>
      <c r="AA316" s="149"/>
      <c r="AB316" s="149"/>
      <c r="AC316" s="149"/>
      <c r="AD316" s="149"/>
      <c r="AE316" s="149"/>
      <c r="AF316" s="149"/>
      <c r="AG316" s="149" t="s">
        <v>174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ht="22.5" outlineLevel="1" x14ac:dyDescent="0.2">
      <c r="A317" s="169">
        <v>110</v>
      </c>
      <c r="B317" s="170" t="s">
        <v>569</v>
      </c>
      <c r="C317" s="183" t="s">
        <v>570</v>
      </c>
      <c r="D317" s="171" t="s">
        <v>207</v>
      </c>
      <c r="E317" s="172">
        <v>50.34</v>
      </c>
      <c r="F317" s="173"/>
      <c r="G317" s="174">
        <f>ROUND(E317*F317,2)</f>
        <v>0</v>
      </c>
      <c r="H317" s="159"/>
      <c r="I317" s="158">
        <f>ROUND(E317*H317,2)</f>
        <v>0</v>
      </c>
      <c r="J317" s="159"/>
      <c r="K317" s="158">
        <f>ROUND(E317*J317,2)</f>
        <v>0</v>
      </c>
      <c r="L317" s="158">
        <v>21</v>
      </c>
      <c r="M317" s="158">
        <f>G317*(1+L317/100)</f>
        <v>0</v>
      </c>
      <c r="N317" s="158">
        <v>7.5399999999999998E-3</v>
      </c>
      <c r="O317" s="158">
        <f>ROUND(E317*N317,2)</f>
        <v>0.38</v>
      </c>
      <c r="P317" s="158">
        <v>0</v>
      </c>
      <c r="Q317" s="158">
        <f>ROUND(E317*P317,2)</f>
        <v>0</v>
      </c>
      <c r="R317" s="158"/>
      <c r="S317" s="158" t="s">
        <v>170</v>
      </c>
      <c r="T317" s="158" t="s">
        <v>170</v>
      </c>
      <c r="U317" s="158">
        <v>0.495</v>
      </c>
      <c r="V317" s="158">
        <f>ROUND(E317*U317,2)</f>
        <v>24.92</v>
      </c>
      <c r="W317" s="158"/>
      <c r="X317" s="158" t="s">
        <v>171</v>
      </c>
      <c r="Y317" s="149"/>
      <c r="Z317" s="149"/>
      <c r="AA317" s="149"/>
      <c r="AB317" s="149"/>
      <c r="AC317" s="149"/>
      <c r="AD317" s="149"/>
      <c r="AE317" s="149"/>
      <c r="AF317" s="149"/>
      <c r="AG317" s="149" t="s">
        <v>172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184" t="s">
        <v>571</v>
      </c>
      <c r="D318" s="160"/>
      <c r="E318" s="161">
        <v>38.020000000000003</v>
      </c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49"/>
      <c r="Z318" s="149"/>
      <c r="AA318" s="149"/>
      <c r="AB318" s="149"/>
      <c r="AC318" s="149"/>
      <c r="AD318" s="149"/>
      <c r="AE318" s="149"/>
      <c r="AF318" s="149"/>
      <c r="AG318" s="149" t="s">
        <v>174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56"/>
      <c r="B319" s="157"/>
      <c r="C319" s="184" t="s">
        <v>572</v>
      </c>
      <c r="D319" s="160"/>
      <c r="E319" s="161">
        <v>12.32</v>
      </c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49"/>
      <c r="Z319" s="149"/>
      <c r="AA319" s="149"/>
      <c r="AB319" s="149"/>
      <c r="AC319" s="149"/>
      <c r="AD319" s="149"/>
      <c r="AE319" s="149"/>
      <c r="AF319" s="149"/>
      <c r="AG319" s="149" t="s">
        <v>174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ht="22.5" outlineLevel="1" x14ac:dyDescent="0.2">
      <c r="A320" s="169">
        <v>111</v>
      </c>
      <c r="B320" s="170" t="s">
        <v>573</v>
      </c>
      <c r="C320" s="183" t="s">
        <v>574</v>
      </c>
      <c r="D320" s="171" t="s">
        <v>207</v>
      </c>
      <c r="E320" s="172">
        <v>13.5</v>
      </c>
      <c r="F320" s="173"/>
      <c r="G320" s="174">
        <f>ROUND(E320*F320,2)</f>
        <v>0</v>
      </c>
      <c r="H320" s="159"/>
      <c r="I320" s="158">
        <f>ROUND(E320*H320,2)</f>
        <v>0</v>
      </c>
      <c r="J320" s="159"/>
      <c r="K320" s="158">
        <f>ROUND(E320*J320,2)</f>
        <v>0</v>
      </c>
      <c r="L320" s="158">
        <v>21</v>
      </c>
      <c r="M320" s="158">
        <f>G320*(1+L320/100)</f>
        <v>0</v>
      </c>
      <c r="N320" s="158">
        <v>1.2529999999999999E-2</v>
      </c>
      <c r="O320" s="158">
        <f>ROUND(E320*N320,2)</f>
        <v>0.17</v>
      </c>
      <c r="P320" s="158">
        <v>0</v>
      </c>
      <c r="Q320" s="158">
        <f>ROUND(E320*P320,2)</f>
        <v>0</v>
      </c>
      <c r="R320" s="158"/>
      <c r="S320" s="158" t="s">
        <v>170</v>
      </c>
      <c r="T320" s="158" t="s">
        <v>170</v>
      </c>
      <c r="U320" s="158">
        <v>0.59799999999999998</v>
      </c>
      <c r="V320" s="158">
        <f>ROUND(E320*U320,2)</f>
        <v>8.07</v>
      </c>
      <c r="W320" s="158"/>
      <c r="X320" s="158" t="s">
        <v>171</v>
      </c>
      <c r="Y320" s="149"/>
      <c r="Z320" s="149"/>
      <c r="AA320" s="149"/>
      <c r="AB320" s="149"/>
      <c r="AC320" s="149"/>
      <c r="AD320" s="149"/>
      <c r="AE320" s="149"/>
      <c r="AF320" s="149"/>
      <c r="AG320" s="149" t="s">
        <v>172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56"/>
      <c r="B321" s="157"/>
      <c r="C321" s="184" t="s">
        <v>575</v>
      </c>
      <c r="D321" s="160"/>
      <c r="E321" s="161">
        <v>13.5</v>
      </c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49"/>
      <c r="Z321" s="149"/>
      <c r="AA321" s="149"/>
      <c r="AB321" s="149"/>
      <c r="AC321" s="149"/>
      <c r="AD321" s="149"/>
      <c r="AE321" s="149"/>
      <c r="AF321" s="149"/>
      <c r="AG321" s="149" t="s">
        <v>174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ht="22.5" outlineLevel="1" x14ac:dyDescent="0.2">
      <c r="A322" s="169">
        <v>112</v>
      </c>
      <c r="B322" s="170" t="s">
        <v>576</v>
      </c>
      <c r="C322" s="183" t="s">
        <v>577</v>
      </c>
      <c r="D322" s="171" t="s">
        <v>180</v>
      </c>
      <c r="E322" s="172">
        <v>17.774640000000002</v>
      </c>
      <c r="F322" s="173"/>
      <c r="G322" s="174">
        <f>ROUND(E322*F322,2)</f>
        <v>0</v>
      </c>
      <c r="H322" s="159"/>
      <c r="I322" s="158">
        <f>ROUND(E322*H322,2)</f>
        <v>0</v>
      </c>
      <c r="J322" s="159"/>
      <c r="K322" s="158">
        <f>ROUND(E322*J322,2)</f>
        <v>0</v>
      </c>
      <c r="L322" s="158">
        <v>21</v>
      </c>
      <c r="M322" s="158">
        <f>G322*(1+L322/100)</f>
        <v>0</v>
      </c>
      <c r="N322" s="158">
        <v>1.3310000000000001E-2</v>
      </c>
      <c r="O322" s="158">
        <f>ROUND(E322*N322,2)</f>
        <v>0.24</v>
      </c>
      <c r="P322" s="158">
        <v>0</v>
      </c>
      <c r="Q322" s="158">
        <f>ROUND(E322*P322,2)</f>
        <v>0</v>
      </c>
      <c r="R322" s="158"/>
      <c r="S322" s="158" t="s">
        <v>170</v>
      </c>
      <c r="T322" s="158" t="s">
        <v>170</v>
      </c>
      <c r="U322" s="158">
        <v>0.27</v>
      </c>
      <c r="V322" s="158">
        <f>ROUND(E322*U322,2)</f>
        <v>4.8</v>
      </c>
      <c r="W322" s="158"/>
      <c r="X322" s="158" t="s">
        <v>171</v>
      </c>
      <c r="Y322" s="149"/>
      <c r="Z322" s="149"/>
      <c r="AA322" s="149"/>
      <c r="AB322" s="149"/>
      <c r="AC322" s="149"/>
      <c r="AD322" s="149"/>
      <c r="AE322" s="149"/>
      <c r="AF322" s="149"/>
      <c r="AG322" s="149" t="s">
        <v>172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6"/>
      <c r="B323" s="157"/>
      <c r="C323" s="184" t="s">
        <v>578</v>
      </c>
      <c r="D323" s="160"/>
      <c r="E323" s="161">
        <v>17.774640000000002</v>
      </c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49"/>
      <c r="Z323" s="149"/>
      <c r="AA323" s="149"/>
      <c r="AB323" s="149"/>
      <c r="AC323" s="149"/>
      <c r="AD323" s="149"/>
      <c r="AE323" s="149"/>
      <c r="AF323" s="149"/>
      <c r="AG323" s="149" t="s">
        <v>174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ht="22.5" outlineLevel="1" x14ac:dyDescent="0.2">
      <c r="A324" s="169">
        <v>113</v>
      </c>
      <c r="B324" s="170" t="s">
        <v>579</v>
      </c>
      <c r="C324" s="183" t="s">
        <v>580</v>
      </c>
      <c r="D324" s="171" t="s">
        <v>180</v>
      </c>
      <c r="E324" s="172">
        <v>17.774640000000002</v>
      </c>
      <c r="F324" s="173"/>
      <c r="G324" s="174">
        <f>ROUND(E324*F324,2)</f>
        <v>0</v>
      </c>
      <c r="H324" s="159"/>
      <c r="I324" s="158">
        <f>ROUND(E324*H324,2)</f>
        <v>0</v>
      </c>
      <c r="J324" s="159"/>
      <c r="K324" s="158">
        <f>ROUND(E324*J324,2)</f>
        <v>0</v>
      </c>
      <c r="L324" s="158">
        <v>21</v>
      </c>
      <c r="M324" s="158">
        <f>G324*(1+L324/100)</f>
        <v>0</v>
      </c>
      <c r="N324" s="158">
        <v>1.4499999999999999E-3</v>
      </c>
      <c r="O324" s="158">
        <f>ROUND(E324*N324,2)</f>
        <v>0.03</v>
      </c>
      <c r="P324" s="158">
        <v>0</v>
      </c>
      <c r="Q324" s="158">
        <f>ROUND(E324*P324,2)</f>
        <v>0</v>
      </c>
      <c r="R324" s="158"/>
      <c r="S324" s="158" t="s">
        <v>581</v>
      </c>
      <c r="T324" s="158" t="s">
        <v>581</v>
      </c>
      <c r="U324" s="158">
        <v>5.5E-2</v>
      </c>
      <c r="V324" s="158">
        <f>ROUND(E324*U324,2)</f>
        <v>0.98</v>
      </c>
      <c r="W324" s="158"/>
      <c r="X324" s="158" t="s">
        <v>171</v>
      </c>
      <c r="Y324" s="149"/>
      <c r="Z324" s="149"/>
      <c r="AA324" s="149"/>
      <c r="AB324" s="149"/>
      <c r="AC324" s="149"/>
      <c r="AD324" s="149"/>
      <c r="AE324" s="149"/>
      <c r="AF324" s="149"/>
      <c r="AG324" s="149" t="s">
        <v>172</v>
      </c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56"/>
      <c r="B325" s="157"/>
      <c r="C325" s="184" t="s">
        <v>578</v>
      </c>
      <c r="D325" s="160"/>
      <c r="E325" s="161">
        <v>17.774640000000002</v>
      </c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49"/>
      <c r="Z325" s="149"/>
      <c r="AA325" s="149"/>
      <c r="AB325" s="149"/>
      <c r="AC325" s="149"/>
      <c r="AD325" s="149"/>
      <c r="AE325" s="149"/>
      <c r="AF325" s="149"/>
      <c r="AG325" s="149" t="s">
        <v>174</v>
      </c>
      <c r="AH325" s="149">
        <v>0</v>
      </c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69">
        <v>114</v>
      </c>
      <c r="B326" s="170" t="s">
        <v>582</v>
      </c>
      <c r="C326" s="183" t="s">
        <v>583</v>
      </c>
      <c r="D326" s="171" t="s">
        <v>180</v>
      </c>
      <c r="E326" s="172">
        <v>70.238879999999995</v>
      </c>
      <c r="F326" s="173"/>
      <c r="G326" s="174">
        <f>ROUND(E326*F326,2)</f>
        <v>0</v>
      </c>
      <c r="H326" s="159"/>
      <c r="I326" s="158">
        <f>ROUND(E326*H326,2)</f>
        <v>0</v>
      </c>
      <c r="J326" s="159"/>
      <c r="K326" s="158">
        <f>ROUND(E326*J326,2)</f>
        <v>0</v>
      </c>
      <c r="L326" s="158">
        <v>21</v>
      </c>
      <c r="M326" s="158">
        <f>G326*(1+L326/100)</f>
        <v>0</v>
      </c>
      <c r="N326" s="158">
        <v>6.0000000000000002E-5</v>
      </c>
      <c r="O326" s="158">
        <f>ROUND(E326*N326,2)</f>
        <v>0</v>
      </c>
      <c r="P326" s="158">
        <v>0</v>
      </c>
      <c r="Q326" s="158">
        <f>ROUND(E326*P326,2)</f>
        <v>0</v>
      </c>
      <c r="R326" s="158"/>
      <c r="S326" s="158" t="s">
        <v>170</v>
      </c>
      <c r="T326" s="158" t="s">
        <v>170</v>
      </c>
      <c r="U326" s="158">
        <v>0</v>
      </c>
      <c r="V326" s="158">
        <f>ROUND(E326*U326,2)</f>
        <v>0</v>
      </c>
      <c r="W326" s="158"/>
      <c r="X326" s="158" t="s">
        <v>171</v>
      </c>
      <c r="Y326" s="149"/>
      <c r="Z326" s="149"/>
      <c r="AA326" s="149"/>
      <c r="AB326" s="149"/>
      <c r="AC326" s="149"/>
      <c r="AD326" s="149"/>
      <c r="AE326" s="149"/>
      <c r="AF326" s="149"/>
      <c r="AG326" s="149" t="s">
        <v>172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56"/>
      <c r="B327" s="157"/>
      <c r="C327" s="184" t="s">
        <v>584</v>
      </c>
      <c r="D327" s="160"/>
      <c r="E327" s="161">
        <v>8.1</v>
      </c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49"/>
      <c r="Z327" s="149"/>
      <c r="AA327" s="149"/>
      <c r="AB327" s="149"/>
      <c r="AC327" s="149"/>
      <c r="AD327" s="149"/>
      <c r="AE327" s="149"/>
      <c r="AF327" s="149"/>
      <c r="AG327" s="149" t="s">
        <v>174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ht="33.75" outlineLevel="1" x14ac:dyDescent="0.2">
      <c r="A328" s="156"/>
      <c r="B328" s="157"/>
      <c r="C328" s="184" t="s">
        <v>585</v>
      </c>
      <c r="D328" s="160"/>
      <c r="E328" s="161">
        <v>19.770399999999999</v>
      </c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49"/>
      <c r="Z328" s="149"/>
      <c r="AA328" s="149"/>
      <c r="AB328" s="149"/>
      <c r="AC328" s="149"/>
      <c r="AD328" s="149"/>
      <c r="AE328" s="149"/>
      <c r="AF328" s="149"/>
      <c r="AG328" s="149" t="s">
        <v>174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56"/>
      <c r="B329" s="157"/>
      <c r="C329" s="184" t="s">
        <v>586</v>
      </c>
      <c r="D329" s="160"/>
      <c r="E329" s="161">
        <v>3.4496000000000002</v>
      </c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49"/>
      <c r="Z329" s="149"/>
      <c r="AA329" s="149"/>
      <c r="AB329" s="149"/>
      <c r="AC329" s="149"/>
      <c r="AD329" s="149"/>
      <c r="AE329" s="149"/>
      <c r="AF329" s="149"/>
      <c r="AG329" s="149" t="s">
        <v>174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56"/>
      <c r="B330" s="157"/>
      <c r="C330" s="184" t="s">
        <v>587</v>
      </c>
      <c r="D330" s="160"/>
      <c r="E330" s="161">
        <v>35.549280000000003</v>
      </c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49"/>
      <c r="Z330" s="149"/>
      <c r="AA330" s="149"/>
      <c r="AB330" s="149"/>
      <c r="AC330" s="149"/>
      <c r="AD330" s="149"/>
      <c r="AE330" s="149"/>
      <c r="AF330" s="149"/>
      <c r="AG330" s="149" t="s">
        <v>174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ht="22.5" outlineLevel="1" x14ac:dyDescent="0.2">
      <c r="A331" s="156"/>
      <c r="B331" s="157"/>
      <c r="C331" s="184" t="s">
        <v>588</v>
      </c>
      <c r="D331" s="160"/>
      <c r="E331" s="161">
        <v>3.3696000000000002</v>
      </c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49"/>
      <c r="Z331" s="149"/>
      <c r="AA331" s="149"/>
      <c r="AB331" s="149"/>
      <c r="AC331" s="149"/>
      <c r="AD331" s="149"/>
      <c r="AE331" s="149"/>
      <c r="AF331" s="149"/>
      <c r="AG331" s="149" t="s">
        <v>174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69">
        <v>115</v>
      </c>
      <c r="B332" s="170" t="s">
        <v>589</v>
      </c>
      <c r="C332" s="183" t="s">
        <v>590</v>
      </c>
      <c r="D332" s="171" t="s">
        <v>180</v>
      </c>
      <c r="E332" s="172">
        <v>64.20308</v>
      </c>
      <c r="F332" s="173"/>
      <c r="G332" s="174">
        <f>ROUND(E332*F332,2)</f>
        <v>0</v>
      </c>
      <c r="H332" s="159"/>
      <c r="I332" s="158">
        <f>ROUND(E332*H332,2)</f>
        <v>0</v>
      </c>
      <c r="J332" s="159"/>
      <c r="K332" s="158">
        <f>ROUND(E332*J332,2)</f>
        <v>0</v>
      </c>
      <c r="L332" s="158">
        <v>21</v>
      </c>
      <c r="M332" s="158">
        <f>G332*(1+L332/100)</f>
        <v>0</v>
      </c>
      <c r="N332" s="158">
        <v>0</v>
      </c>
      <c r="O332" s="158">
        <f>ROUND(E332*N332,2)</f>
        <v>0</v>
      </c>
      <c r="P332" s="158">
        <v>0</v>
      </c>
      <c r="Q332" s="158">
        <f>ROUND(E332*P332,2)</f>
        <v>0</v>
      </c>
      <c r="R332" s="158"/>
      <c r="S332" s="158" t="s">
        <v>170</v>
      </c>
      <c r="T332" s="158" t="s">
        <v>170</v>
      </c>
      <c r="U332" s="158">
        <v>0.48</v>
      </c>
      <c r="V332" s="158">
        <f>ROUND(E332*U332,2)</f>
        <v>30.82</v>
      </c>
      <c r="W332" s="158"/>
      <c r="X332" s="158" t="s">
        <v>171</v>
      </c>
      <c r="Y332" s="149"/>
      <c r="Z332" s="149"/>
      <c r="AA332" s="149"/>
      <c r="AB332" s="149"/>
      <c r="AC332" s="149"/>
      <c r="AD332" s="149"/>
      <c r="AE332" s="149"/>
      <c r="AF332" s="149"/>
      <c r="AG332" s="149" t="s">
        <v>172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56"/>
      <c r="B333" s="157"/>
      <c r="C333" s="184" t="s">
        <v>591</v>
      </c>
      <c r="D333" s="160"/>
      <c r="E333" s="161">
        <v>64.20308</v>
      </c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49"/>
      <c r="Z333" s="149"/>
      <c r="AA333" s="149"/>
      <c r="AB333" s="149"/>
      <c r="AC333" s="149"/>
      <c r="AD333" s="149"/>
      <c r="AE333" s="149"/>
      <c r="AF333" s="149"/>
      <c r="AG333" s="149" t="s">
        <v>174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69">
        <v>116</v>
      </c>
      <c r="B334" s="170" t="s">
        <v>592</v>
      </c>
      <c r="C334" s="183" t="s">
        <v>593</v>
      </c>
      <c r="D334" s="171" t="s">
        <v>180</v>
      </c>
      <c r="E334" s="172">
        <v>130.97427999999999</v>
      </c>
      <c r="F334" s="173"/>
      <c r="G334" s="174">
        <f>ROUND(E334*F334,2)</f>
        <v>0</v>
      </c>
      <c r="H334" s="159"/>
      <c r="I334" s="158">
        <f>ROUND(E334*H334,2)</f>
        <v>0</v>
      </c>
      <c r="J334" s="159"/>
      <c r="K334" s="158">
        <f>ROUND(E334*J334,2)</f>
        <v>0</v>
      </c>
      <c r="L334" s="158">
        <v>21</v>
      </c>
      <c r="M334" s="158">
        <f>G334*(1+L334/100)</f>
        <v>0</v>
      </c>
      <c r="N334" s="158">
        <v>1.2999999999999999E-2</v>
      </c>
      <c r="O334" s="158">
        <f>ROUND(E334*N334,2)</f>
        <v>1.7</v>
      </c>
      <c r="P334" s="158">
        <v>0</v>
      </c>
      <c r="Q334" s="158">
        <f>ROUND(E334*P334,2)</f>
        <v>0</v>
      </c>
      <c r="R334" s="158" t="s">
        <v>500</v>
      </c>
      <c r="S334" s="158" t="s">
        <v>170</v>
      </c>
      <c r="T334" s="158" t="s">
        <v>170</v>
      </c>
      <c r="U334" s="158">
        <v>0</v>
      </c>
      <c r="V334" s="158">
        <f>ROUND(E334*U334,2)</f>
        <v>0</v>
      </c>
      <c r="W334" s="158"/>
      <c r="X334" s="158" t="s">
        <v>501</v>
      </c>
      <c r="Y334" s="149"/>
      <c r="Z334" s="149"/>
      <c r="AA334" s="149"/>
      <c r="AB334" s="149"/>
      <c r="AC334" s="149"/>
      <c r="AD334" s="149"/>
      <c r="AE334" s="149"/>
      <c r="AF334" s="149"/>
      <c r="AG334" s="149" t="s">
        <v>502</v>
      </c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6"/>
      <c r="B335" s="157"/>
      <c r="C335" s="184" t="s">
        <v>594</v>
      </c>
      <c r="D335" s="160"/>
      <c r="E335" s="161">
        <v>130.97427999999999</v>
      </c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49"/>
      <c r="Z335" s="149"/>
      <c r="AA335" s="149"/>
      <c r="AB335" s="149"/>
      <c r="AC335" s="149"/>
      <c r="AD335" s="149"/>
      <c r="AE335" s="149"/>
      <c r="AF335" s="149"/>
      <c r="AG335" s="149" t="s">
        <v>174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ht="22.5" outlineLevel="1" x14ac:dyDescent="0.2">
      <c r="A336" s="169">
        <v>117</v>
      </c>
      <c r="B336" s="170" t="s">
        <v>595</v>
      </c>
      <c r="C336" s="183" t="s">
        <v>596</v>
      </c>
      <c r="D336" s="171" t="s">
        <v>180</v>
      </c>
      <c r="E336" s="172">
        <v>12.528</v>
      </c>
      <c r="F336" s="173"/>
      <c r="G336" s="174">
        <f>ROUND(E336*F336,2)</f>
        <v>0</v>
      </c>
      <c r="H336" s="159"/>
      <c r="I336" s="158">
        <f>ROUND(E336*H336,2)</f>
        <v>0</v>
      </c>
      <c r="J336" s="159"/>
      <c r="K336" s="158">
        <f>ROUND(E336*J336,2)</f>
        <v>0</v>
      </c>
      <c r="L336" s="158">
        <v>21</v>
      </c>
      <c r="M336" s="158">
        <f>G336*(1+L336/100)</f>
        <v>0</v>
      </c>
      <c r="N336" s="158">
        <v>9.3900000000000008E-3</v>
      </c>
      <c r="O336" s="158">
        <f>ROUND(E336*N336,2)</f>
        <v>0.12</v>
      </c>
      <c r="P336" s="158">
        <v>0</v>
      </c>
      <c r="Q336" s="158">
        <f>ROUND(E336*P336,2)</f>
        <v>0</v>
      </c>
      <c r="R336" s="158"/>
      <c r="S336" s="158" t="s">
        <v>170</v>
      </c>
      <c r="T336" s="158" t="s">
        <v>170</v>
      </c>
      <c r="U336" s="158">
        <v>0.313</v>
      </c>
      <c r="V336" s="158">
        <f>ROUND(E336*U336,2)</f>
        <v>3.92</v>
      </c>
      <c r="W336" s="158"/>
      <c r="X336" s="158" t="s">
        <v>171</v>
      </c>
      <c r="Y336" s="149"/>
      <c r="Z336" s="149"/>
      <c r="AA336" s="149"/>
      <c r="AB336" s="149"/>
      <c r="AC336" s="149"/>
      <c r="AD336" s="149"/>
      <c r="AE336" s="149"/>
      <c r="AF336" s="149"/>
      <c r="AG336" s="149" t="s">
        <v>172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56"/>
      <c r="B337" s="157"/>
      <c r="C337" s="184" t="s">
        <v>597</v>
      </c>
      <c r="D337" s="160"/>
      <c r="E337" s="161">
        <v>12.528</v>
      </c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49"/>
      <c r="Z337" s="149"/>
      <c r="AA337" s="149"/>
      <c r="AB337" s="149"/>
      <c r="AC337" s="149"/>
      <c r="AD337" s="149"/>
      <c r="AE337" s="149"/>
      <c r="AF337" s="149"/>
      <c r="AG337" s="149" t="s">
        <v>174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ht="22.5" outlineLevel="1" x14ac:dyDescent="0.2">
      <c r="A338" s="169">
        <v>118</v>
      </c>
      <c r="B338" s="170" t="s">
        <v>598</v>
      </c>
      <c r="C338" s="183" t="s">
        <v>599</v>
      </c>
      <c r="D338" s="171" t="s">
        <v>169</v>
      </c>
      <c r="E338" s="172">
        <v>4.2414500000000004</v>
      </c>
      <c r="F338" s="173"/>
      <c r="G338" s="174">
        <f>ROUND(E338*F338,2)</f>
        <v>0</v>
      </c>
      <c r="H338" s="159"/>
      <c r="I338" s="158">
        <f>ROUND(E338*H338,2)</f>
        <v>0</v>
      </c>
      <c r="J338" s="159"/>
      <c r="K338" s="158">
        <f>ROUND(E338*J338,2)</f>
        <v>0</v>
      </c>
      <c r="L338" s="158">
        <v>21</v>
      </c>
      <c r="M338" s="158">
        <f>G338*(1+L338/100)</f>
        <v>0</v>
      </c>
      <c r="N338" s="158">
        <v>2.9100000000000001E-2</v>
      </c>
      <c r="O338" s="158">
        <f>ROUND(E338*N338,2)</f>
        <v>0.12</v>
      </c>
      <c r="P338" s="158">
        <v>0</v>
      </c>
      <c r="Q338" s="158">
        <f>ROUND(E338*P338,2)</f>
        <v>0</v>
      </c>
      <c r="R338" s="158"/>
      <c r="S338" s="158" t="s">
        <v>170</v>
      </c>
      <c r="T338" s="158" t="s">
        <v>170</v>
      </c>
      <c r="U338" s="158">
        <v>0</v>
      </c>
      <c r="V338" s="158">
        <f>ROUND(E338*U338,2)</f>
        <v>0</v>
      </c>
      <c r="W338" s="158"/>
      <c r="X338" s="158" t="s">
        <v>171</v>
      </c>
      <c r="Y338" s="149"/>
      <c r="Z338" s="149"/>
      <c r="AA338" s="149"/>
      <c r="AB338" s="149"/>
      <c r="AC338" s="149"/>
      <c r="AD338" s="149"/>
      <c r="AE338" s="149"/>
      <c r="AF338" s="149"/>
      <c r="AG338" s="149" t="s">
        <v>172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56"/>
      <c r="B339" s="157"/>
      <c r="C339" s="184" t="s">
        <v>600</v>
      </c>
      <c r="D339" s="160"/>
      <c r="E339" s="161">
        <v>0.29160000000000003</v>
      </c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49"/>
      <c r="Z339" s="149"/>
      <c r="AA339" s="149"/>
      <c r="AB339" s="149"/>
      <c r="AC339" s="149"/>
      <c r="AD339" s="149"/>
      <c r="AE339" s="149"/>
      <c r="AF339" s="149"/>
      <c r="AG339" s="149" t="s">
        <v>174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ht="22.5" outlineLevel="1" x14ac:dyDescent="0.2">
      <c r="A340" s="156"/>
      <c r="B340" s="157"/>
      <c r="C340" s="184" t="s">
        <v>601</v>
      </c>
      <c r="D340" s="160"/>
      <c r="E340" s="161">
        <v>0.45623999999999998</v>
      </c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49"/>
      <c r="Z340" s="149"/>
      <c r="AA340" s="149"/>
      <c r="AB340" s="149"/>
      <c r="AC340" s="149"/>
      <c r="AD340" s="149"/>
      <c r="AE340" s="149"/>
      <c r="AF340" s="149"/>
      <c r="AG340" s="149" t="s">
        <v>174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184" t="s">
        <v>602</v>
      </c>
      <c r="D341" s="160"/>
      <c r="E341" s="161">
        <v>4.9279999999999997E-2</v>
      </c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49"/>
      <c r="Z341" s="149"/>
      <c r="AA341" s="149"/>
      <c r="AB341" s="149"/>
      <c r="AC341" s="149"/>
      <c r="AD341" s="149"/>
      <c r="AE341" s="149"/>
      <c r="AF341" s="149"/>
      <c r="AG341" s="149" t="s">
        <v>174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ht="22.5" outlineLevel="1" x14ac:dyDescent="0.2">
      <c r="A342" s="156"/>
      <c r="B342" s="157"/>
      <c r="C342" s="184" t="s">
        <v>603</v>
      </c>
      <c r="D342" s="160"/>
      <c r="E342" s="161">
        <v>3.2159800000000001</v>
      </c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49"/>
      <c r="Z342" s="149"/>
      <c r="AA342" s="149"/>
      <c r="AB342" s="149"/>
      <c r="AC342" s="149"/>
      <c r="AD342" s="149"/>
      <c r="AE342" s="149"/>
      <c r="AF342" s="149"/>
      <c r="AG342" s="149" t="s">
        <v>174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6"/>
      <c r="B343" s="157"/>
      <c r="C343" s="184" t="s">
        <v>604</v>
      </c>
      <c r="D343" s="160"/>
      <c r="E343" s="161">
        <v>4.0439999999999997E-2</v>
      </c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49"/>
      <c r="Z343" s="149"/>
      <c r="AA343" s="149"/>
      <c r="AB343" s="149"/>
      <c r="AC343" s="149"/>
      <c r="AD343" s="149"/>
      <c r="AE343" s="149"/>
      <c r="AF343" s="149"/>
      <c r="AG343" s="149" t="s">
        <v>174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56"/>
      <c r="B344" s="157"/>
      <c r="C344" s="184" t="s">
        <v>605</v>
      </c>
      <c r="D344" s="160"/>
      <c r="E344" s="161">
        <v>0.18792</v>
      </c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49"/>
      <c r="Z344" s="149"/>
      <c r="AA344" s="149"/>
      <c r="AB344" s="149"/>
      <c r="AC344" s="149"/>
      <c r="AD344" s="149"/>
      <c r="AE344" s="149"/>
      <c r="AF344" s="149"/>
      <c r="AG344" s="149" t="s">
        <v>174</v>
      </c>
      <c r="AH344" s="149">
        <v>0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ht="22.5" outlineLevel="1" x14ac:dyDescent="0.2">
      <c r="A345" s="175">
        <v>119</v>
      </c>
      <c r="B345" s="176" t="s">
        <v>606</v>
      </c>
      <c r="C345" s="185" t="s">
        <v>607</v>
      </c>
      <c r="D345" s="177" t="s">
        <v>211</v>
      </c>
      <c r="E345" s="178">
        <v>6.3003900000000002</v>
      </c>
      <c r="F345" s="179"/>
      <c r="G345" s="180">
        <f>ROUND(E345*F345,2)</f>
        <v>0</v>
      </c>
      <c r="H345" s="159"/>
      <c r="I345" s="158">
        <f>ROUND(E345*H345,2)</f>
        <v>0</v>
      </c>
      <c r="J345" s="159"/>
      <c r="K345" s="158">
        <f>ROUND(E345*J345,2)</f>
        <v>0</v>
      </c>
      <c r="L345" s="158">
        <v>21</v>
      </c>
      <c r="M345" s="158">
        <f>G345*(1+L345/100)</f>
        <v>0</v>
      </c>
      <c r="N345" s="158">
        <v>0</v>
      </c>
      <c r="O345" s="158">
        <f>ROUND(E345*N345,2)</f>
        <v>0</v>
      </c>
      <c r="P345" s="158">
        <v>0</v>
      </c>
      <c r="Q345" s="158">
        <f>ROUND(E345*P345,2)</f>
        <v>0</v>
      </c>
      <c r="R345" s="158"/>
      <c r="S345" s="158" t="s">
        <v>170</v>
      </c>
      <c r="T345" s="158" t="s">
        <v>170</v>
      </c>
      <c r="U345" s="158">
        <v>1.7509999999999999</v>
      </c>
      <c r="V345" s="158">
        <f>ROUND(E345*U345,2)</f>
        <v>11.03</v>
      </c>
      <c r="W345" s="158"/>
      <c r="X345" s="158" t="s">
        <v>171</v>
      </c>
      <c r="Y345" s="149"/>
      <c r="Z345" s="149"/>
      <c r="AA345" s="149"/>
      <c r="AB345" s="149"/>
      <c r="AC345" s="149"/>
      <c r="AD345" s="149"/>
      <c r="AE345" s="149"/>
      <c r="AF345" s="149"/>
      <c r="AG345" s="149" t="s">
        <v>172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x14ac:dyDescent="0.2">
      <c r="A346" s="163" t="s">
        <v>165</v>
      </c>
      <c r="B346" s="164" t="s">
        <v>113</v>
      </c>
      <c r="C346" s="182" t="s">
        <v>114</v>
      </c>
      <c r="D346" s="165"/>
      <c r="E346" s="166"/>
      <c r="F346" s="167"/>
      <c r="G346" s="168">
        <f>SUMIF(AG347:AG384,"&lt;&gt;NOR",G347:G384)</f>
        <v>0</v>
      </c>
      <c r="H346" s="162"/>
      <c r="I346" s="162">
        <f>SUM(I347:I384)</f>
        <v>0</v>
      </c>
      <c r="J346" s="162"/>
      <c r="K346" s="162">
        <f>SUM(K347:K384)</f>
        <v>0</v>
      </c>
      <c r="L346" s="162"/>
      <c r="M346" s="162">
        <f>SUM(M347:M384)</f>
        <v>0</v>
      </c>
      <c r="N346" s="162"/>
      <c r="O346" s="162">
        <f>SUM(O347:O384)</f>
        <v>0.36000000000000004</v>
      </c>
      <c r="P346" s="162"/>
      <c r="Q346" s="162">
        <f>SUM(Q347:Q384)</f>
        <v>0.78</v>
      </c>
      <c r="R346" s="162"/>
      <c r="S346" s="162"/>
      <c r="T346" s="162"/>
      <c r="U346" s="162"/>
      <c r="V346" s="162">
        <f>SUM(V347:V384)</f>
        <v>95.199999999999989</v>
      </c>
      <c r="W346" s="162"/>
      <c r="X346" s="162"/>
      <c r="AG346" t="s">
        <v>166</v>
      </c>
    </row>
    <row r="347" spans="1:60" outlineLevel="1" x14ac:dyDescent="0.2">
      <c r="A347" s="169">
        <v>120</v>
      </c>
      <c r="B347" s="170" t="s">
        <v>608</v>
      </c>
      <c r="C347" s="183" t="s">
        <v>609</v>
      </c>
      <c r="D347" s="171" t="s">
        <v>180</v>
      </c>
      <c r="E347" s="172">
        <v>89.463999999999999</v>
      </c>
      <c r="F347" s="173"/>
      <c r="G347" s="174">
        <f>ROUND(E347*F347,2)</f>
        <v>0</v>
      </c>
      <c r="H347" s="159"/>
      <c r="I347" s="158">
        <f>ROUND(E347*H347,2)</f>
        <v>0</v>
      </c>
      <c r="J347" s="159"/>
      <c r="K347" s="158">
        <f>ROUND(E347*J347,2)</f>
        <v>0</v>
      </c>
      <c r="L347" s="158">
        <v>21</v>
      </c>
      <c r="M347" s="158">
        <f>G347*(1+L347/100)</f>
        <v>0</v>
      </c>
      <c r="N347" s="158">
        <v>0</v>
      </c>
      <c r="O347" s="158">
        <f>ROUND(E347*N347,2)</f>
        <v>0</v>
      </c>
      <c r="P347" s="158">
        <v>7.3200000000000001E-3</v>
      </c>
      <c r="Q347" s="158">
        <f>ROUND(E347*P347,2)</f>
        <v>0.65</v>
      </c>
      <c r="R347" s="158"/>
      <c r="S347" s="158" t="s">
        <v>170</v>
      </c>
      <c r="T347" s="158" t="s">
        <v>170</v>
      </c>
      <c r="U347" s="158">
        <v>9.1999999999999998E-2</v>
      </c>
      <c r="V347" s="158">
        <f>ROUND(E347*U347,2)</f>
        <v>8.23</v>
      </c>
      <c r="W347" s="158"/>
      <c r="X347" s="158" t="s">
        <v>171</v>
      </c>
      <c r="Y347" s="149"/>
      <c r="Z347" s="149"/>
      <c r="AA347" s="149"/>
      <c r="AB347" s="149"/>
      <c r="AC347" s="149"/>
      <c r="AD347" s="149"/>
      <c r="AE347" s="149"/>
      <c r="AF347" s="149"/>
      <c r="AG347" s="149" t="s">
        <v>172</v>
      </c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56"/>
      <c r="B348" s="157"/>
      <c r="C348" s="184" t="s">
        <v>491</v>
      </c>
      <c r="D348" s="160"/>
      <c r="E348" s="161">
        <v>89.463999999999999</v>
      </c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49"/>
      <c r="Z348" s="149"/>
      <c r="AA348" s="149"/>
      <c r="AB348" s="149"/>
      <c r="AC348" s="149"/>
      <c r="AD348" s="149"/>
      <c r="AE348" s="149"/>
      <c r="AF348" s="149"/>
      <c r="AG348" s="149" t="s">
        <v>174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69">
        <v>121</v>
      </c>
      <c r="B349" s="170" t="s">
        <v>610</v>
      </c>
      <c r="C349" s="183" t="s">
        <v>611</v>
      </c>
      <c r="D349" s="171" t="s">
        <v>207</v>
      </c>
      <c r="E349" s="172">
        <v>21.56</v>
      </c>
      <c r="F349" s="173"/>
      <c r="G349" s="174">
        <f>ROUND(E349*F349,2)</f>
        <v>0</v>
      </c>
      <c r="H349" s="159"/>
      <c r="I349" s="158">
        <f>ROUND(E349*H349,2)</f>
        <v>0</v>
      </c>
      <c r="J349" s="159"/>
      <c r="K349" s="158">
        <f>ROUND(E349*J349,2)</f>
        <v>0</v>
      </c>
      <c r="L349" s="158">
        <v>21</v>
      </c>
      <c r="M349" s="158">
        <f>G349*(1+L349/100)</f>
        <v>0</v>
      </c>
      <c r="N349" s="158">
        <v>0</v>
      </c>
      <c r="O349" s="158">
        <f>ROUND(E349*N349,2)</f>
        <v>0</v>
      </c>
      <c r="P349" s="158">
        <v>3.3600000000000001E-3</v>
      </c>
      <c r="Q349" s="158">
        <f>ROUND(E349*P349,2)</f>
        <v>7.0000000000000007E-2</v>
      </c>
      <c r="R349" s="158"/>
      <c r="S349" s="158" t="s">
        <v>170</v>
      </c>
      <c r="T349" s="158" t="s">
        <v>170</v>
      </c>
      <c r="U349" s="158">
        <v>6.9000000000000006E-2</v>
      </c>
      <c r="V349" s="158">
        <f>ROUND(E349*U349,2)</f>
        <v>1.49</v>
      </c>
      <c r="W349" s="158"/>
      <c r="X349" s="158" t="s">
        <v>171</v>
      </c>
      <c r="Y349" s="149"/>
      <c r="Z349" s="149"/>
      <c r="AA349" s="149"/>
      <c r="AB349" s="149"/>
      <c r="AC349" s="149"/>
      <c r="AD349" s="149"/>
      <c r="AE349" s="149"/>
      <c r="AF349" s="149"/>
      <c r="AG349" s="149" t="s">
        <v>172</v>
      </c>
      <c r="AH349" s="149"/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56"/>
      <c r="B350" s="157"/>
      <c r="C350" s="184" t="s">
        <v>612</v>
      </c>
      <c r="D350" s="160"/>
      <c r="E350" s="161">
        <v>21.56</v>
      </c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49"/>
      <c r="Z350" s="149"/>
      <c r="AA350" s="149"/>
      <c r="AB350" s="149"/>
      <c r="AC350" s="149"/>
      <c r="AD350" s="149"/>
      <c r="AE350" s="149"/>
      <c r="AF350" s="149"/>
      <c r="AG350" s="149" t="s">
        <v>174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69">
        <v>122</v>
      </c>
      <c r="B351" s="170" t="s">
        <v>613</v>
      </c>
      <c r="C351" s="183" t="s">
        <v>614</v>
      </c>
      <c r="D351" s="171" t="s">
        <v>207</v>
      </c>
      <c r="E351" s="172">
        <v>8.4</v>
      </c>
      <c r="F351" s="173"/>
      <c r="G351" s="174">
        <f>ROUND(E351*F351,2)</f>
        <v>0</v>
      </c>
      <c r="H351" s="159"/>
      <c r="I351" s="158">
        <f>ROUND(E351*H351,2)</f>
        <v>0</v>
      </c>
      <c r="J351" s="159"/>
      <c r="K351" s="158">
        <f>ROUND(E351*J351,2)</f>
        <v>0</v>
      </c>
      <c r="L351" s="158">
        <v>21</v>
      </c>
      <c r="M351" s="158">
        <f>G351*(1+L351/100)</f>
        <v>0</v>
      </c>
      <c r="N351" s="158">
        <v>0</v>
      </c>
      <c r="O351" s="158">
        <f>ROUND(E351*N351,2)</f>
        <v>0</v>
      </c>
      <c r="P351" s="158">
        <v>2.2599999999999999E-3</v>
      </c>
      <c r="Q351" s="158">
        <f>ROUND(E351*P351,2)</f>
        <v>0.02</v>
      </c>
      <c r="R351" s="158"/>
      <c r="S351" s="158" t="s">
        <v>170</v>
      </c>
      <c r="T351" s="158" t="s">
        <v>170</v>
      </c>
      <c r="U351" s="158">
        <v>5.7500000000000002E-2</v>
      </c>
      <c r="V351" s="158">
        <f>ROUND(E351*U351,2)</f>
        <v>0.48</v>
      </c>
      <c r="W351" s="158"/>
      <c r="X351" s="158" t="s">
        <v>171</v>
      </c>
      <c r="Y351" s="149"/>
      <c r="Z351" s="149"/>
      <c r="AA351" s="149"/>
      <c r="AB351" s="149"/>
      <c r="AC351" s="149"/>
      <c r="AD351" s="149"/>
      <c r="AE351" s="149"/>
      <c r="AF351" s="149"/>
      <c r="AG351" s="149" t="s">
        <v>172</v>
      </c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56"/>
      <c r="B352" s="157"/>
      <c r="C352" s="184" t="s">
        <v>615</v>
      </c>
      <c r="D352" s="160"/>
      <c r="E352" s="161">
        <v>8.4</v>
      </c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49"/>
      <c r="Z352" s="149"/>
      <c r="AA352" s="149"/>
      <c r="AB352" s="149"/>
      <c r="AC352" s="149"/>
      <c r="AD352" s="149"/>
      <c r="AE352" s="149"/>
      <c r="AF352" s="149"/>
      <c r="AG352" s="149" t="s">
        <v>174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75">
        <v>123</v>
      </c>
      <c r="B353" s="176" t="s">
        <v>616</v>
      </c>
      <c r="C353" s="185" t="s">
        <v>617</v>
      </c>
      <c r="D353" s="177" t="s">
        <v>184</v>
      </c>
      <c r="E353" s="178">
        <v>2</v>
      </c>
      <c r="F353" s="179"/>
      <c r="G353" s="180">
        <f>ROUND(E353*F353,2)</f>
        <v>0</v>
      </c>
      <c r="H353" s="159"/>
      <c r="I353" s="158">
        <f>ROUND(E353*H353,2)</f>
        <v>0</v>
      </c>
      <c r="J353" s="159"/>
      <c r="K353" s="158">
        <f>ROUND(E353*J353,2)</f>
        <v>0</v>
      </c>
      <c r="L353" s="158">
        <v>21</v>
      </c>
      <c r="M353" s="158">
        <f>G353*(1+L353/100)</f>
        <v>0</v>
      </c>
      <c r="N353" s="158">
        <v>0</v>
      </c>
      <c r="O353" s="158">
        <f>ROUND(E353*N353,2)</f>
        <v>0</v>
      </c>
      <c r="P353" s="158">
        <v>2.0080000000000001E-2</v>
      </c>
      <c r="Q353" s="158">
        <f>ROUND(E353*P353,2)</f>
        <v>0.04</v>
      </c>
      <c r="R353" s="158"/>
      <c r="S353" s="158" t="s">
        <v>170</v>
      </c>
      <c r="T353" s="158" t="s">
        <v>170</v>
      </c>
      <c r="U353" s="158">
        <v>9.1999999999999998E-2</v>
      </c>
      <c r="V353" s="158">
        <f>ROUND(E353*U353,2)</f>
        <v>0.18</v>
      </c>
      <c r="W353" s="158"/>
      <c r="X353" s="158" t="s">
        <v>171</v>
      </c>
      <c r="Y353" s="149"/>
      <c r="Z353" s="149"/>
      <c r="AA353" s="149"/>
      <c r="AB353" s="149"/>
      <c r="AC353" s="149"/>
      <c r="AD353" s="149"/>
      <c r="AE353" s="149"/>
      <c r="AF353" s="149"/>
      <c r="AG353" s="149" t="s">
        <v>172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ht="22.5" outlineLevel="1" x14ac:dyDescent="0.2">
      <c r="A354" s="169">
        <v>124</v>
      </c>
      <c r="B354" s="170" t="s">
        <v>618</v>
      </c>
      <c r="C354" s="183" t="s">
        <v>619</v>
      </c>
      <c r="D354" s="171" t="s">
        <v>207</v>
      </c>
      <c r="E354" s="172">
        <v>1</v>
      </c>
      <c r="F354" s="173"/>
      <c r="G354" s="174">
        <f>ROUND(E354*F354,2)</f>
        <v>0</v>
      </c>
      <c r="H354" s="159"/>
      <c r="I354" s="158">
        <f>ROUND(E354*H354,2)</f>
        <v>0</v>
      </c>
      <c r="J354" s="159"/>
      <c r="K354" s="158">
        <f>ROUND(E354*J354,2)</f>
        <v>0</v>
      </c>
      <c r="L354" s="158">
        <v>21</v>
      </c>
      <c r="M354" s="158">
        <f>G354*(1+L354/100)</f>
        <v>0</v>
      </c>
      <c r="N354" s="158">
        <v>0</v>
      </c>
      <c r="O354" s="158">
        <f>ROUND(E354*N354,2)</f>
        <v>0</v>
      </c>
      <c r="P354" s="158">
        <v>1.3500000000000001E-3</v>
      </c>
      <c r="Q354" s="158">
        <f>ROUND(E354*P354,2)</f>
        <v>0</v>
      </c>
      <c r="R354" s="158"/>
      <c r="S354" s="158" t="s">
        <v>170</v>
      </c>
      <c r="T354" s="158" t="s">
        <v>170</v>
      </c>
      <c r="U354" s="158">
        <v>9.1999999999999998E-2</v>
      </c>
      <c r="V354" s="158">
        <f>ROUND(E354*U354,2)</f>
        <v>0.09</v>
      </c>
      <c r="W354" s="158"/>
      <c r="X354" s="158" t="s">
        <v>171</v>
      </c>
      <c r="Y354" s="149"/>
      <c r="Z354" s="149"/>
      <c r="AA354" s="149"/>
      <c r="AB354" s="149"/>
      <c r="AC354" s="149"/>
      <c r="AD354" s="149"/>
      <c r="AE354" s="149"/>
      <c r="AF354" s="149"/>
      <c r="AG354" s="149" t="s">
        <v>172</v>
      </c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56"/>
      <c r="B355" s="157"/>
      <c r="C355" s="184" t="s">
        <v>620</v>
      </c>
      <c r="D355" s="160"/>
      <c r="E355" s="161">
        <v>1</v>
      </c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49"/>
      <c r="Z355" s="149"/>
      <c r="AA355" s="149"/>
      <c r="AB355" s="149"/>
      <c r="AC355" s="149"/>
      <c r="AD355" s="149"/>
      <c r="AE355" s="149"/>
      <c r="AF355" s="149"/>
      <c r="AG355" s="149" t="s">
        <v>174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69">
        <v>125</v>
      </c>
      <c r="B356" s="170" t="s">
        <v>621</v>
      </c>
      <c r="C356" s="183" t="s">
        <v>622</v>
      </c>
      <c r="D356" s="171" t="s">
        <v>180</v>
      </c>
      <c r="E356" s="172">
        <v>17.774640000000002</v>
      </c>
      <c r="F356" s="173"/>
      <c r="G356" s="174">
        <f>ROUND(E356*F356,2)</f>
        <v>0</v>
      </c>
      <c r="H356" s="159"/>
      <c r="I356" s="158">
        <f>ROUND(E356*H356,2)</f>
        <v>0</v>
      </c>
      <c r="J356" s="159"/>
      <c r="K356" s="158">
        <f>ROUND(E356*J356,2)</f>
        <v>0</v>
      </c>
      <c r="L356" s="158">
        <v>21</v>
      </c>
      <c r="M356" s="158">
        <f>G356*(1+L356/100)</f>
        <v>0</v>
      </c>
      <c r="N356" s="158">
        <v>1.48E-3</v>
      </c>
      <c r="O356" s="158">
        <f>ROUND(E356*N356,2)</f>
        <v>0.03</v>
      </c>
      <c r="P356" s="158">
        <v>0</v>
      </c>
      <c r="Q356" s="158">
        <f>ROUND(E356*P356,2)</f>
        <v>0</v>
      </c>
      <c r="R356" s="158"/>
      <c r="S356" s="158" t="s">
        <v>170</v>
      </c>
      <c r="T356" s="158" t="s">
        <v>170</v>
      </c>
      <c r="U356" s="158">
        <v>0.99819999999999998</v>
      </c>
      <c r="V356" s="158">
        <f>ROUND(E356*U356,2)</f>
        <v>17.739999999999998</v>
      </c>
      <c r="W356" s="158"/>
      <c r="X356" s="158" t="s">
        <v>171</v>
      </c>
      <c r="Y356" s="149"/>
      <c r="Z356" s="149"/>
      <c r="AA356" s="149"/>
      <c r="AB356" s="149"/>
      <c r="AC356" s="149"/>
      <c r="AD356" s="149"/>
      <c r="AE356" s="149"/>
      <c r="AF356" s="149"/>
      <c r="AG356" s="149" t="s">
        <v>172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ht="22.5" outlineLevel="1" x14ac:dyDescent="0.2">
      <c r="A357" s="156"/>
      <c r="B357" s="157"/>
      <c r="C357" s="184" t="s">
        <v>623</v>
      </c>
      <c r="D357" s="160"/>
      <c r="E357" s="161">
        <v>17.774640000000002</v>
      </c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49"/>
      <c r="Z357" s="149"/>
      <c r="AA357" s="149"/>
      <c r="AB357" s="149"/>
      <c r="AC357" s="149"/>
      <c r="AD357" s="149"/>
      <c r="AE357" s="149"/>
      <c r="AF357" s="149"/>
      <c r="AG357" s="149" t="s">
        <v>174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75">
        <v>126</v>
      </c>
      <c r="B358" s="176" t="s">
        <v>624</v>
      </c>
      <c r="C358" s="185" t="s">
        <v>625</v>
      </c>
      <c r="D358" s="177" t="s">
        <v>550</v>
      </c>
      <c r="E358" s="178">
        <v>1</v>
      </c>
      <c r="F358" s="179"/>
      <c r="G358" s="180">
        <f>ROUND(E358*F358,2)</f>
        <v>0</v>
      </c>
      <c r="H358" s="159"/>
      <c r="I358" s="158">
        <f>ROUND(E358*H358,2)</f>
        <v>0</v>
      </c>
      <c r="J358" s="159"/>
      <c r="K358" s="158">
        <f>ROUND(E358*J358,2)</f>
        <v>0</v>
      </c>
      <c r="L358" s="158">
        <v>21</v>
      </c>
      <c r="M358" s="158">
        <f>G358*(1+L358/100)</f>
        <v>0</v>
      </c>
      <c r="N358" s="158">
        <v>1.304E-2</v>
      </c>
      <c r="O358" s="158">
        <f>ROUND(E358*N358,2)</f>
        <v>0.01</v>
      </c>
      <c r="P358" s="158">
        <v>0</v>
      </c>
      <c r="Q358" s="158">
        <f>ROUND(E358*P358,2)</f>
        <v>0</v>
      </c>
      <c r="R358" s="158"/>
      <c r="S358" s="158" t="s">
        <v>412</v>
      </c>
      <c r="T358" s="158" t="s">
        <v>413</v>
      </c>
      <c r="U358" s="158">
        <v>0</v>
      </c>
      <c r="V358" s="158">
        <f>ROUND(E358*U358,2)</f>
        <v>0</v>
      </c>
      <c r="W358" s="158"/>
      <c r="X358" s="158" t="s">
        <v>171</v>
      </c>
      <c r="Y358" s="149"/>
      <c r="Z358" s="149"/>
      <c r="AA358" s="149"/>
      <c r="AB358" s="149"/>
      <c r="AC358" s="149"/>
      <c r="AD358" s="149"/>
      <c r="AE358" s="149"/>
      <c r="AF358" s="149"/>
      <c r="AG358" s="149" t="s">
        <v>172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69">
        <v>127</v>
      </c>
      <c r="B359" s="170" t="s">
        <v>626</v>
      </c>
      <c r="C359" s="183" t="s">
        <v>627</v>
      </c>
      <c r="D359" s="171" t="s">
        <v>207</v>
      </c>
      <c r="E359" s="172">
        <v>21.56</v>
      </c>
      <c r="F359" s="173"/>
      <c r="G359" s="174">
        <f>ROUND(E359*F359,2)</f>
        <v>0</v>
      </c>
      <c r="H359" s="159"/>
      <c r="I359" s="158">
        <f>ROUND(E359*H359,2)</f>
        <v>0</v>
      </c>
      <c r="J359" s="159"/>
      <c r="K359" s="158">
        <f>ROUND(E359*J359,2)</f>
        <v>0</v>
      </c>
      <c r="L359" s="158">
        <v>21</v>
      </c>
      <c r="M359" s="158">
        <f>G359*(1+L359/100)</f>
        <v>0</v>
      </c>
      <c r="N359" s="158">
        <v>4.0000000000000003E-5</v>
      </c>
      <c r="O359" s="158">
        <f>ROUND(E359*N359,2)</f>
        <v>0</v>
      </c>
      <c r="P359" s="158">
        <v>0</v>
      </c>
      <c r="Q359" s="158">
        <f>ROUND(E359*P359,2)</f>
        <v>0</v>
      </c>
      <c r="R359" s="158"/>
      <c r="S359" s="158" t="s">
        <v>170</v>
      </c>
      <c r="T359" s="158" t="s">
        <v>170</v>
      </c>
      <c r="U359" s="158">
        <v>0.27024999999999999</v>
      </c>
      <c r="V359" s="158">
        <f>ROUND(E359*U359,2)</f>
        <v>5.83</v>
      </c>
      <c r="W359" s="158"/>
      <c r="X359" s="158" t="s">
        <v>171</v>
      </c>
      <c r="Y359" s="149"/>
      <c r="Z359" s="149"/>
      <c r="AA359" s="149"/>
      <c r="AB359" s="149"/>
      <c r="AC359" s="149"/>
      <c r="AD359" s="149"/>
      <c r="AE359" s="149"/>
      <c r="AF359" s="149"/>
      <c r="AG359" s="149" t="s">
        <v>172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56"/>
      <c r="B360" s="157"/>
      <c r="C360" s="184" t="s">
        <v>628</v>
      </c>
      <c r="D360" s="160"/>
      <c r="E360" s="161">
        <v>21.56</v>
      </c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49"/>
      <c r="Z360" s="149"/>
      <c r="AA360" s="149"/>
      <c r="AB360" s="149"/>
      <c r="AC360" s="149"/>
      <c r="AD360" s="149"/>
      <c r="AE360" s="149"/>
      <c r="AF360" s="149"/>
      <c r="AG360" s="149" t="s">
        <v>174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69">
        <v>128</v>
      </c>
      <c r="B361" s="170" t="s">
        <v>629</v>
      </c>
      <c r="C361" s="183" t="s">
        <v>630</v>
      </c>
      <c r="D361" s="171" t="s">
        <v>207</v>
      </c>
      <c r="E361" s="172">
        <v>8.4</v>
      </c>
      <c r="F361" s="173"/>
      <c r="G361" s="174">
        <f>ROUND(E361*F361,2)</f>
        <v>0</v>
      </c>
      <c r="H361" s="159"/>
      <c r="I361" s="158">
        <f>ROUND(E361*H361,2)</f>
        <v>0</v>
      </c>
      <c r="J361" s="159"/>
      <c r="K361" s="158">
        <f>ROUND(E361*J361,2)</f>
        <v>0</v>
      </c>
      <c r="L361" s="158">
        <v>21</v>
      </c>
      <c r="M361" s="158">
        <f>G361*(1+L361/100)</f>
        <v>0</v>
      </c>
      <c r="N361" s="158">
        <v>6.0000000000000002E-5</v>
      </c>
      <c r="O361" s="158">
        <f>ROUND(E361*N361,2)</f>
        <v>0</v>
      </c>
      <c r="P361" s="158">
        <v>0</v>
      </c>
      <c r="Q361" s="158">
        <f>ROUND(E361*P361,2)</f>
        <v>0</v>
      </c>
      <c r="R361" s="158"/>
      <c r="S361" s="158" t="s">
        <v>170</v>
      </c>
      <c r="T361" s="158" t="s">
        <v>170</v>
      </c>
      <c r="U361" s="158">
        <v>0.25645000000000001</v>
      </c>
      <c r="V361" s="158">
        <f>ROUND(E361*U361,2)</f>
        <v>2.15</v>
      </c>
      <c r="W361" s="158"/>
      <c r="X361" s="158" t="s">
        <v>171</v>
      </c>
      <c r="Y361" s="149"/>
      <c r="Z361" s="149"/>
      <c r="AA361" s="149"/>
      <c r="AB361" s="149"/>
      <c r="AC361" s="149"/>
      <c r="AD361" s="149"/>
      <c r="AE361" s="149"/>
      <c r="AF361" s="149"/>
      <c r="AG361" s="149" t="s">
        <v>172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56"/>
      <c r="B362" s="157"/>
      <c r="C362" s="184" t="s">
        <v>631</v>
      </c>
      <c r="D362" s="160"/>
      <c r="E362" s="161">
        <v>8.4</v>
      </c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49"/>
      <c r="Z362" s="149"/>
      <c r="AA362" s="149"/>
      <c r="AB362" s="149"/>
      <c r="AC362" s="149"/>
      <c r="AD362" s="149"/>
      <c r="AE362" s="149"/>
      <c r="AF362" s="149"/>
      <c r="AG362" s="149" t="s">
        <v>174</v>
      </c>
      <c r="AH362" s="149">
        <v>0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69">
        <v>129</v>
      </c>
      <c r="B363" s="170" t="s">
        <v>632</v>
      </c>
      <c r="C363" s="183" t="s">
        <v>633</v>
      </c>
      <c r="D363" s="171" t="s">
        <v>207</v>
      </c>
      <c r="E363" s="172">
        <v>9.35</v>
      </c>
      <c r="F363" s="173"/>
      <c r="G363" s="174">
        <f>ROUND(E363*F363,2)</f>
        <v>0</v>
      </c>
      <c r="H363" s="159"/>
      <c r="I363" s="158">
        <f>ROUND(E363*H363,2)</f>
        <v>0</v>
      </c>
      <c r="J363" s="159"/>
      <c r="K363" s="158">
        <f>ROUND(E363*J363,2)</f>
        <v>0</v>
      </c>
      <c r="L363" s="158">
        <v>21</v>
      </c>
      <c r="M363" s="158">
        <f>G363*(1+L363/100)</f>
        <v>0</v>
      </c>
      <c r="N363" s="158">
        <v>1.4499999999999999E-3</v>
      </c>
      <c r="O363" s="158">
        <f>ROUND(E363*N363,2)</f>
        <v>0.01</v>
      </c>
      <c r="P363" s="158">
        <v>0</v>
      </c>
      <c r="Q363" s="158">
        <f>ROUND(E363*P363,2)</f>
        <v>0</v>
      </c>
      <c r="R363" s="158"/>
      <c r="S363" s="158" t="s">
        <v>170</v>
      </c>
      <c r="T363" s="158" t="s">
        <v>170</v>
      </c>
      <c r="U363" s="158">
        <v>0.2208</v>
      </c>
      <c r="V363" s="158">
        <f>ROUND(E363*U363,2)</f>
        <v>2.06</v>
      </c>
      <c r="W363" s="158"/>
      <c r="X363" s="158" t="s">
        <v>171</v>
      </c>
      <c r="Y363" s="149"/>
      <c r="Z363" s="149"/>
      <c r="AA363" s="149"/>
      <c r="AB363" s="149"/>
      <c r="AC363" s="149"/>
      <c r="AD363" s="149"/>
      <c r="AE363" s="149"/>
      <c r="AF363" s="149"/>
      <c r="AG363" s="149" t="s">
        <v>172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56"/>
      <c r="B364" s="157"/>
      <c r="C364" s="184" t="s">
        <v>634</v>
      </c>
      <c r="D364" s="160"/>
      <c r="E364" s="161">
        <v>9.35</v>
      </c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49"/>
      <c r="Z364" s="149"/>
      <c r="AA364" s="149"/>
      <c r="AB364" s="149"/>
      <c r="AC364" s="149"/>
      <c r="AD364" s="149"/>
      <c r="AE364" s="149"/>
      <c r="AF364" s="149"/>
      <c r="AG364" s="149" t="s">
        <v>174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69">
        <v>130</v>
      </c>
      <c r="B365" s="170" t="s">
        <v>635</v>
      </c>
      <c r="C365" s="183" t="s">
        <v>636</v>
      </c>
      <c r="D365" s="171" t="s">
        <v>184</v>
      </c>
      <c r="E365" s="172">
        <v>3</v>
      </c>
      <c r="F365" s="173"/>
      <c r="G365" s="174">
        <f>ROUND(E365*F365,2)</f>
        <v>0</v>
      </c>
      <c r="H365" s="159"/>
      <c r="I365" s="158">
        <f>ROUND(E365*H365,2)</f>
        <v>0</v>
      </c>
      <c r="J365" s="159"/>
      <c r="K365" s="158">
        <f>ROUND(E365*J365,2)</f>
        <v>0</v>
      </c>
      <c r="L365" s="158">
        <v>21</v>
      </c>
      <c r="M365" s="158">
        <f>G365*(1+L365/100)</f>
        <v>0</v>
      </c>
      <c r="N365" s="158">
        <v>1.2500000000000001E-2</v>
      </c>
      <c r="O365" s="158">
        <f>ROUND(E365*N365,2)</f>
        <v>0.04</v>
      </c>
      <c r="P365" s="158">
        <v>0</v>
      </c>
      <c r="Q365" s="158">
        <f>ROUND(E365*P365,2)</f>
        <v>0</v>
      </c>
      <c r="R365" s="158"/>
      <c r="S365" s="158" t="s">
        <v>412</v>
      </c>
      <c r="T365" s="158" t="s">
        <v>413</v>
      </c>
      <c r="U365" s="158">
        <v>0.93</v>
      </c>
      <c r="V365" s="158">
        <f>ROUND(E365*U365,2)</f>
        <v>2.79</v>
      </c>
      <c r="W365" s="158"/>
      <c r="X365" s="158" t="s">
        <v>171</v>
      </c>
      <c r="Y365" s="149"/>
      <c r="Z365" s="149"/>
      <c r="AA365" s="149"/>
      <c r="AB365" s="149"/>
      <c r="AC365" s="149"/>
      <c r="AD365" s="149"/>
      <c r="AE365" s="149"/>
      <c r="AF365" s="149"/>
      <c r="AG365" s="149" t="s">
        <v>172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184" t="s">
        <v>637</v>
      </c>
      <c r="D366" s="160"/>
      <c r="E366" s="161">
        <v>3</v>
      </c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49"/>
      <c r="Z366" s="149"/>
      <c r="AA366" s="149"/>
      <c r="AB366" s="149"/>
      <c r="AC366" s="149"/>
      <c r="AD366" s="149"/>
      <c r="AE366" s="149"/>
      <c r="AF366" s="149"/>
      <c r="AG366" s="149" t="s">
        <v>174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69">
        <v>131</v>
      </c>
      <c r="B367" s="170" t="s">
        <v>638</v>
      </c>
      <c r="C367" s="183" t="s">
        <v>639</v>
      </c>
      <c r="D367" s="171" t="s">
        <v>207</v>
      </c>
      <c r="E367" s="172">
        <v>9</v>
      </c>
      <c r="F367" s="173"/>
      <c r="G367" s="174">
        <f>ROUND(E367*F367,2)</f>
        <v>0</v>
      </c>
      <c r="H367" s="159"/>
      <c r="I367" s="158">
        <f>ROUND(E367*H367,2)</f>
        <v>0</v>
      </c>
      <c r="J367" s="159"/>
      <c r="K367" s="158">
        <f>ROUND(E367*J367,2)</f>
        <v>0</v>
      </c>
      <c r="L367" s="158">
        <v>21</v>
      </c>
      <c r="M367" s="158">
        <f>G367*(1+L367/100)</f>
        <v>0</v>
      </c>
      <c r="N367" s="158">
        <v>4.2900000000000004E-3</v>
      </c>
      <c r="O367" s="158">
        <f>ROUND(E367*N367,2)</f>
        <v>0.04</v>
      </c>
      <c r="P367" s="158">
        <v>0</v>
      </c>
      <c r="Q367" s="158">
        <f>ROUND(E367*P367,2)</f>
        <v>0</v>
      </c>
      <c r="R367" s="158"/>
      <c r="S367" s="158" t="s">
        <v>170</v>
      </c>
      <c r="T367" s="158" t="s">
        <v>170</v>
      </c>
      <c r="U367" s="158">
        <v>0.72794999999999999</v>
      </c>
      <c r="V367" s="158">
        <f>ROUND(E367*U367,2)</f>
        <v>6.55</v>
      </c>
      <c r="W367" s="158"/>
      <c r="X367" s="158" t="s">
        <v>171</v>
      </c>
      <c r="Y367" s="149"/>
      <c r="Z367" s="149"/>
      <c r="AA367" s="149"/>
      <c r="AB367" s="149"/>
      <c r="AC367" s="149"/>
      <c r="AD367" s="149"/>
      <c r="AE367" s="149"/>
      <c r="AF367" s="149"/>
      <c r="AG367" s="149" t="s">
        <v>172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56"/>
      <c r="B368" s="157"/>
      <c r="C368" s="184" t="s">
        <v>640</v>
      </c>
      <c r="D368" s="160"/>
      <c r="E368" s="161">
        <v>9</v>
      </c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49"/>
      <c r="Z368" s="149"/>
      <c r="AA368" s="149"/>
      <c r="AB368" s="149"/>
      <c r="AC368" s="149"/>
      <c r="AD368" s="149"/>
      <c r="AE368" s="149"/>
      <c r="AF368" s="149"/>
      <c r="AG368" s="149" t="s">
        <v>174</v>
      </c>
      <c r="AH368" s="149">
        <v>0</v>
      </c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69">
        <v>132</v>
      </c>
      <c r="B369" s="170" t="s">
        <v>641</v>
      </c>
      <c r="C369" s="183" t="s">
        <v>642</v>
      </c>
      <c r="D369" s="171" t="s">
        <v>207</v>
      </c>
      <c r="E369" s="172">
        <v>9</v>
      </c>
      <c r="F369" s="173"/>
      <c r="G369" s="174">
        <f>ROUND(E369*F369,2)</f>
        <v>0</v>
      </c>
      <c r="H369" s="159"/>
      <c r="I369" s="158">
        <f>ROUND(E369*H369,2)</f>
        <v>0</v>
      </c>
      <c r="J369" s="159"/>
      <c r="K369" s="158">
        <f>ROUND(E369*J369,2)</f>
        <v>0</v>
      </c>
      <c r="L369" s="158">
        <v>21</v>
      </c>
      <c r="M369" s="158">
        <f>G369*(1+L369/100)</f>
        <v>0</v>
      </c>
      <c r="N369" s="158">
        <v>3.31E-3</v>
      </c>
      <c r="O369" s="158">
        <f>ROUND(E369*N369,2)</f>
        <v>0.03</v>
      </c>
      <c r="P369" s="158">
        <v>0</v>
      </c>
      <c r="Q369" s="158">
        <f>ROUND(E369*P369,2)</f>
        <v>0</v>
      </c>
      <c r="R369" s="158"/>
      <c r="S369" s="158" t="s">
        <v>170</v>
      </c>
      <c r="T369" s="158" t="s">
        <v>170</v>
      </c>
      <c r="U369" s="158">
        <v>0.5806</v>
      </c>
      <c r="V369" s="158">
        <f>ROUND(E369*U369,2)</f>
        <v>5.23</v>
      </c>
      <c r="W369" s="158"/>
      <c r="X369" s="158" t="s">
        <v>171</v>
      </c>
      <c r="Y369" s="149"/>
      <c r="Z369" s="149"/>
      <c r="AA369" s="149"/>
      <c r="AB369" s="149"/>
      <c r="AC369" s="149"/>
      <c r="AD369" s="149"/>
      <c r="AE369" s="149"/>
      <c r="AF369" s="149"/>
      <c r="AG369" s="149" t="s">
        <v>172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56"/>
      <c r="B370" s="157"/>
      <c r="C370" s="184" t="s">
        <v>643</v>
      </c>
      <c r="D370" s="160"/>
      <c r="E370" s="161">
        <v>9</v>
      </c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49"/>
      <c r="Z370" s="149"/>
      <c r="AA370" s="149"/>
      <c r="AB370" s="149"/>
      <c r="AC370" s="149"/>
      <c r="AD370" s="149"/>
      <c r="AE370" s="149"/>
      <c r="AF370" s="149"/>
      <c r="AG370" s="149" t="s">
        <v>174</v>
      </c>
      <c r="AH370" s="149">
        <v>0</v>
      </c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ht="22.5" outlineLevel="1" x14ac:dyDescent="0.2">
      <c r="A371" s="169">
        <v>133</v>
      </c>
      <c r="B371" s="170" t="s">
        <v>644</v>
      </c>
      <c r="C371" s="183" t="s">
        <v>645</v>
      </c>
      <c r="D371" s="171" t="s">
        <v>207</v>
      </c>
      <c r="E371" s="172">
        <v>44</v>
      </c>
      <c r="F371" s="173"/>
      <c r="G371" s="174">
        <f>ROUND(E371*F371,2)</f>
        <v>0</v>
      </c>
      <c r="H371" s="159"/>
      <c r="I371" s="158">
        <f>ROUND(E371*H371,2)</f>
        <v>0</v>
      </c>
      <c r="J371" s="159"/>
      <c r="K371" s="158">
        <f>ROUND(E371*J371,2)</f>
        <v>0</v>
      </c>
      <c r="L371" s="158">
        <v>21</v>
      </c>
      <c r="M371" s="158">
        <f>G371*(1+L371/100)</f>
        <v>0</v>
      </c>
      <c r="N371" s="158">
        <v>1.1900000000000001E-3</v>
      </c>
      <c r="O371" s="158">
        <f>ROUND(E371*N371,2)</f>
        <v>0.05</v>
      </c>
      <c r="P371" s="158">
        <v>0</v>
      </c>
      <c r="Q371" s="158">
        <f>ROUND(E371*P371,2)</f>
        <v>0</v>
      </c>
      <c r="R371" s="158"/>
      <c r="S371" s="158" t="s">
        <v>170</v>
      </c>
      <c r="T371" s="158" t="s">
        <v>170</v>
      </c>
      <c r="U371" s="158">
        <v>0.28000000000000003</v>
      </c>
      <c r="V371" s="158">
        <f>ROUND(E371*U371,2)</f>
        <v>12.32</v>
      </c>
      <c r="W371" s="158"/>
      <c r="X371" s="158" t="s">
        <v>171</v>
      </c>
      <c r="Y371" s="149"/>
      <c r="Z371" s="149"/>
      <c r="AA371" s="149"/>
      <c r="AB371" s="149"/>
      <c r="AC371" s="149"/>
      <c r="AD371" s="149"/>
      <c r="AE371" s="149"/>
      <c r="AF371" s="149"/>
      <c r="AG371" s="149" t="s">
        <v>172</v>
      </c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56"/>
      <c r="B372" s="157"/>
      <c r="C372" s="184" t="s">
        <v>646</v>
      </c>
      <c r="D372" s="160"/>
      <c r="E372" s="161">
        <v>17.5</v>
      </c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49"/>
      <c r="Z372" s="149"/>
      <c r="AA372" s="149"/>
      <c r="AB372" s="149"/>
      <c r="AC372" s="149"/>
      <c r="AD372" s="149"/>
      <c r="AE372" s="149"/>
      <c r="AF372" s="149"/>
      <c r="AG372" s="149" t="s">
        <v>174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56"/>
      <c r="B373" s="157"/>
      <c r="C373" s="184" t="s">
        <v>647</v>
      </c>
      <c r="D373" s="160"/>
      <c r="E373" s="161">
        <v>26.5</v>
      </c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49"/>
      <c r="Z373" s="149"/>
      <c r="AA373" s="149"/>
      <c r="AB373" s="149"/>
      <c r="AC373" s="149"/>
      <c r="AD373" s="149"/>
      <c r="AE373" s="149"/>
      <c r="AF373" s="149"/>
      <c r="AG373" s="149" t="s">
        <v>174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69">
        <v>134</v>
      </c>
      <c r="B374" s="170" t="s">
        <v>648</v>
      </c>
      <c r="C374" s="183" t="s">
        <v>649</v>
      </c>
      <c r="D374" s="171" t="s">
        <v>207</v>
      </c>
      <c r="E374" s="172">
        <v>13.6</v>
      </c>
      <c r="F374" s="173"/>
      <c r="G374" s="174">
        <f>ROUND(E374*F374,2)</f>
        <v>0</v>
      </c>
      <c r="H374" s="159"/>
      <c r="I374" s="158">
        <f>ROUND(E374*H374,2)</f>
        <v>0</v>
      </c>
      <c r="J374" s="159"/>
      <c r="K374" s="158">
        <f>ROUND(E374*J374,2)</f>
        <v>0</v>
      </c>
      <c r="L374" s="158">
        <v>21</v>
      </c>
      <c r="M374" s="158">
        <f>G374*(1+L374/100)</f>
        <v>0</v>
      </c>
      <c r="N374" s="158">
        <v>2.31E-3</v>
      </c>
      <c r="O374" s="158">
        <f>ROUND(E374*N374,2)</f>
        <v>0.03</v>
      </c>
      <c r="P374" s="158">
        <v>0</v>
      </c>
      <c r="Q374" s="158">
        <f>ROUND(E374*P374,2)</f>
        <v>0</v>
      </c>
      <c r="R374" s="158"/>
      <c r="S374" s="158" t="s">
        <v>170</v>
      </c>
      <c r="T374" s="158" t="s">
        <v>170</v>
      </c>
      <c r="U374" s="158">
        <v>0.26795000000000002</v>
      </c>
      <c r="V374" s="158">
        <f>ROUND(E374*U374,2)</f>
        <v>3.64</v>
      </c>
      <c r="W374" s="158"/>
      <c r="X374" s="158" t="s">
        <v>171</v>
      </c>
      <c r="Y374" s="149"/>
      <c r="Z374" s="149"/>
      <c r="AA374" s="149"/>
      <c r="AB374" s="149"/>
      <c r="AC374" s="149"/>
      <c r="AD374" s="149"/>
      <c r="AE374" s="149"/>
      <c r="AF374" s="149"/>
      <c r="AG374" s="149" t="s">
        <v>172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56"/>
      <c r="B375" s="157"/>
      <c r="C375" s="184" t="s">
        <v>650</v>
      </c>
      <c r="D375" s="160"/>
      <c r="E375" s="161">
        <v>13.6</v>
      </c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49"/>
      <c r="Z375" s="149"/>
      <c r="AA375" s="149"/>
      <c r="AB375" s="149"/>
      <c r="AC375" s="149"/>
      <c r="AD375" s="149"/>
      <c r="AE375" s="149"/>
      <c r="AF375" s="149"/>
      <c r="AG375" s="149" t="s">
        <v>174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69">
        <v>135</v>
      </c>
      <c r="B376" s="170" t="s">
        <v>651</v>
      </c>
      <c r="C376" s="183" t="s">
        <v>652</v>
      </c>
      <c r="D376" s="171" t="s">
        <v>207</v>
      </c>
      <c r="E376" s="172">
        <v>12.6</v>
      </c>
      <c r="F376" s="173"/>
      <c r="G376" s="174">
        <f>ROUND(E376*F376,2)</f>
        <v>0</v>
      </c>
      <c r="H376" s="159"/>
      <c r="I376" s="158">
        <f>ROUND(E376*H376,2)</f>
        <v>0</v>
      </c>
      <c r="J376" s="159"/>
      <c r="K376" s="158">
        <f>ROUND(E376*J376,2)</f>
        <v>0</v>
      </c>
      <c r="L376" s="158">
        <v>21</v>
      </c>
      <c r="M376" s="158">
        <f>G376*(1+L376/100)</f>
        <v>0</v>
      </c>
      <c r="N376" s="158">
        <v>2.5000000000000001E-3</v>
      </c>
      <c r="O376" s="158">
        <f>ROUND(E376*N376,2)</f>
        <v>0.03</v>
      </c>
      <c r="P376" s="158">
        <v>0</v>
      </c>
      <c r="Q376" s="158">
        <f>ROUND(E376*P376,2)</f>
        <v>0</v>
      </c>
      <c r="R376" s="158"/>
      <c r="S376" s="158" t="s">
        <v>170</v>
      </c>
      <c r="T376" s="158" t="s">
        <v>170</v>
      </c>
      <c r="U376" s="158">
        <v>0.55184999999999995</v>
      </c>
      <c r="V376" s="158">
        <f>ROUND(E376*U376,2)</f>
        <v>6.95</v>
      </c>
      <c r="W376" s="158"/>
      <c r="X376" s="158" t="s">
        <v>171</v>
      </c>
      <c r="Y376" s="149"/>
      <c r="Z376" s="149"/>
      <c r="AA376" s="149"/>
      <c r="AB376" s="149"/>
      <c r="AC376" s="149"/>
      <c r="AD376" s="149"/>
      <c r="AE376" s="149"/>
      <c r="AF376" s="149"/>
      <c r="AG376" s="149" t="s">
        <v>172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56"/>
      <c r="B377" s="157"/>
      <c r="C377" s="184" t="s">
        <v>653</v>
      </c>
      <c r="D377" s="160"/>
      <c r="E377" s="161">
        <v>12.6</v>
      </c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49"/>
      <c r="Z377" s="149"/>
      <c r="AA377" s="149"/>
      <c r="AB377" s="149"/>
      <c r="AC377" s="149"/>
      <c r="AD377" s="149"/>
      <c r="AE377" s="149"/>
      <c r="AF377" s="149"/>
      <c r="AG377" s="149" t="s">
        <v>174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ht="22.5" outlineLevel="1" x14ac:dyDescent="0.2">
      <c r="A378" s="169">
        <v>136</v>
      </c>
      <c r="B378" s="170" t="s">
        <v>654</v>
      </c>
      <c r="C378" s="183" t="s">
        <v>655</v>
      </c>
      <c r="D378" s="171" t="s">
        <v>207</v>
      </c>
      <c r="E378" s="172">
        <v>5.2</v>
      </c>
      <c r="F378" s="173"/>
      <c r="G378" s="174">
        <f>ROUND(E378*F378,2)</f>
        <v>0</v>
      </c>
      <c r="H378" s="159"/>
      <c r="I378" s="158">
        <f>ROUND(E378*H378,2)</f>
        <v>0</v>
      </c>
      <c r="J378" s="159"/>
      <c r="K378" s="158">
        <f>ROUND(E378*J378,2)</f>
        <v>0</v>
      </c>
      <c r="L378" s="158">
        <v>21</v>
      </c>
      <c r="M378" s="158">
        <f>G378*(1+L378/100)</f>
        <v>0</v>
      </c>
      <c r="N378" s="158">
        <v>3.15E-3</v>
      </c>
      <c r="O378" s="158">
        <f>ROUND(E378*N378,2)</f>
        <v>0.02</v>
      </c>
      <c r="P378" s="158">
        <v>0</v>
      </c>
      <c r="Q378" s="158">
        <f>ROUND(E378*P378,2)</f>
        <v>0</v>
      </c>
      <c r="R378" s="158"/>
      <c r="S378" s="158" t="s">
        <v>170</v>
      </c>
      <c r="T378" s="158" t="s">
        <v>170</v>
      </c>
      <c r="U378" s="158">
        <v>0.67415000000000003</v>
      </c>
      <c r="V378" s="158">
        <f>ROUND(E378*U378,2)</f>
        <v>3.51</v>
      </c>
      <c r="W378" s="158"/>
      <c r="X378" s="158" t="s">
        <v>171</v>
      </c>
      <c r="Y378" s="149"/>
      <c r="Z378" s="149"/>
      <c r="AA378" s="149"/>
      <c r="AB378" s="149"/>
      <c r="AC378" s="149"/>
      <c r="AD378" s="149"/>
      <c r="AE378" s="149"/>
      <c r="AF378" s="149"/>
      <c r="AG378" s="149" t="s">
        <v>172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184" t="s">
        <v>656</v>
      </c>
      <c r="D379" s="160"/>
      <c r="E379" s="161">
        <v>5.2</v>
      </c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49"/>
      <c r="Z379" s="149"/>
      <c r="AA379" s="149"/>
      <c r="AB379" s="149"/>
      <c r="AC379" s="149"/>
      <c r="AD379" s="149"/>
      <c r="AE379" s="149"/>
      <c r="AF379" s="149"/>
      <c r="AG379" s="149" t="s">
        <v>174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ht="22.5" outlineLevel="1" x14ac:dyDescent="0.2">
      <c r="A380" s="169">
        <v>137</v>
      </c>
      <c r="B380" s="170" t="s">
        <v>657</v>
      </c>
      <c r="C380" s="183" t="s">
        <v>658</v>
      </c>
      <c r="D380" s="171" t="s">
        <v>207</v>
      </c>
      <c r="E380" s="172">
        <v>8.8000000000000007</v>
      </c>
      <c r="F380" s="173"/>
      <c r="G380" s="174">
        <f>ROUND(E380*F380,2)</f>
        <v>0</v>
      </c>
      <c r="H380" s="159"/>
      <c r="I380" s="158">
        <f>ROUND(E380*H380,2)</f>
        <v>0</v>
      </c>
      <c r="J380" s="159"/>
      <c r="K380" s="158">
        <f>ROUND(E380*J380,2)</f>
        <v>0</v>
      </c>
      <c r="L380" s="158">
        <v>21</v>
      </c>
      <c r="M380" s="158">
        <f>G380*(1+L380/100)</f>
        <v>0</v>
      </c>
      <c r="N380" s="158">
        <v>5.3800000000000002E-3</v>
      </c>
      <c r="O380" s="158">
        <f>ROUND(E380*N380,2)</f>
        <v>0.05</v>
      </c>
      <c r="P380" s="158">
        <v>0</v>
      </c>
      <c r="Q380" s="158">
        <f>ROUND(E380*P380,2)</f>
        <v>0</v>
      </c>
      <c r="R380" s="158"/>
      <c r="S380" s="158" t="s">
        <v>170</v>
      </c>
      <c r="T380" s="158" t="s">
        <v>170</v>
      </c>
      <c r="U380" s="158">
        <v>0.83338000000000001</v>
      </c>
      <c r="V380" s="158">
        <f>ROUND(E380*U380,2)</f>
        <v>7.33</v>
      </c>
      <c r="W380" s="158"/>
      <c r="X380" s="158" t="s">
        <v>171</v>
      </c>
      <c r="Y380" s="149"/>
      <c r="Z380" s="149"/>
      <c r="AA380" s="149"/>
      <c r="AB380" s="149"/>
      <c r="AC380" s="149"/>
      <c r="AD380" s="149"/>
      <c r="AE380" s="149"/>
      <c r="AF380" s="149"/>
      <c r="AG380" s="149" t="s">
        <v>172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56"/>
      <c r="B381" s="157"/>
      <c r="C381" s="184" t="s">
        <v>659</v>
      </c>
      <c r="D381" s="160"/>
      <c r="E381" s="161">
        <v>8.8000000000000007</v>
      </c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49"/>
      <c r="Z381" s="149"/>
      <c r="AA381" s="149"/>
      <c r="AB381" s="149"/>
      <c r="AC381" s="149"/>
      <c r="AD381" s="149"/>
      <c r="AE381" s="149"/>
      <c r="AF381" s="149"/>
      <c r="AG381" s="149" t="s">
        <v>174</v>
      </c>
      <c r="AH381" s="149">
        <v>0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ht="22.5" outlineLevel="1" x14ac:dyDescent="0.2">
      <c r="A382" s="169">
        <v>138</v>
      </c>
      <c r="B382" s="170" t="s">
        <v>660</v>
      </c>
      <c r="C382" s="183" t="s">
        <v>661</v>
      </c>
      <c r="D382" s="171" t="s">
        <v>207</v>
      </c>
      <c r="E382" s="172">
        <v>7.6</v>
      </c>
      <c r="F382" s="173"/>
      <c r="G382" s="174">
        <f>ROUND(E382*F382,2)</f>
        <v>0</v>
      </c>
      <c r="H382" s="159"/>
      <c r="I382" s="158">
        <f>ROUND(E382*H382,2)</f>
        <v>0</v>
      </c>
      <c r="J382" s="159"/>
      <c r="K382" s="158">
        <f>ROUND(E382*J382,2)</f>
        <v>0</v>
      </c>
      <c r="L382" s="158">
        <v>21</v>
      </c>
      <c r="M382" s="158">
        <f>G382*(1+L382/100)</f>
        <v>0</v>
      </c>
      <c r="N382" s="158">
        <v>2.1299999999999999E-3</v>
      </c>
      <c r="O382" s="158">
        <f>ROUND(E382*N382,2)</f>
        <v>0.02</v>
      </c>
      <c r="P382" s="158">
        <v>0</v>
      </c>
      <c r="Q382" s="158">
        <f>ROUND(E382*P382,2)</f>
        <v>0</v>
      </c>
      <c r="R382" s="158"/>
      <c r="S382" s="158" t="s">
        <v>170</v>
      </c>
      <c r="T382" s="158" t="s">
        <v>170</v>
      </c>
      <c r="U382" s="158">
        <v>0.77739999999999998</v>
      </c>
      <c r="V382" s="158">
        <f>ROUND(E382*U382,2)</f>
        <v>5.91</v>
      </c>
      <c r="W382" s="158"/>
      <c r="X382" s="158" t="s">
        <v>171</v>
      </c>
      <c r="Y382" s="149"/>
      <c r="Z382" s="149"/>
      <c r="AA382" s="149"/>
      <c r="AB382" s="149"/>
      <c r="AC382" s="149"/>
      <c r="AD382" s="149"/>
      <c r="AE382" s="149"/>
      <c r="AF382" s="149"/>
      <c r="AG382" s="149" t="s">
        <v>172</v>
      </c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56"/>
      <c r="B383" s="157"/>
      <c r="C383" s="184" t="s">
        <v>662</v>
      </c>
      <c r="D383" s="160"/>
      <c r="E383" s="161">
        <v>7.6</v>
      </c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49"/>
      <c r="Z383" s="149"/>
      <c r="AA383" s="149"/>
      <c r="AB383" s="149"/>
      <c r="AC383" s="149"/>
      <c r="AD383" s="149"/>
      <c r="AE383" s="149"/>
      <c r="AF383" s="149"/>
      <c r="AG383" s="149" t="s">
        <v>174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75">
        <v>139</v>
      </c>
      <c r="B384" s="176" t="s">
        <v>663</v>
      </c>
      <c r="C384" s="185" t="s">
        <v>664</v>
      </c>
      <c r="D384" s="177" t="s">
        <v>211</v>
      </c>
      <c r="E384" s="178">
        <v>0.56374000000000002</v>
      </c>
      <c r="F384" s="179"/>
      <c r="G384" s="180">
        <f>ROUND(E384*F384,2)</f>
        <v>0</v>
      </c>
      <c r="H384" s="159"/>
      <c r="I384" s="158">
        <f>ROUND(E384*H384,2)</f>
        <v>0</v>
      </c>
      <c r="J384" s="159"/>
      <c r="K384" s="158">
        <f>ROUND(E384*J384,2)</f>
        <v>0</v>
      </c>
      <c r="L384" s="158">
        <v>21</v>
      </c>
      <c r="M384" s="158">
        <f>G384*(1+L384/100)</f>
        <v>0</v>
      </c>
      <c r="N384" s="158">
        <v>0</v>
      </c>
      <c r="O384" s="158">
        <f>ROUND(E384*N384,2)</f>
        <v>0</v>
      </c>
      <c r="P384" s="158">
        <v>0</v>
      </c>
      <c r="Q384" s="158">
        <f>ROUND(E384*P384,2)</f>
        <v>0</v>
      </c>
      <c r="R384" s="158"/>
      <c r="S384" s="158" t="s">
        <v>170</v>
      </c>
      <c r="T384" s="158" t="s">
        <v>170</v>
      </c>
      <c r="U384" s="158">
        <v>4.82</v>
      </c>
      <c r="V384" s="158">
        <f>ROUND(E384*U384,2)</f>
        <v>2.72</v>
      </c>
      <c r="W384" s="158"/>
      <c r="X384" s="158" t="s">
        <v>171</v>
      </c>
      <c r="Y384" s="149"/>
      <c r="Z384" s="149"/>
      <c r="AA384" s="149"/>
      <c r="AB384" s="149"/>
      <c r="AC384" s="149"/>
      <c r="AD384" s="149"/>
      <c r="AE384" s="149"/>
      <c r="AF384" s="149"/>
      <c r="AG384" s="149" t="s">
        <v>172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x14ac:dyDescent="0.2">
      <c r="A385" s="163" t="s">
        <v>165</v>
      </c>
      <c r="B385" s="164" t="s">
        <v>115</v>
      </c>
      <c r="C385" s="182" t="s">
        <v>116</v>
      </c>
      <c r="D385" s="165"/>
      <c r="E385" s="166"/>
      <c r="F385" s="167"/>
      <c r="G385" s="168">
        <f>SUMIF(AG386:AG397,"&lt;&gt;NOR",G386:G397)</f>
        <v>0</v>
      </c>
      <c r="H385" s="162"/>
      <c r="I385" s="162">
        <f>SUM(I386:I397)</f>
        <v>0</v>
      </c>
      <c r="J385" s="162"/>
      <c r="K385" s="162">
        <f>SUM(K386:K397)</f>
        <v>0</v>
      </c>
      <c r="L385" s="162"/>
      <c r="M385" s="162">
        <f>SUM(M386:M397)</f>
        <v>0</v>
      </c>
      <c r="N385" s="162"/>
      <c r="O385" s="162">
        <f>SUM(O386:O397)</f>
        <v>2.7100000000000004</v>
      </c>
      <c r="P385" s="162"/>
      <c r="Q385" s="162">
        <f>SUM(Q386:Q397)</f>
        <v>0.35</v>
      </c>
      <c r="R385" s="162"/>
      <c r="S385" s="162"/>
      <c r="T385" s="162"/>
      <c r="U385" s="162"/>
      <c r="V385" s="162">
        <f>SUM(V386:V397)</f>
        <v>101.65999999999998</v>
      </c>
      <c r="W385" s="162"/>
      <c r="X385" s="162"/>
      <c r="AG385" t="s">
        <v>166</v>
      </c>
    </row>
    <row r="386" spans="1:60" outlineLevel="1" x14ac:dyDescent="0.2">
      <c r="A386" s="175">
        <v>140</v>
      </c>
      <c r="B386" s="176" t="s">
        <v>665</v>
      </c>
      <c r="C386" s="185" t="s">
        <v>666</v>
      </c>
      <c r="D386" s="177" t="s">
        <v>184</v>
      </c>
      <c r="E386" s="178">
        <v>2</v>
      </c>
      <c r="F386" s="179"/>
      <c r="G386" s="180">
        <f t="shared" ref="G386:G391" si="7">ROUND(E386*F386,2)</f>
        <v>0</v>
      </c>
      <c r="H386" s="159"/>
      <c r="I386" s="158">
        <f t="shared" ref="I386:I391" si="8">ROUND(E386*H386,2)</f>
        <v>0</v>
      </c>
      <c r="J386" s="159"/>
      <c r="K386" s="158">
        <f t="shared" ref="K386:K391" si="9">ROUND(E386*J386,2)</f>
        <v>0</v>
      </c>
      <c r="L386" s="158">
        <v>21</v>
      </c>
      <c r="M386" s="158">
        <f t="shared" ref="M386:M391" si="10">G386*(1+L386/100)</f>
        <v>0</v>
      </c>
      <c r="N386" s="158">
        <v>0</v>
      </c>
      <c r="O386" s="158">
        <f t="shared" ref="O386:O391" si="11">ROUND(E386*N386,2)</f>
        <v>0</v>
      </c>
      <c r="P386" s="158">
        <v>0.17399999999999999</v>
      </c>
      <c r="Q386" s="158">
        <f t="shared" ref="Q386:Q391" si="12">ROUND(E386*P386,2)</f>
        <v>0.35</v>
      </c>
      <c r="R386" s="158"/>
      <c r="S386" s="158" t="s">
        <v>170</v>
      </c>
      <c r="T386" s="158" t="s">
        <v>170</v>
      </c>
      <c r="U386" s="158">
        <v>0.95</v>
      </c>
      <c r="V386" s="158">
        <f t="shared" ref="V386:V391" si="13">ROUND(E386*U386,2)</f>
        <v>1.9</v>
      </c>
      <c r="W386" s="158"/>
      <c r="X386" s="158" t="s">
        <v>171</v>
      </c>
      <c r="Y386" s="149"/>
      <c r="Z386" s="149"/>
      <c r="AA386" s="149"/>
      <c r="AB386" s="149"/>
      <c r="AC386" s="149"/>
      <c r="AD386" s="149"/>
      <c r="AE386" s="149"/>
      <c r="AF386" s="149"/>
      <c r="AG386" s="149" t="s">
        <v>172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ht="22.5" outlineLevel="1" x14ac:dyDescent="0.2">
      <c r="A387" s="175">
        <v>141</v>
      </c>
      <c r="B387" s="176" t="s">
        <v>667</v>
      </c>
      <c r="C387" s="185" t="s">
        <v>668</v>
      </c>
      <c r="D387" s="177" t="s">
        <v>184</v>
      </c>
      <c r="E387" s="178">
        <v>4</v>
      </c>
      <c r="F387" s="179"/>
      <c r="G387" s="180">
        <f t="shared" si="7"/>
        <v>0</v>
      </c>
      <c r="H387" s="159"/>
      <c r="I387" s="158">
        <f t="shared" si="8"/>
        <v>0</v>
      </c>
      <c r="J387" s="159"/>
      <c r="K387" s="158">
        <f t="shared" si="9"/>
        <v>0</v>
      </c>
      <c r="L387" s="158">
        <v>21</v>
      </c>
      <c r="M387" s="158">
        <f t="shared" si="10"/>
        <v>0</v>
      </c>
      <c r="N387" s="158">
        <v>0.17879</v>
      </c>
      <c r="O387" s="158">
        <f t="shared" si="11"/>
        <v>0.72</v>
      </c>
      <c r="P387" s="158">
        <v>0</v>
      </c>
      <c r="Q387" s="158">
        <f t="shared" si="12"/>
        <v>0</v>
      </c>
      <c r="R387" s="158"/>
      <c r="S387" s="158" t="s">
        <v>170</v>
      </c>
      <c r="T387" s="158" t="s">
        <v>413</v>
      </c>
      <c r="U387" s="158">
        <v>4.6399400000000002</v>
      </c>
      <c r="V387" s="158">
        <f t="shared" si="13"/>
        <v>18.559999999999999</v>
      </c>
      <c r="W387" s="158"/>
      <c r="X387" s="158" t="s">
        <v>291</v>
      </c>
      <c r="Y387" s="149"/>
      <c r="Z387" s="149"/>
      <c r="AA387" s="149"/>
      <c r="AB387" s="149"/>
      <c r="AC387" s="149"/>
      <c r="AD387" s="149"/>
      <c r="AE387" s="149"/>
      <c r="AF387" s="149"/>
      <c r="AG387" s="149" t="s">
        <v>292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ht="22.5" outlineLevel="1" x14ac:dyDescent="0.2">
      <c r="A388" s="175">
        <v>142</v>
      </c>
      <c r="B388" s="176" t="s">
        <v>669</v>
      </c>
      <c r="C388" s="185" t="s">
        <v>670</v>
      </c>
      <c r="D388" s="177" t="s">
        <v>184</v>
      </c>
      <c r="E388" s="178">
        <v>8</v>
      </c>
      <c r="F388" s="179"/>
      <c r="G388" s="180">
        <f t="shared" si="7"/>
        <v>0</v>
      </c>
      <c r="H388" s="159"/>
      <c r="I388" s="158">
        <f t="shared" si="8"/>
        <v>0</v>
      </c>
      <c r="J388" s="159"/>
      <c r="K388" s="158">
        <f t="shared" si="9"/>
        <v>0</v>
      </c>
      <c r="L388" s="158">
        <v>21</v>
      </c>
      <c r="M388" s="158">
        <f t="shared" si="10"/>
        <v>0</v>
      </c>
      <c r="N388" s="158">
        <v>0.1797</v>
      </c>
      <c r="O388" s="158">
        <f t="shared" si="11"/>
        <v>1.44</v>
      </c>
      <c r="P388" s="158">
        <v>0</v>
      </c>
      <c r="Q388" s="158">
        <f t="shared" si="12"/>
        <v>0</v>
      </c>
      <c r="R388" s="158"/>
      <c r="S388" s="158" t="s">
        <v>170</v>
      </c>
      <c r="T388" s="158" t="s">
        <v>413</v>
      </c>
      <c r="U388" s="158">
        <v>4.6402200000000002</v>
      </c>
      <c r="V388" s="158">
        <f t="shared" si="13"/>
        <v>37.119999999999997</v>
      </c>
      <c r="W388" s="158"/>
      <c r="X388" s="158" t="s">
        <v>291</v>
      </c>
      <c r="Y388" s="149"/>
      <c r="Z388" s="149"/>
      <c r="AA388" s="149"/>
      <c r="AB388" s="149"/>
      <c r="AC388" s="149"/>
      <c r="AD388" s="149"/>
      <c r="AE388" s="149"/>
      <c r="AF388" s="149"/>
      <c r="AG388" s="149" t="s">
        <v>292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ht="22.5" outlineLevel="1" x14ac:dyDescent="0.2">
      <c r="A389" s="175">
        <v>143</v>
      </c>
      <c r="B389" s="176" t="s">
        <v>669</v>
      </c>
      <c r="C389" s="185" t="s">
        <v>671</v>
      </c>
      <c r="D389" s="177" t="s">
        <v>184</v>
      </c>
      <c r="E389" s="178">
        <v>1</v>
      </c>
      <c r="F389" s="179"/>
      <c r="G389" s="180">
        <f t="shared" si="7"/>
        <v>0</v>
      </c>
      <c r="H389" s="159"/>
      <c r="I389" s="158">
        <f t="shared" si="8"/>
        <v>0</v>
      </c>
      <c r="J389" s="159"/>
      <c r="K389" s="158">
        <f t="shared" si="9"/>
        <v>0</v>
      </c>
      <c r="L389" s="158">
        <v>21</v>
      </c>
      <c r="M389" s="158">
        <f t="shared" si="10"/>
        <v>0</v>
      </c>
      <c r="N389" s="158">
        <v>0.1842</v>
      </c>
      <c r="O389" s="158">
        <f t="shared" si="11"/>
        <v>0.18</v>
      </c>
      <c r="P389" s="158">
        <v>0</v>
      </c>
      <c r="Q389" s="158">
        <f t="shared" si="12"/>
        <v>0</v>
      </c>
      <c r="R389" s="158"/>
      <c r="S389" s="158" t="s">
        <v>170</v>
      </c>
      <c r="T389" s="158" t="s">
        <v>413</v>
      </c>
      <c r="U389" s="158">
        <v>4.6415899999999999</v>
      </c>
      <c r="V389" s="158">
        <f t="shared" si="13"/>
        <v>4.6399999999999997</v>
      </c>
      <c r="W389" s="158"/>
      <c r="X389" s="158" t="s">
        <v>291</v>
      </c>
      <c r="Y389" s="149"/>
      <c r="Z389" s="149"/>
      <c r="AA389" s="149"/>
      <c r="AB389" s="149"/>
      <c r="AC389" s="149"/>
      <c r="AD389" s="149"/>
      <c r="AE389" s="149"/>
      <c r="AF389" s="149"/>
      <c r="AG389" s="149" t="s">
        <v>292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">
      <c r="A390" s="175">
        <v>144</v>
      </c>
      <c r="B390" s="176" t="s">
        <v>672</v>
      </c>
      <c r="C390" s="185" t="s">
        <v>673</v>
      </c>
      <c r="D390" s="177" t="s">
        <v>184</v>
      </c>
      <c r="E390" s="178">
        <v>1</v>
      </c>
      <c r="F390" s="179"/>
      <c r="G390" s="180">
        <f t="shared" si="7"/>
        <v>0</v>
      </c>
      <c r="H390" s="159"/>
      <c r="I390" s="158">
        <f t="shared" si="8"/>
        <v>0</v>
      </c>
      <c r="J390" s="159"/>
      <c r="K390" s="158">
        <f t="shared" si="9"/>
        <v>0</v>
      </c>
      <c r="L390" s="158">
        <v>21</v>
      </c>
      <c r="M390" s="158">
        <f t="shared" si="10"/>
        <v>0</v>
      </c>
      <c r="N390" s="158">
        <v>2.9999999999999997E-4</v>
      </c>
      <c r="O390" s="158">
        <f t="shared" si="11"/>
        <v>0</v>
      </c>
      <c r="P390" s="158">
        <v>0</v>
      </c>
      <c r="Q390" s="158">
        <f t="shared" si="12"/>
        <v>0</v>
      </c>
      <c r="R390" s="158" t="s">
        <v>500</v>
      </c>
      <c r="S390" s="158" t="s">
        <v>170</v>
      </c>
      <c r="T390" s="158" t="s">
        <v>170</v>
      </c>
      <c r="U390" s="158">
        <v>0</v>
      </c>
      <c r="V390" s="158">
        <f t="shared" si="13"/>
        <v>0</v>
      </c>
      <c r="W390" s="158"/>
      <c r="X390" s="158" t="s">
        <v>501</v>
      </c>
      <c r="Y390" s="149"/>
      <c r="Z390" s="149"/>
      <c r="AA390" s="149"/>
      <c r="AB390" s="149"/>
      <c r="AC390" s="149"/>
      <c r="AD390" s="149"/>
      <c r="AE390" s="149"/>
      <c r="AF390" s="149"/>
      <c r="AG390" s="149" t="s">
        <v>502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69">
        <v>145</v>
      </c>
      <c r="B391" s="170" t="s">
        <v>674</v>
      </c>
      <c r="C391" s="183" t="s">
        <v>675</v>
      </c>
      <c r="D391" s="171" t="s">
        <v>550</v>
      </c>
      <c r="E391" s="172">
        <v>7.2</v>
      </c>
      <c r="F391" s="173"/>
      <c r="G391" s="174">
        <f t="shared" si="7"/>
        <v>0</v>
      </c>
      <c r="H391" s="159"/>
      <c r="I391" s="158">
        <f t="shared" si="8"/>
        <v>0</v>
      </c>
      <c r="J391" s="159"/>
      <c r="K391" s="158">
        <f t="shared" si="9"/>
        <v>0</v>
      </c>
      <c r="L391" s="158">
        <v>21</v>
      </c>
      <c r="M391" s="158">
        <f t="shared" si="10"/>
        <v>0</v>
      </c>
      <c r="N391" s="158">
        <v>2.0369999999999999E-2</v>
      </c>
      <c r="O391" s="158">
        <f t="shared" si="11"/>
        <v>0.15</v>
      </c>
      <c r="P391" s="158">
        <v>0</v>
      </c>
      <c r="Q391" s="158">
        <f t="shared" si="12"/>
        <v>0</v>
      </c>
      <c r="R391" s="158"/>
      <c r="S391" s="158" t="s">
        <v>412</v>
      </c>
      <c r="T391" s="158" t="s">
        <v>413</v>
      </c>
      <c r="U391" s="158">
        <v>0</v>
      </c>
      <c r="V391" s="158">
        <f t="shared" si="13"/>
        <v>0</v>
      </c>
      <c r="W391" s="158"/>
      <c r="X391" s="158" t="s">
        <v>171</v>
      </c>
      <c r="Y391" s="149"/>
      <c r="Z391" s="149"/>
      <c r="AA391" s="149"/>
      <c r="AB391" s="149"/>
      <c r="AC391" s="149"/>
      <c r="AD391" s="149"/>
      <c r="AE391" s="149"/>
      <c r="AF391" s="149"/>
      <c r="AG391" s="149" t="s">
        <v>172</v>
      </c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">
      <c r="A392" s="156"/>
      <c r="B392" s="157"/>
      <c r="C392" s="184" t="s">
        <v>676</v>
      </c>
      <c r="D392" s="160"/>
      <c r="E392" s="161">
        <v>7.2</v>
      </c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49"/>
      <c r="Z392" s="149"/>
      <c r="AA392" s="149"/>
      <c r="AB392" s="149"/>
      <c r="AC392" s="149"/>
      <c r="AD392" s="149"/>
      <c r="AE392" s="149"/>
      <c r="AF392" s="149"/>
      <c r="AG392" s="149" t="s">
        <v>174</v>
      </c>
      <c r="AH392" s="149">
        <v>0</v>
      </c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ht="22.5" outlineLevel="1" x14ac:dyDescent="0.2">
      <c r="A393" s="169">
        <v>146</v>
      </c>
      <c r="B393" s="170" t="s">
        <v>677</v>
      </c>
      <c r="C393" s="183" t="s">
        <v>678</v>
      </c>
      <c r="D393" s="171" t="s">
        <v>207</v>
      </c>
      <c r="E393" s="172">
        <v>7.6</v>
      </c>
      <c r="F393" s="173"/>
      <c r="G393" s="174">
        <f>ROUND(E393*F393,2)</f>
        <v>0</v>
      </c>
      <c r="H393" s="159"/>
      <c r="I393" s="158">
        <f>ROUND(E393*H393,2)</f>
        <v>0</v>
      </c>
      <c r="J393" s="159"/>
      <c r="K393" s="158">
        <f>ROUND(E393*J393,2)</f>
        <v>0</v>
      </c>
      <c r="L393" s="158">
        <v>21</v>
      </c>
      <c r="M393" s="158">
        <f>G393*(1+L393/100)</f>
        <v>0</v>
      </c>
      <c r="N393" s="158">
        <v>5.5100000000000001E-3</v>
      </c>
      <c r="O393" s="158">
        <f>ROUND(E393*N393,2)</f>
        <v>0.04</v>
      </c>
      <c r="P393" s="158">
        <v>0</v>
      </c>
      <c r="Q393" s="158">
        <f>ROUND(E393*P393,2)</f>
        <v>0</v>
      </c>
      <c r="R393" s="158"/>
      <c r="S393" s="158" t="s">
        <v>170</v>
      </c>
      <c r="T393" s="158" t="s">
        <v>170</v>
      </c>
      <c r="U393" s="158">
        <v>0.43</v>
      </c>
      <c r="V393" s="158">
        <f>ROUND(E393*U393,2)</f>
        <v>3.27</v>
      </c>
      <c r="W393" s="158"/>
      <c r="X393" s="158" t="s">
        <v>171</v>
      </c>
      <c r="Y393" s="149"/>
      <c r="Z393" s="149"/>
      <c r="AA393" s="149"/>
      <c r="AB393" s="149"/>
      <c r="AC393" s="149"/>
      <c r="AD393" s="149"/>
      <c r="AE393" s="149"/>
      <c r="AF393" s="149"/>
      <c r="AG393" s="149" t="s">
        <v>172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6"/>
      <c r="B394" s="157"/>
      <c r="C394" s="184" t="s">
        <v>662</v>
      </c>
      <c r="D394" s="160"/>
      <c r="E394" s="161">
        <v>7.6</v>
      </c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49"/>
      <c r="Z394" s="149"/>
      <c r="AA394" s="149"/>
      <c r="AB394" s="149"/>
      <c r="AC394" s="149"/>
      <c r="AD394" s="149"/>
      <c r="AE394" s="149"/>
      <c r="AF394" s="149"/>
      <c r="AG394" s="149" t="s">
        <v>174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ht="22.5" outlineLevel="1" x14ac:dyDescent="0.2">
      <c r="A395" s="175">
        <v>147</v>
      </c>
      <c r="B395" s="176" t="s">
        <v>679</v>
      </c>
      <c r="C395" s="185" t="s">
        <v>680</v>
      </c>
      <c r="D395" s="177" t="s">
        <v>184</v>
      </c>
      <c r="E395" s="178">
        <v>3</v>
      </c>
      <c r="F395" s="179"/>
      <c r="G395" s="180">
        <f>ROUND(E395*F395,2)</f>
        <v>0</v>
      </c>
      <c r="H395" s="159"/>
      <c r="I395" s="158">
        <f>ROUND(E395*H395,2)</f>
        <v>0</v>
      </c>
      <c r="J395" s="159"/>
      <c r="K395" s="158">
        <f>ROUND(E395*J395,2)</f>
        <v>0</v>
      </c>
      <c r="L395" s="158">
        <v>21</v>
      </c>
      <c r="M395" s="158">
        <f>G395*(1+L395/100)</f>
        <v>0</v>
      </c>
      <c r="N395" s="158">
        <v>0</v>
      </c>
      <c r="O395" s="158">
        <f>ROUND(E395*N395,2)</f>
        <v>0</v>
      </c>
      <c r="P395" s="158">
        <v>0</v>
      </c>
      <c r="Q395" s="158">
        <f>ROUND(E395*P395,2)</f>
        <v>0</v>
      </c>
      <c r="R395" s="158"/>
      <c r="S395" s="158" t="s">
        <v>170</v>
      </c>
      <c r="T395" s="158" t="s">
        <v>170</v>
      </c>
      <c r="U395" s="158">
        <v>10.728</v>
      </c>
      <c r="V395" s="158">
        <f>ROUND(E395*U395,2)</f>
        <v>32.18</v>
      </c>
      <c r="W395" s="158"/>
      <c r="X395" s="158" t="s">
        <v>171</v>
      </c>
      <c r="Y395" s="149"/>
      <c r="Z395" s="149"/>
      <c r="AA395" s="149"/>
      <c r="AB395" s="149"/>
      <c r="AC395" s="149"/>
      <c r="AD395" s="149"/>
      <c r="AE395" s="149"/>
      <c r="AF395" s="149"/>
      <c r="AG395" s="149" t="s">
        <v>172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75">
        <v>148</v>
      </c>
      <c r="B396" s="176" t="s">
        <v>681</v>
      </c>
      <c r="C396" s="185" t="s">
        <v>682</v>
      </c>
      <c r="D396" s="177" t="s">
        <v>550</v>
      </c>
      <c r="E396" s="178">
        <v>1</v>
      </c>
      <c r="F396" s="179"/>
      <c r="G396" s="180">
        <f>ROUND(E396*F396,2)</f>
        <v>0</v>
      </c>
      <c r="H396" s="159"/>
      <c r="I396" s="158">
        <f>ROUND(E396*H396,2)</f>
        <v>0</v>
      </c>
      <c r="J396" s="159"/>
      <c r="K396" s="158">
        <f>ROUND(E396*J396,2)</f>
        <v>0</v>
      </c>
      <c r="L396" s="158">
        <v>21</v>
      </c>
      <c r="M396" s="158">
        <f>G396*(1+L396/100)</f>
        <v>0</v>
      </c>
      <c r="N396" s="158">
        <v>0.184</v>
      </c>
      <c r="O396" s="158">
        <f>ROUND(E396*N396,2)</f>
        <v>0.18</v>
      </c>
      <c r="P396" s="158">
        <v>0</v>
      </c>
      <c r="Q396" s="158">
        <f>ROUND(E396*P396,2)</f>
        <v>0</v>
      </c>
      <c r="R396" s="158"/>
      <c r="S396" s="158" t="s">
        <v>412</v>
      </c>
      <c r="T396" s="158" t="s">
        <v>413</v>
      </c>
      <c r="U396" s="158">
        <v>0</v>
      </c>
      <c r="V396" s="158">
        <f>ROUND(E396*U396,2)</f>
        <v>0</v>
      </c>
      <c r="W396" s="158"/>
      <c r="X396" s="158" t="s">
        <v>501</v>
      </c>
      <c r="Y396" s="149"/>
      <c r="Z396" s="149"/>
      <c r="AA396" s="149"/>
      <c r="AB396" s="149"/>
      <c r="AC396" s="149"/>
      <c r="AD396" s="149"/>
      <c r="AE396" s="149"/>
      <c r="AF396" s="149"/>
      <c r="AG396" s="149" t="s">
        <v>502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75">
        <v>149</v>
      </c>
      <c r="B397" s="176" t="s">
        <v>683</v>
      </c>
      <c r="C397" s="185" t="s">
        <v>684</v>
      </c>
      <c r="D397" s="177" t="s">
        <v>211</v>
      </c>
      <c r="E397" s="178">
        <v>1.6463099999999999</v>
      </c>
      <c r="F397" s="179"/>
      <c r="G397" s="180">
        <f>ROUND(E397*F397,2)</f>
        <v>0</v>
      </c>
      <c r="H397" s="159"/>
      <c r="I397" s="158">
        <f>ROUND(E397*H397,2)</f>
        <v>0</v>
      </c>
      <c r="J397" s="159"/>
      <c r="K397" s="158">
        <f>ROUND(E397*J397,2)</f>
        <v>0</v>
      </c>
      <c r="L397" s="158">
        <v>21</v>
      </c>
      <c r="M397" s="158">
        <f>G397*(1+L397/100)</f>
        <v>0</v>
      </c>
      <c r="N397" s="158">
        <v>0</v>
      </c>
      <c r="O397" s="158">
        <f>ROUND(E397*N397,2)</f>
        <v>0</v>
      </c>
      <c r="P397" s="158">
        <v>0</v>
      </c>
      <c r="Q397" s="158">
        <f>ROUND(E397*P397,2)</f>
        <v>0</v>
      </c>
      <c r="R397" s="158"/>
      <c r="S397" s="158" t="s">
        <v>170</v>
      </c>
      <c r="T397" s="158" t="s">
        <v>170</v>
      </c>
      <c r="U397" s="158">
        <v>2.4209999999999998</v>
      </c>
      <c r="V397" s="158">
        <f>ROUND(E397*U397,2)</f>
        <v>3.99</v>
      </c>
      <c r="W397" s="158"/>
      <c r="X397" s="158" t="s">
        <v>171</v>
      </c>
      <c r="Y397" s="149"/>
      <c r="Z397" s="149"/>
      <c r="AA397" s="149"/>
      <c r="AB397" s="149"/>
      <c r="AC397" s="149"/>
      <c r="AD397" s="149"/>
      <c r="AE397" s="149"/>
      <c r="AF397" s="149"/>
      <c r="AG397" s="149" t="s">
        <v>172</v>
      </c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x14ac:dyDescent="0.2">
      <c r="A398" s="163" t="s">
        <v>165</v>
      </c>
      <c r="B398" s="164" t="s">
        <v>117</v>
      </c>
      <c r="C398" s="182" t="s">
        <v>118</v>
      </c>
      <c r="D398" s="165"/>
      <c r="E398" s="166"/>
      <c r="F398" s="167"/>
      <c r="G398" s="168">
        <f>SUMIF(AG399:AG407,"&lt;&gt;NOR",G399:G407)</f>
        <v>0</v>
      </c>
      <c r="H398" s="162"/>
      <c r="I398" s="162">
        <f>SUM(I399:I407)</f>
        <v>0</v>
      </c>
      <c r="J398" s="162"/>
      <c r="K398" s="162">
        <f>SUM(K399:K407)</f>
        <v>0</v>
      </c>
      <c r="L398" s="162"/>
      <c r="M398" s="162">
        <f>SUM(M399:M407)</f>
        <v>0</v>
      </c>
      <c r="N398" s="162"/>
      <c r="O398" s="162">
        <f>SUM(O399:O407)</f>
        <v>0.49</v>
      </c>
      <c r="P398" s="162"/>
      <c r="Q398" s="162">
        <f>SUM(Q399:Q407)</f>
        <v>1.19</v>
      </c>
      <c r="R398" s="162"/>
      <c r="S398" s="162"/>
      <c r="T398" s="162"/>
      <c r="U398" s="162"/>
      <c r="V398" s="162">
        <f>SUM(V399:V407)</f>
        <v>122.58999999999999</v>
      </c>
      <c r="W398" s="162"/>
      <c r="X398" s="162"/>
      <c r="AG398" t="s">
        <v>166</v>
      </c>
    </row>
    <row r="399" spans="1:60" ht="22.5" outlineLevel="1" x14ac:dyDescent="0.2">
      <c r="A399" s="169">
        <v>150</v>
      </c>
      <c r="B399" s="170" t="s">
        <v>685</v>
      </c>
      <c r="C399" s="183" t="s">
        <v>686</v>
      </c>
      <c r="D399" s="171" t="s">
        <v>180</v>
      </c>
      <c r="E399" s="172">
        <v>2.4700000000000002</v>
      </c>
      <c r="F399" s="173"/>
      <c r="G399" s="174">
        <f>ROUND(E399*F399,2)</f>
        <v>0</v>
      </c>
      <c r="H399" s="159"/>
      <c r="I399" s="158">
        <f>ROUND(E399*H399,2)</f>
        <v>0</v>
      </c>
      <c r="J399" s="159"/>
      <c r="K399" s="158">
        <f>ROUND(E399*J399,2)</f>
        <v>0</v>
      </c>
      <c r="L399" s="158">
        <v>21</v>
      </c>
      <c r="M399" s="158">
        <f>G399*(1+L399/100)</f>
        <v>0</v>
      </c>
      <c r="N399" s="158">
        <v>4.0000000000000001E-3</v>
      </c>
      <c r="O399" s="158">
        <f>ROUND(E399*N399,2)</f>
        <v>0.01</v>
      </c>
      <c r="P399" s="158">
        <v>0</v>
      </c>
      <c r="Q399" s="158">
        <f>ROUND(E399*P399,2)</f>
        <v>0</v>
      </c>
      <c r="R399" s="158"/>
      <c r="S399" s="158" t="s">
        <v>412</v>
      </c>
      <c r="T399" s="158" t="s">
        <v>581</v>
      </c>
      <c r="U399" s="158">
        <v>0.05</v>
      </c>
      <c r="V399" s="158">
        <f>ROUND(E399*U399,2)</f>
        <v>0.12</v>
      </c>
      <c r="W399" s="158"/>
      <c r="X399" s="158" t="s">
        <v>171</v>
      </c>
      <c r="Y399" s="149"/>
      <c r="Z399" s="149"/>
      <c r="AA399" s="149"/>
      <c r="AB399" s="149"/>
      <c r="AC399" s="149"/>
      <c r="AD399" s="149"/>
      <c r="AE399" s="149"/>
      <c r="AF399" s="149"/>
      <c r="AG399" s="149" t="s">
        <v>172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56"/>
      <c r="B400" s="157"/>
      <c r="C400" s="184" t="s">
        <v>687</v>
      </c>
      <c r="D400" s="160"/>
      <c r="E400" s="161">
        <v>2.4700000000000002</v>
      </c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49"/>
      <c r="Z400" s="149"/>
      <c r="AA400" s="149"/>
      <c r="AB400" s="149"/>
      <c r="AC400" s="149"/>
      <c r="AD400" s="149"/>
      <c r="AE400" s="149"/>
      <c r="AF400" s="149"/>
      <c r="AG400" s="149" t="s">
        <v>174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ht="22.5" outlineLevel="1" x14ac:dyDescent="0.2">
      <c r="A401" s="169">
        <v>151</v>
      </c>
      <c r="B401" s="170" t="s">
        <v>688</v>
      </c>
      <c r="C401" s="183" t="s">
        <v>689</v>
      </c>
      <c r="D401" s="171" t="s">
        <v>690</v>
      </c>
      <c r="E401" s="172">
        <v>1188</v>
      </c>
      <c r="F401" s="173"/>
      <c r="G401" s="174">
        <f>ROUND(E401*F401,2)</f>
        <v>0</v>
      </c>
      <c r="H401" s="159"/>
      <c r="I401" s="158">
        <f>ROUND(E401*H401,2)</f>
        <v>0</v>
      </c>
      <c r="J401" s="159"/>
      <c r="K401" s="158">
        <f>ROUND(E401*J401,2)</f>
        <v>0</v>
      </c>
      <c r="L401" s="158">
        <v>21</v>
      </c>
      <c r="M401" s="158">
        <f>G401*(1+L401/100)</f>
        <v>0</v>
      </c>
      <c r="N401" s="158">
        <v>5.0000000000000002E-5</v>
      </c>
      <c r="O401" s="158">
        <f>ROUND(E401*N401,2)</f>
        <v>0.06</v>
      </c>
      <c r="P401" s="158">
        <v>1E-3</v>
      </c>
      <c r="Q401" s="158">
        <f>ROUND(E401*P401,2)</f>
        <v>1.19</v>
      </c>
      <c r="R401" s="158"/>
      <c r="S401" s="158" t="s">
        <v>170</v>
      </c>
      <c r="T401" s="158" t="s">
        <v>170</v>
      </c>
      <c r="U401" s="158">
        <v>4.1000000000000002E-2</v>
      </c>
      <c r="V401" s="158">
        <f>ROUND(E401*U401,2)</f>
        <v>48.71</v>
      </c>
      <c r="W401" s="158"/>
      <c r="X401" s="158" t="s">
        <v>171</v>
      </c>
      <c r="Y401" s="149"/>
      <c r="Z401" s="149"/>
      <c r="AA401" s="149"/>
      <c r="AB401" s="149"/>
      <c r="AC401" s="149"/>
      <c r="AD401" s="149"/>
      <c r="AE401" s="149"/>
      <c r="AF401" s="149"/>
      <c r="AG401" s="149" t="s">
        <v>172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">
      <c r="A402" s="156"/>
      <c r="B402" s="157"/>
      <c r="C402" s="184" t="s">
        <v>691</v>
      </c>
      <c r="D402" s="160"/>
      <c r="E402" s="161">
        <v>1188</v>
      </c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49"/>
      <c r="Z402" s="149"/>
      <c r="AA402" s="149"/>
      <c r="AB402" s="149"/>
      <c r="AC402" s="149"/>
      <c r="AD402" s="149"/>
      <c r="AE402" s="149"/>
      <c r="AF402" s="149"/>
      <c r="AG402" s="149" t="s">
        <v>174</v>
      </c>
      <c r="AH402" s="149">
        <v>0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ht="22.5" outlineLevel="1" x14ac:dyDescent="0.2">
      <c r="A403" s="169">
        <v>152</v>
      </c>
      <c r="B403" s="170" t="s">
        <v>692</v>
      </c>
      <c r="C403" s="183" t="s">
        <v>693</v>
      </c>
      <c r="D403" s="171" t="s">
        <v>690</v>
      </c>
      <c r="E403" s="172">
        <v>1390.4</v>
      </c>
      <c r="F403" s="173"/>
      <c r="G403" s="174">
        <f>ROUND(E403*F403,2)</f>
        <v>0</v>
      </c>
      <c r="H403" s="159"/>
      <c r="I403" s="158">
        <f>ROUND(E403*H403,2)</f>
        <v>0</v>
      </c>
      <c r="J403" s="159"/>
      <c r="K403" s="158">
        <f>ROUND(E403*J403,2)</f>
        <v>0</v>
      </c>
      <c r="L403" s="158">
        <v>21</v>
      </c>
      <c r="M403" s="158">
        <f>G403*(1+L403/100)</f>
        <v>0</v>
      </c>
      <c r="N403" s="158">
        <v>5.0000000000000002E-5</v>
      </c>
      <c r="O403" s="158">
        <f>ROUND(E403*N403,2)</f>
        <v>7.0000000000000007E-2</v>
      </c>
      <c r="P403" s="158">
        <v>0</v>
      </c>
      <c r="Q403" s="158">
        <f>ROUND(E403*P403,2)</f>
        <v>0</v>
      </c>
      <c r="R403" s="158"/>
      <c r="S403" s="158" t="s">
        <v>170</v>
      </c>
      <c r="T403" s="158" t="s">
        <v>170</v>
      </c>
      <c r="U403" s="158">
        <v>5.1999999999999998E-2</v>
      </c>
      <c r="V403" s="158">
        <f>ROUND(E403*U403,2)</f>
        <v>72.3</v>
      </c>
      <c r="W403" s="158"/>
      <c r="X403" s="158" t="s">
        <v>171</v>
      </c>
      <c r="Y403" s="149"/>
      <c r="Z403" s="149"/>
      <c r="AA403" s="149"/>
      <c r="AB403" s="149"/>
      <c r="AC403" s="149"/>
      <c r="AD403" s="149"/>
      <c r="AE403" s="149"/>
      <c r="AF403" s="149"/>
      <c r="AG403" s="149" t="s">
        <v>172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56"/>
      <c r="B404" s="157"/>
      <c r="C404" s="184" t="s">
        <v>694</v>
      </c>
      <c r="D404" s="160"/>
      <c r="E404" s="161">
        <v>1390.4</v>
      </c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49"/>
      <c r="Z404" s="149"/>
      <c r="AA404" s="149"/>
      <c r="AB404" s="149"/>
      <c r="AC404" s="149"/>
      <c r="AD404" s="149"/>
      <c r="AE404" s="149"/>
      <c r="AF404" s="149"/>
      <c r="AG404" s="149" t="s">
        <v>174</v>
      </c>
      <c r="AH404" s="149">
        <v>0</v>
      </c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">
      <c r="A405" s="169">
        <v>153</v>
      </c>
      <c r="B405" s="170" t="s">
        <v>695</v>
      </c>
      <c r="C405" s="183" t="s">
        <v>696</v>
      </c>
      <c r="D405" s="171" t="s">
        <v>211</v>
      </c>
      <c r="E405" s="172">
        <v>0.35454999999999998</v>
      </c>
      <c r="F405" s="173"/>
      <c r="G405" s="174">
        <f>ROUND(E405*F405,2)</f>
        <v>0</v>
      </c>
      <c r="H405" s="159"/>
      <c r="I405" s="158">
        <f>ROUND(E405*H405,2)</f>
        <v>0</v>
      </c>
      <c r="J405" s="159"/>
      <c r="K405" s="158">
        <f>ROUND(E405*J405,2)</f>
        <v>0</v>
      </c>
      <c r="L405" s="158">
        <v>21</v>
      </c>
      <c r="M405" s="158">
        <f>G405*(1+L405/100)</f>
        <v>0</v>
      </c>
      <c r="N405" s="158">
        <v>1</v>
      </c>
      <c r="O405" s="158">
        <f>ROUND(E405*N405,2)</f>
        <v>0.35</v>
      </c>
      <c r="P405" s="158">
        <v>0</v>
      </c>
      <c r="Q405" s="158">
        <f>ROUND(E405*P405,2)</f>
        <v>0</v>
      </c>
      <c r="R405" s="158" t="s">
        <v>500</v>
      </c>
      <c r="S405" s="158" t="s">
        <v>170</v>
      </c>
      <c r="T405" s="158" t="s">
        <v>170</v>
      </c>
      <c r="U405" s="158">
        <v>0</v>
      </c>
      <c r="V405" s="158">
        <f>ROUND(E405*U405,2)</f>
        <v>0</v>
      </c>
      <c r="W405" s="158"/>
      <c r="X405" s="158" t="s">
        <v>501</v>
      </c>
      <c r="Y405" s="149"/>
      <c r="Z405" s="149"/>
      <c r="AA405" s="149"/>
      <c r="AB405" s="149"/>
      <c r="AC405" s="149"/>
      <c r="AD405" s="149"/>
      <c r="AE405" s="149"/>
      <c r="AF405" s="149"/>
      <c r="AG405" s="149" t="s">
        <v>502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56"/>
      <c r="B406" s="157"/>
      <c r="C406" s="184" t="s">
        <v>697</v>
      </c>
      <c r="D406" s="160"/>
      <c r="E406" s="161">
        <v>0.35454999999999998</v>
      </c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49"/>
      <c r="Z406" s="149"/>
      <c r="AA406" s="149"/>
      <c r="AB406" s="149"/>
      <c r="AC406" s="149"/>
      <c r="AD406" s="149"/>
      <c r="AE406" s="149"/>
      <c r="AF406" s="149"/>
      <c r="AG406" s="149" t="s">
        <v>174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75">
        <v>154</v>
      </c>
      <c r="B407" s="176" t="s">
        <v>698</v>
      </c>
      <c r="C407" s="185" t="s">
        <v>699</v>
      </c>
      <c r="D407" s="177" t="s">
        <v>211</v>
      </c>
      <c r="E407" s="178">
        <v>0.48662</v>
      </c>
      <c r="F407" s="179"/>
      <c r="G407" s="180">
        <f>ROUND(E407*F407,2)</f>
        <v>0</v>
      </c>
      <c r="H407" s="159"/>
      <c r="I407" s="158">
        <f>ROUND(E407*H407,2)</f>
        <v>0</v>
      </c>
      <c r="J407" s="159"/>
      <c r="K407" s="158">
        <f>ROUND(E407*J407,2)</f>
        <v>0</v>
      </c>
      <c r="L407" s="158">
        <v>21</v>
      </c>
      <c r="M407" s="158">
        <f>G407*(1+L407/100)</f>
        <v>0</v>
      </c>
      <c r="N407" s="158">
        <v>0</v>
      </c>
      <c r="O407" s="158">
        <f>ROUND(E407*N407,2)</f>
        <v>0</v>
      </c>
      <c r="P407" s="158">
        <v>0</v>
      </c>
      <c r="Q407" s="158">
        <f>ROUND(E407*P407,2)</f>
        <v>0</v>
      </c>
      <c r="R407" s="158"/>
      <c r="S407" s="158" t="s">
        <v>170</v>
      </c>
      <c r="T407" s="158" t="s">
        <v>170</v>
      </c>
      <c r="U407" s="158">
        <v>3.0059999999999998</v>
      </c>
      <c r="V407" s="158">
        <f>ROUND(E407*U407,2)</f>
        <v>1.46</v>
      </c>
      <c r="W407" s="158"/>
      <c r="X407" s="158" t="s">
        <v>171</v>
      </c>
      <c r="Y407" s="149"/>
      <c r="Z407" s="149"/>
      <c r="AA407" s="149"/>
      <c r="AB407" s="149"/>
      <c r="AC407" s="149"/>
      <c r="AD407" s="149"/>
      <c r="AE407" s="149"/>
      <c r="AF407" s="149"/>
      <c r="AG407" s="149" t="s">
        <v>172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x14ac:dyDescent="0.2">
      <c r="A408" s="163" t="s">
        <v>165</v>
      </c>
      <c r="B408" s="164" t="s">
        <v>119</v>
      </c>
      <c r="C408" s="182" t="s">
        <v>120</v>
      </c>
      <c r="D408" s="165"/>
      <c r="E408" s="166"/>
      <c r="F408" s="167"/>
      <c r="G408" s="168">
        <f>SUMIF(AG409:AG434,"&lt;&gt;NOR",G409:G434)</f>
        <v>0</v>
      </c>
      <c r="H408" s="162"/>
      <c r="I408" s="162">
        <f>SUM(I409:I434)</f>
        <v>0</v>
      </c>
      <c r="J408" s="162"/>
      <c r="K408" s="162">
        <f>SUM(K409:K434)</f>
        <v>0</v>
      </c>
      <c r="L408" s="162"/>
      <c r="M408" s="162">
        <f>SUM(M409:M434)</f>
        <v>0</v>
      </c>
      <c r="N408" s="162"/>
      <c r="O408" s="162">
        <f>SUM(O409:O434)</f>
        <v>0.72</v>
      </c>
      <c r="P408" s="162"/>
      <c r="Q408" s="162">
        <f>SUM(Q409:Q434)</f>
        <v>0</v>
      </c>
      <c r="R408" s="162"/>
      <c r="S408" s="162"/>
      <c r="T408" s="162"/>
      <c r="U408" s="162"/>
      <c r="V408" s="162">
        <f>SUM(V409:V434)</f>
        <v>34.32</v>
      </c>
      <c r="W408" s="162"/>
      <c r="X408" s="162"/>
      <c r="AG408" t="s">
        <v>166</v>
      </c>
    </row>
    <row r="409" spans="1:60" outlineLevel="1" x14ac:dyDescent="0.2">
      <c r="A409" s="169">
        <v>155</v>
      </c>
      <c r="B409" s="170" t="s">
        <v>700</v>
      </c>
      <c r="C409" s="183" t="s">
        <v>701</v>
      </c>
      <c r="D409" s="171" t="s">
        <v>180</v>
      </c>
      <c r="E409" s="172">
        <v>27.95</v>
      </c>
      <c r="F409" s="173"/>
      <c r="G409" s="174">
        <f>ROUND(E409*F409,2)</f>
        <v>0</v>
      </c>
      <c r="H409" s="159"/>
      <c r="I409" s="158">
        <f>ROUND(E409*H409,2)</f>
        <v>0</v>
      </c>
      <c r="J409" s="159"/>
      <c r="K409" s="158">
        <f>ROUND(E409*J409,2)</f>
        <v>0</v>
      </c>
      <c r="L409" s="158">
        <v>21</v>
      </c>
      <c r="M409" s="158">
        <f>G409*(1+L409/100)</f>
        <v>0</v>
      </c>
      <c r="N409" s="158">
        <v>2.1000000000000001E-4</v>
      </c>
      <c r="O409" s="158">
        <f>ROUND(E409*N409,2)</f>
        <v>0.01</v>
      </c>
      <c r="P409" s="158">
        <v>0</v>
      </c>
      <c r="Q409" s="158">
        <f>ROUND(E409*P409,2)</f>
        <v>0</v>
      </c>
      <c r="R409" s="158"/>
      <c r="S409" s="158" t="s">
        <v>170</v>
      </c>
      <c r="T409" s="158" t="s">
        <v>170</v>
      </c>
      <c r="U409" s="158">
        <v>0.05</v>
      </c>
      <c r="V409" s="158">
        <f>ROUND(E409*U409,2)</f>
        <v>1.4</v>
      </c>
      <c r="W409" s="158"/>
      <c r="X409" s="158" t="s">
        <v>171</v>
      </c>
      <c r="Y409" s="149"/>
      <c r="Z409" s="149"/>
      <c r="AA409" s="149"/>
      <c r="AB409" s="149"/>
      <c r="AC409" s="149"/>
      <c r="AD409" s="149"/>
      <c r="AE409" s="149"/>
      <c r="AF409" s="149"/>
      <c r="AG409" s="149" t="s">
        <v>270</v>
      </c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56"/>
      <c r="B410" s="157"/>
      <c r="C410" s="184" t="s">
        <v>702</v>
      </c>
      <c r="D410" s="160"/>
      <c r="E410" s="161">
        <v>6</v>
      </c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49"/>
      <c r="Z410" s="149"/>
      <c r="AA410" s="149"/>
      <c r="AB410" s="149"/>
      <c r="AC410" s="149"/>
      <c r="AD410" s="149"/>
      <c r="AE410" s="149"/>
      <c r="AF410" s="149"/>
      <c r="AG410" s="149" t="s">
        <v>174</v>
      </c>
      <c r="AH410" s="149">
        <v>0</v>
      </c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">
      <c r="A411" s="156"/>
      <c r="B411" s="157"/>
      <c r="C411" s="184" t="s">
        <v>703</v>
      </c>
      <c r="D411" s="160"/>
      <c r="E411" s="161">
        <v>1.54</v>
      </c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49"/>
      <c r="Z411" s="149"/>
      <c r="AA411" s="149"/>
      <c r="AB411" s="149"/>
      <c r="AC411" s="149"/>
      <c r="AD411" s="149"/>
      <c r="AE411" s="149"/>
      <c r="AF411" s="149"/>
      <c r="AG411" s="149" t="s">
        <v>174</v>
      </c>
      <c r="AH411" s="149">
        <v>0</v>
      </c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56"/>
      <c r="B412" s="157"/>
      <c r="C412" s="184" t="s">
        <v>704</v>
      </c>
      <c r="D412" s="160"/>
      <c r="E412" s="161">
        <v>1.51</v>
      </c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49"/>
      <c r="Z412" s="149"/>
      <c r="AA412" s="149"/>
      <c r="AB412" s="149"/>
      <c r="AC412" s="149"/>
      <c r="AD412" s="149"/>
      <c r="AE412" s="149"/>
      <c r="AF412" s="149"/>
      <c r="AG412" s="149" t="s">
        <v>174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56"/>
      <c r="B413" s="157"/>
      <c r="C413" s="184" t="s">
        <v>705</v>
      </c>
      <c r="D413" s="160"/>
      <c r="E413" s="161">
        <v>6.9</v>
      </c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49"/>
      <c r="Z413" s="149"/>
      <c r="AA413" s="149"/>
      <c r="AB413" s="149"/>
      <c r="AC413" s="149"/>
      <c r="AD413" s="149"/>
      <c r="AE413" s="149"/>
      <c r="AF413" s="149"/>
      <c r="AG413" s="149" t="s">
        <v>174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">
      <c r="A414" s="156"/>
      <c r="B414" s="157"/>
      <c r="C414" s="184" t="s">
        <v>706</v>
      </c>
      <c r="D414" s="160"/>
      <c r="E414" s="161">
        <v>2.27</v>
      </c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49"/>
      <c r="Z414" s="149"/>
      <c r="AA414" s="149"/>
      <c r="AB414" s="149"/>
      <c r="AC414" s="149"/>
      <c r="AD414" s="149"/>
      <c r="AE414" s="149"/>
      <c r="AF414" s="149"/>
      <c r="AG414" s="149" t="s">
        <v>174</v>
      </c>
      <c r="AH414" s="149">
        <v>0</v>
      </c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">
      <c r="A415" s="156"/>
      <c r="B415" s="157"/>
      <c r="C415" s="184" t="s">
        <v>707</v>
      </c>
      <c r="D415" s="160"/>
      <c r="E415" s="161">
        <v>6.09</v>
      </c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49"/>
      <c r="Z415" s="149"/>
      <c r="AA415" s="149"/>
      <c r="AB415" s="149"/>
      <c r="AC415" s="149"/>
      <c r="AD415" s="149"/>
      <c r="AE415" s="149"/>
      <c r="AF415" s="149"/>
      <c r="AG415" s="149" t="s">
        <v>174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">
      <c r="A416" s="156"/>
      <c r="B416" s="157"/>
      <c r="C416" s="184" t="s">
        <v>708</v>
      </c>
      <c r="D416" s="160"/>
      <c r="E416" s="161">
        <v>1.08</v>
      </c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49"/>
      <c r="Z416" s="149"/>
      <c r="AA416" s="149"/>
      <c r="AB416" s="149"/>
      <c r="AC416" s="149"/>
      <c r="AD416" s="149"/>
      <c r="AE416" s="149"/>
      <c r="AF416" s="149"/>
      <c r="AG416" s="149" t="s">
        <v>174</v>
      </c>
      <c r="AH416" s="149">
        <v>0</v>
      </c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">
      <c r="A417" s="156"/>
      <c r="B417" s="157"/>
      <c r="C417" s="184" t="s">
        <v>709</v>
      </c>
      <c r="D417" s="160"/>
      <c r="E417" s="161">
        <v>2.56</v>
      </c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49"/>
      <c r="Z417" s="149"/>
      <c r="AA417" s="149"/>
      <c r="AB417" s="149"/>
      <c r="AC417" s="149"/>
      <c r="AD417" s="149"/>
      <c r="AE417" s="149"/>
      <c r="AF417" s="149"/>
      <c r="AG417" s="149" t="s">
        <v>174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69">
        <v>156</v>
      </c>
      <c r="B418" s="170" t="s">
        <v>710</v>
      </c>
      <c r="C418" s="183" t="s">
        <v>711</v>
      </c>
      <c r="D418" s="171" t="s">
        <v>180</v>
      </c>
      <c r="E418" s="172">
        <v>27.95</v>
      </c>
      <c r="F418" s="173"/>
      <c r="G418" s="174">
        <f>ROUND(E418*F418,2)</f>
        <v>0</v>
      </c>
      <c r="H418" s="159"/>
      <c r="I418" s="158">
        <f>ROUND(E418*H418,2)</f>
        <v>0</v>
      </c>
      <c r="J418" s="159"/>
      <c r="K418" s="158">
        <f>ROUND(E418*J418,2)</f>
        <v>0</v>
      </c>
      <c r="L418" s="158">
        <v>21</v>
      </c>
      <c r="M418" s="158">
        <f>G418*(1+L418/100)</f>
        <v>0</v>
      </c>
      <c r="N418" s="158">
        <v>5.0400000000000002E-3</v>
      </c>
      <c r="O418" s="158">
        <f>ROUND(E418*N418,2)</f>
        <v>0.14000000000000001</v>
      </c>
      <c r="P418" s="158">
        <v>0</v>
      </c>
      <c r="Q418" s="158">
        <f>ROUND(E418*P418,2)</f>
        <v>0</v>
      </c>
      <c r="R418" s="158"/>
      <c r="S418" s="158" t="s">
        <v>170</v>
      </c>
      <c r="T418" s="158" t="s">
        <v>170</v>
      </c>
      <c r="U418" s="158">
        <v>0.97799999999999998</v>
      </c>
      <c r="V418" s="158">
        <f>ROUND(E418*U418,2)</f>
        <v>27.34</v>
      </c>
      <c r="W418" s="158"/>
      <c r="X418" s="158" t="s">
        <v>171</v>
      </c>
      <c r="Y418" s="149"/>
      <c r="Z418" s="149"/>
      <c r="AA418" s="149"/>
      <c r="AB418" s="149"/>
      <c r="AC418" s="149"/>
      <c r="AD418" s="149"/>
      <c r="AE418" s="149"/>
      <c r="AF418" s="149"/>
      <c r="AG418" s="149" t="s">
        <v>172</v>
      </c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56"/>
      <c r="B419" s="157"/>
      <c r="C419" s="184" t="s">
        <v>702</v>
      </c>
      <c r="D419" s="160"/>
      <c r="E419" s="161">
        <v>6</v>
      </c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49"/>
      <c r="Z419" s="149"/>
      <c r="AA419" s="149"/>
      <c r="AB419" s="149"/>
      <c r="AC419" s="149"/>
      <c r="AD419" s="149"/>
      <c r="AE419" s="149"/>
      <c r="AF419" s="149"/>
      <c r="AG419" s="149" t="s">
        <v>174</v>
      </c>
      <c r="AH419" s="149">
        <v>0</v>
      </c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56"/>
      <c r="B420" s="157"/>
      <c r="C420" s="184" t="s">
        <v>703</v>
      </c>
      <c r="D420" s="160"/>
      <c r="E420" s="161">
        <v>1.54</v>
      </c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49"/>
      <c r="Z420" s="149"/>
      <c r="AA420" s="149"/>
      <c r="AB420" s="149"/>
      <c r="AC420" s="149"/>
      <c r="AD420" s="149"/>
      <c r="AE420" s="149"/>
      <c r="AF420" s="149"/>
      <c r="AG420" s="149" t="s">
        <v>174</v>
      </c>
      <c r="AH420" s="149">
        <v>0</v>
      </c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">
      <c r="A421" s="156"/>
      <c r="B421" s="157"/>
      <c r="C421" s="184" t="s">
        <v>704</v>
      </c>
      <c r="D421" s="160"/>
      <c r="E421" s="161">
        <v>1.51</v>
      </c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49"/>
      <c r="Z421" s="149"/>
      <c r="AA421" s="149"/>
      <c r="AB421" s="149"/>
      <c r="AC421" s="149"/>
      <c r="AD421" s="149"/>
      <c r="AE421" s="149"/>
      <c r="AF421" s="149"/>
      <c r="AG421" s="149" t="s">
        <v>174</v>
      </c>
      <c r="AH421" s="149">
        <v>0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">
      <c r="A422" s="156"/>
      <c r="B422" s="157"/>
      <c r="C422" s="184" t="s">
        <v>705</v>
      </c>
      <c r="D422" s="160"/>
      <c r="E422" s="161">
        <v>6.9</v>
      </c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49"/>
      <c r="Z422" s="149"/>
      <c r="AA422" s="149"/>
      <c r="AB422" s="149"/>
      <c r="AC422" s="149"/>
      <c r="AD422" s="149"/>
      <c r="AE422" s="149"/>
      <c r="AF422" s="149"/>
      <c r="AG422" s="149" t="s">
        <v>174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56"/>
      <c r="B423" s="157"/>
      <c r="C423" s="184" t="s">
        <v>706</v>
      </c>
      <c r="D423" s="160"/>
      <c r="E423" s="161">
        <v>2.27</v>
      </c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49"/>
      <c r="Z423" s="149"/>
      <c r="AA423" s="149"/>
      <c r="AB423" s="149"/>
      <c r="AC423" s="149"/>
      <c r="AD423" s="149"/>
      <c r="AE423" s="149"/>
      <c r="AF423" s="149"/>
      <c r="AG423" s="149" t="s">
        <v>174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56"/>
      <c r="B424" s="157"/>
      <c r="C424" s="184" t="s">
        <v>707</v>
      </c>
      <c r="D424" s="160"/>
      <c r="E424" s="161">
        <v>6.09</v>
      </c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49"/>
      <c r="Z424" s="149"/>
      <c r="AA424" s="149"/>
      <c r="AB424" s="149"/>
      <c r="AC424" s="149"/>
      <c r="AD424" s="149"/>
      <c r="AE424" s="149"/>
      <c r="AF424" s="149"/>
      <c r="AG424" s="149" t="s">
        <v>174</v>
      </c>
      <c r="AH424" s="149">
        <v>0</v>
      </c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56"/>
      <c r="B425" s="157"/>
      <c r="C425" s="184" t="s">
        <v>708</v>
      </c>
      <c r="D425" s="160"/>
      <c r="E425" s="161">
        <v>1.08</v>
      </c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49"/>
      <c r="Z425" s="149"/>
      <c r="AA425" s="149"/>
      <c r="AB425" s="149"/>
      <c r="AC425" s="149"/>
      <c r="AD425" s="149"/>
      <c r="AE425" s="149"/>
      <c r="AF425" s="149"/>
      <c r="AG425" s="149" t="s">
        <v>174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56"/>
      <c r="B426" s="157"/>
      <c r="C426" s="184" t="s">
        <v>709</v>
      </c>
      <c r="D426" s="160"/>
      <c r="E426" s="161">
        <v>2.56</v>
      </c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49"/>
      <c r="Z426" s="149"/>
      <c r="AA426" s="149"/>
      <c r="AB426" s="149"/>
      <c r="AC426" s="149"/>
      <c r="AD426" s="149"/>
      <c r="AE426" s="149"/>
      <c r="AF426" s="149"/>
      <c r="AG426" s="149" t="s">
        <v>174</v>
      </c>
      <c r="AH426" s="149">
        <v>0</v>
      </c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">
      <c r="A427" s="169">
        <v>157</v>
      </c>
      <c r="B427" s="170" t="s">
        <v>712</v>
      </c>
      <c r="C427" s="183" t="s">
        <v>713</v>
      </c>
      <c r="D427" s="171" t="s">
        <v>207</v>
      </c>
      <c r="E427" s="172">
        <v>20.5</v>
      </c>
      <c r="F427" s="173"/>
      <c r="G427" s="174">
        <f>ROUND(E427*F427,2)</f>
        <v>0</v>
      </c>
      <c r="H427" s="159"/>
      <c r="I427" s="158">
        <f>ROUND(E427*H427,2)</f>
        <v>0</v>
      </c>
      <c r="J427" s="159"/>
      <c r="K427" s="158">
        <f>ROUND(E427*J427,2)</f>
        <v>0</v>
      </c>
      <c r="L427" s="158">
        <v>21</v>
      </c>
      <c r="M427" s="158">
        <f>G427*(1+L427/100)</f>
        <v>0</v>
      </c>
      <c r="N427" s="158">
        <v>0</v>
      </c>
      <c r="O427" s="158">
        <f>ROUND(E427*N427,2)</f>
        <v>0</v>
      </c>
      <c r="P427" s="158">
        <v>0</v>
      </c>
      <c r="Q427" s="158">
        <f>ROUND(E427*P427,2)</f>
        <v>0</v>
      </c>
      <c r="R427" s="158"/>
      <c r="S427" s="158" t="s">
        <v>170</v>
      </c>
      <c r="T427" s="158" t="s">
        <v>170</v>
      </c>
      <c r="U427" s="158">
        <v>0.23599999999999999</v>
      </c>
      <c r="V427" s="158">
        <f>ROUND(E427*U427,2)</f>
        <v>4.84</v>
      </c>
      <c r="W427" s="158"/>
      <c r="X427" s="158" t="s">
        <v>171</v>
      </c>
      <c r="Y427" s="149"/>
      <c r="Z427" s="149"/>
      <c r="AA427" s="149"/>
      <c r="AB427" s="149"/>
      <c r="AC427" s="149"/>
      <c r="AD427" s="149"/>
      <c r="AE427" s="149"/>
      <c r="AF427" s="149"/>
      <c r="AG427" s="149" t="s">
        <v>270</v>
      </c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">
      <c r="A428" s="156"/>
      <c r="B428" s="157"/>
      <c r="C428" s="184" t="s">
        <v>714</v>
      </c>
      <c r="D428" s="160"/>
      <c r="E428" s="161">
        <v>10.1</v>
      </c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49"/>
      <c r="Z428" s="149"/>
      <c r="AA428" s="149"/>
      <c r="AB428" s="149"/>
      <c r="AC428" s="149"/>
      <c r="AD428" s="149"/>
      <c r="AE428" s="149"/>
      <c r="AF428" s="149"/>
      <c r="AG428" s="149" t="s">
        <v>174</v>
      </c>
      <c r="AH428" s="149">
        <v>0</v>
      </c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">
      <c r="A429" s="156"/>
      <c r="B429" s="157"/>
      <c r="C429" s="184" t="s">
        <v>715</v>
      </c>
      <c r="D429" s="160"/>
      <c r="E429" s="161">
        <v>7.4</v>
      </c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49"/>
      <c r="Z429" s="149"/>
      <c r="AA429" s="149"/>
      <c r="AB429" s="149"/>
      <c r="AC429" s="149"/>
      <c r="AD429" s="149"/>
      <c r="AE429" s="149"/>
      <c r="AF429" s="149"/>
      <c r="AG429" s="149" t="s">
        <v>174</v>
      </c>
      <c r="AH429" s="149">
        <v>0</v>
      </c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">
      <c r="A430" s="156"/>
      <c r="B430" s="157"/>
      <c r="C430" s="184" t="s">
        <v>716</v>
      </c>
      <c r="D430" s="160"/>
      <c r="E430" s="161">
        <v>3</v>
      </c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49"/>
      <c r="Z430" s="149"/>
      <c r="AA430" s="149"/>
      <c r="AB430" s="149"/>
      <c r="AC430" s="149"/>
      <c r="AD430" s="149"/>
      <c r="AE430" s="149"/>
      <c r="AF430" s="149"/>
      <c r="AG430" s="149" t="s">
        <v>174</v>
      </c>
      <c r="AH430" s="149">
        <v>0</v>
      </c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">
      <c r="A431" s="169">
        <v>158</v>
      </c>
      <c r="B431" s="170" t="s">
        <v>717</v>
      </c>
      <c r="C431" s="183" t="s">
        <v>718</v>
      </c>
      <c r="D431" s="171" t="s">
        <v>180</v>
      </c>
      <c r="E431" s="172">
        <v>31.069500000000001</v>
      </c>
      <c r="F431" s="173"/>
      <c r="G431" s="174">
        <f>ROUND(E431*F431,2)</f>
        <v>0</v>
      </c>
      <c r="H431" s="159"/>
      <c r="I431" s="158">
        <f>ROUND(E431*H431,2)</f>
        <v>0</v>
      </c>
      <c r="J431" s="159"/>
      <c r="K431" s="158">
        <f>ROUND(E431*J431,2)</f>
        <v>0</v>
      </c>
      <c r="L431" s="158">
        <v>21</v>
      </c>
      <c r="M431" s="158">
        <f>G431*(1+L431/100)</f>
        <v>0</v>
      </c>
      <c r="N431" s="158">
        <v>1.8200000000000001E-2</v>
      </c>
      <c r="O431" s="158">
        <f>ROUND(E431*N431,2)</f>
        <v>0.56999999999999995</v>
      </c>
      <c r="P431" s="158">
        <v>0</v>
      </c>
      <c r="Q431" s="158">
        <f>ROUND(E431*P431,2)</f>
        <v>0</v>
      </c>
      <c r="R431" s="158" t="s">
        <v>500</v>
      </c>
      <c r="S431" s="158" t="s">
        <v>170</v>
      </c>
      <c r="T431" s="158" t="s">
        <v>413</v>
      </c>
      <c r="U431" s="158">
        <v>0</v>
      </c>
      <c r="V431" s="158">
        <f>ROUND(E431*U431,2)</f>
        <v>0</v>
      </c>
      <c r="W431" s="158"/>
      <c r="X431" s="158" t="s">
        <v>501</v>
      </c>
      <c r="Y431" s="149"/>
      <c r="Z431" s="149"/>
      <c r="AA431" s="149"/>
      <c r="AB431" s="149"/>
      <c r="AC431" s="149"/>
      <c r="AD431" s="149"/>
      <c r="AE431" s="149"/>
      <c r="AF431" s="149"/>
      <c r="AG431" s="149" t="s">
        <v>502</v>
      </c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1" x14ac:dyDescent="0.2">
      <c r="A432" s="156"/>
      <c r="B432" s="157"/>
      <c r="C432" s="184" t="s">
        <v>719</v>
      </c>
      <c r="D432" s="160"/>
      <c r="E432" s="161">
        <v>29.35</v>
      </c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49"/>
      <c r="Z432" s="149"/>
      <c r="AA432" s="149"/>
      <c r="AB432" s="149"/>
      <c r="AC432" s="149"/>
      <c r="AD432" s="149"/>
      <c r="AE432" s="149"/>
      <c r="AF432" s="149"/>
      <c r="AG432" s="149" t="s">
        <v>174</v>
      </c>
      <c r="AH432" s="149">
        <v>0</v>
      </c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56"/>
      <c r="B433" s="157"/>
      <c r="C433" s="184" t="s">
        <v>720</v>
      </c>
      <c r="D433" s="160"/>
      <c r="E433" s="161">
        <v>1.72</v>
      </c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49"/>
      <c r="Z433" s="149"/>
      <c r="AA433" s="149"/>
      <c r="AB433" s="149"/>
      <c r="AC433" s="149"/>
      <c r="AD433" s="149"/>
      <c r="AE433" s="149"/>
      <c r="AF433" s="149"/>
      <c r="AG433" s="149" t="s">
        <v>174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">
      <c r="A434" s="175">
        <v>159</v>
      </c>
      <c r="B434" s="176" t="s">
        <v>721</v>
      </c>
      <c r="C434" s="185" t="s">
        <v>722</v>
      </c>
      <c r="D434" s="177" t="s">
        <v>211</v>
      </c>
      <c r="E434" s="178">
        <v>0.58809999999999996</v>
      </c>
      <c r="F434" s="179"/>
      <c r="G434" s="180">
        <f>ROUND(E434*F434,2)</f>
        <v>0</v>
      </c>
      <c r="H434" s="159"/>
      <c r="I434" s="158">
        <f>ROUND(E434*H434,2)</f>
        <v>0</v>
      </c>
      <c r="J434" s="159"/>
      <c r="K434" s="158">
        <f>ROUND(E434*J434,2)</f>
        <v>0</v>
      </c>
      <c r="L434" s="158">
        <v>21</v>
      </c>
      <c r="M434" s="158">
        <f>G434*(1+L434/100)</f>
        <v>0</v>
      </c>
      <c r="N434" s="158">
        <v>0</v>
      </c>
      <c r="O434" s="158">
        <f>ROUND(E434*N434,2)</f>
        <v>0</v>
      </c>
      <c r="P434" s="158">
        <v>0</v>
      </c>
      <c r="Q434" s="158">
        <f>ROUND(E434*P434,2)</f>
        <v>0</v>
      </c>
      <c r="R434" s="158"/>
      <c r="S434" s="158" t="s">
        <v>170</v>
      </c>
      <c r="T434" s="158" t="s">
        <v>170</v>
      </c>
      <c r="U434" s="158">
        <v>1.2649999999999999</v>
      </c>
      <c r="V434" s="158">
        <f>ROUND(E434*U434,2)</f>
        <v>0.74</v>
      </c>
      <c r="W434" s="158"/>
      <c r="X434" s="158" t="s">
        <v>171</v>
      </c>
      <c r="Y434" s="149"/>
      <c r="Z434" s="149"/>
      <c r="AA434" s="149"/>
      <c r="AB434" s="149"/>
      <c r="AC434" s="149"/>
      <c r="AD434" s="149"/>
      <c r="AE434" s="149"/>
      <c r="AF434" s="149"/>
      <c r="AG434" s="149" t="s">
        <v>172</v>
      </c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x14ac:dyDescent="0.2">
      <c r="A435" s="163" t="s">
        <v>165</v>
      </c>
      <c r="B435" s="164" t="s">
        <v>121</v>
      </c>
      <c r="C435" s="182" t="s">
        <v>122</v>
      </c>
      <c r="D435" s="165"/>
      <c r="E435" s="166"/>
      <c r="F435" s="167"/>
      <c r="G435" s="168">
        <f>SUMIF(AG436:AG476,"&lt;&gt;NOR",G436:G476)</f>
        <v>0</v>
      </c>
      <c r="H435" s="162"/>
      <c r="I435" s="162">
        <f>SUM(I436:I476)</f>
        <v>0</v>
      </c>
      <c r="J435" s="162"/>
      <c r="K435" s="162">
        <f>SUM(K436:K476)</f>
        <v>0</v>
      </c>
      <c r="L435" s="162"/>
      <c r="M435" s="162">
        <f>SUM(M436:M476)</f>
        <v>0</v>
      </c>
      <c r="N435" s="162"/>
      <c r="O435" s="162">
        <f>SUM(O436:O476)</f>
        <v>1.04</v>
      </c>
      <c r="P435" s="162"/>
      <c r="Q435" s="162">
        <f>SUM(Q436:Q476)</f>
        <v>0</v>
      </c>
      <c r="R435" s="162"/>
      <c r="S435" s="162"/>
      <c r="T435" s="162"/>
      <c r="U435" s="162"/>
      <c r="V435" s="162">
        <f>SUM(V436:V476)</f>
        <v>98.21</v>
      </c>
      <c r="W435" s="162"/>
      <c r="X435" s="162"/>
      <c r="AG435" t="s">
        <v>166</v>
      </c>
    </row>
    <row r="436" spans="1:60" outlineLevel="1" x14ac:dyDescent="0.2">
      <c r="A436" s="169">
        <v>160</v>
      </c>
      <c r="B436" s="170" t="s">
        <v>723</v>
      </c>
      <c r="C436" s="183" t="s">
        <v>724</v>
      </c>
      <c r="D436" s="171" t="s">
        <v>207</v>
      </c>
      <c r="E436" s="172">
        <v>122.78</v>
      </c>
      <c r="F436" s="173"/>
      <c r="G436" s="174">
        <f>ROUND(E436*F436,2)</f>
        <v>0</v>
      </c>
      <c r="H436" s="159"/>
      <c r="I436" s="158">
        <f>ROUND(E436*H436,2)</f>
        <v>0</v>
      </c>
      <c r="J436" s="159"/>
      <c r="K436" s="158">
        <f>ROUND(E436*J436,2)</f>
        <v>0</v>
      </c>
      <c r="L436" s="158">
        <v>21</v>
      </c>
      <c r="M436" s="158">
        <f>G436*(1+L436/100)</f>
        <v>0</v>
      </c>
      <c r="N436" s="158">
        <v>1.7000000000000001E-4</v>
      </c>
      <c r="O436" s="158">
        <f>ROUND(E436*N436,2)</f>
        <v>0.02</v>
      </c>
      <c r="P436" s="158">
        <v>0</v>
      </c>
      <c r="Q436" s="158">
        <f>ROUND(E436*P436,2)</f>
        <v>0</v>
      </c>
      <c r="R436" s="158"/>
      <c r="S436" s="158" t="s">
        <v>170</v>
      </c>
      <c r="T436" s="158" t="s">
        <v>170</v>
      </c>
      <c r="U436" s="158">
        <v>0.09</v>
      </c>
      <c r="V436" s="158">
        <f>ROUND(E436*U436,2)</f>
        <v>11.05</v>
      </c>
      <c r="W436" s="158"/>
      <c r="X436" s="158" t="s">
        <v>171</v>
      </c>
      <c r="Y436" s="149"/>
      <c r="Z436" s="149"/>
      <c r="AA436" s="149"/>
      <c r="AB436" s="149"/>
      <c r="AC436" s="149"/>
      <c r="AD436" s="149"/>
      <c r="AE436" s="149"/>
      <c r="AF436" s="149"/>
      <c r="AG436" s="149" t="s">
        <v>172</v>
      </c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56"/>
      <c r="B437" s="157"/>
      <c r="C437" s="184" t="s">
        <v>725</v>
      </c>
      <c r="D437" s="160"/>
      <c r="E437" s="161">
        <v>14.96</v>
      </c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49"/>
      <c r="Z437" s="149"/>
      <c r="AA437" s="149"/>
      <c r="AB437" s="149"/>
      <c r="AC437" s="149"/>
      <c r="AD437" s="149"/>
      <c r="AE437" s="149"/>
      <c r="AF437" s="149"/>
      <c r="AG437" s="149" t="s">
        <v>174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56"/>
      <c r="B438" s="157"/>
      <c r="C438" s="184" t="s">
        <v>726</v>
      </c>
      <c r="D438" s="160"/>
      <c r="E438" s="161">
        <v>14.96</v>
      </c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49"/>
      <c r="Z438" s="149"/>
      <c r="AA438" s="149"/>
      <c r="AB438" s="149"/>
      <c r="AC438" s="149"/>
      <c r="AD438" s="149"/>
      <c r="AE438" s="149"/>
      <c r="AF438" s="149"/>
      <c r="AG438" s="149" t="s">
        <v>174</v>
      </c>
      <c r="AH438" s="149">
        <v>0</v>
      </c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56"/>
      <c r="B439" s="157"/>
      <c r="C439" s="184" t="s">
        <v>727</v>
      </c>
      <c r="D439" s="160"/>
      <c r="E439" s="161">
        <v>19.3</v>
      </c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49"/>
      <c r="Z439" s="149"/>
      <c r="AA439" s="149"/>
      <c r="AB439" s="149"/>
      <c r="AC439" s="149"/>
      <c r="AD439" s="149"/>
      <c r="AE439" s="149"/>
      <c r="AF439" s="149"/>
      <c r="AG439" s="149" t="s">
        <v>174</v>
      </c>
      <c r="AH439" s="149">
        <v>0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">
      <c r="A440" s="156"/>
      <c r="B440" s="157"/>
      <c r="C440" s="184" t="s">
        <v>728</v>
      </c>
      <c r="D440" s="160"/>
      <c r="E440" s="161">
        <v>5.5</v>
      </c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49"/>
      <c r="Z440" s="149"/>
      <c r="AA440" s="149"/>
      <c r="AB440" s="149"/>
      <c r="AC440" s="149"/>
      <c r="AD440" s="149"/>
      <c r="AE440" s="149"/>
      <c r="AF440" s="149"/>
      <c r="AG440" s="149" t="s">
        <v>174</v>
      </c>
      <c r="AH440" s="149">
        <v>0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">
      <c r="A441" s="156"/>
      <c r="B441" s="157"/>
      <c r="C441" s="184" t="s">
        <v>729</v>
      </c>
      <c r="D441" s="160"/>
      <c r="E441" s="161">
        <v>2.14</v>
      </c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49"/>
      <c r="Z441" s="149"/>
      <c r="AA441" s="149"/>
      <c r="AB441" s="149"/>
      <c r="AC441" s="149"/>
      <c r="AD441" s="149"/>
      <c r="AE441" s="149"/>
      <c r="AF441" s="149"/>
      <c r="AG441" s="149" t="s">
        <v>174</v>
      </c>
      <c r="AH441" s="149">
        <v>0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">
      <c r="A442" s="156"/>
      <c r="B442" s="157"/>
      <c r="C442" s="184" t="s">
        <v>730</v>
      </c>
      <c r="D442" s="160"/>
      <c r="E442" s="161">
        <v>12.9</v>
      </c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49"/>
      <c r="Z442" s="149"/>
      <c r="AA442" s="149"/>
      <c r="AB442" s="149"/>
      <c r="AC442" s="149"/>
      <c r="AD442" s="149"/>
      <c r="AE442" s="149"/>
      <c r="AF442" s="149"/>
      <c r="AG442" s="149" t="s">
        <v>174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 x14ac:dyDescent="0.2">
      <c r="A443" s="156"/>
      <c r="B443" s="157"/>
      <c r="C443" s="184" t="s">
        <v>731</v>
      </c>
      <c r="D443" s="160"/>
      <c r="E443" s="161">
        <v>16.760000000000002</v>
      </c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49"/>
      <c r="Z443" s="149"/>
      <c r="AA443" s="149"/>
      <c r="AB443" s="149"/>
      <c r="AC443" s="149"/>
      <c r="AD443" s="149"/>
      <c r="AE443" s="149"/>
      <c r="AF443" s="149"/>
      <c r="AG443" s="149" t="s">
        <v>174</v>
      </c>
      <c r="AH443" s="149">
        <v>0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1" x14ac:dyDescent="0.2">
      <c r="A444" s="156"/>
      <c r="B444" s="157"/>
      <c r="C444" s="184" t="s">
        <v>732</v>
      </c>
      <c r="D444" s="160"/>
      <c r="E444" s="161">
        <v>23.96</v>
      </c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49"/>
      <c r="Z444" s="149"/>
      <c r="AA444" s="149"/>
      <c r="AB444" s="149"/>
      <c r="AC444" s="149"/>
      <c r="AD444" s="149"/>
      <c r="AE444" s="149"/>
      <c r="AF444" s="149"/>
      <c r="AG444" s="149" t="s">
        <v>174</v>
      </c>
      <c r="AH444" s="149">
        <v>0</v>
      </c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 x14ac:dyDescent="0.2">
      <c r="A445" s="156"/>
      <c r="B445" s="157"/>
      <c r="C445" s="184" t="s">
        <v>733</v>
      </c>
      <c r="D445" s="160"/>
      <c r="E445" s="161">
        <v>12.3</v>
      </c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49"/>
      <c r="Z445" s="149"/>
      <c r="AA445" s="149"/>
      <c r="AB445" s="149"/>
      <c r="AC445" s="149"/>
      <c r="AD445" s="149"/>
      <c r="AE445" s="149"/>
      <c r="AF445" s="149"/>
      <c r="AG445" s="149" t="s">
        <v>174</v>
      </c>
      <c r="AH445" s="149">
        <v>0</v>
      </c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">
      <c r="A446" s="169">
        <v>161</v>
      </c>
      <c r="B446" s="170" t="s">
        <v>734</v>
      </c>
      <c r="C446" s="183" t="s">
        <v>735</v>
      </c>
      <c r="D446" s="171" t="s">
        <v>180</v>
      </c>
      <c r="E446" s="172">
        <v>138.78</v>
      </c>
      <c r="F446" s="173"/>
      <c r="G446" s="174">
        <f>ROUND(E446*F446,2)</f>
        <v>0</v>
      </c>
      <c r="H446" s="159"/>
      <c r="I446" s="158">
        <f>ROUND(E446*H446,2)</f>
        <v>0</v>
      </c>
      <c r="J446" s="159"/>
      <c r="K446" s="158">
        <f>ROUND(E446*J446,2)</f>
        <v>0</v>
      </c>
      <c r="L446" s="158">
        <v>21</v>
      </c>
      <c r="M446" s="158">
        <f>G446*(1+L446/100)</f>
        <v>0</v>
      </c>
      <c r="N446" s="158">
        <v>0</v>
      </c>
      <c r="O446" s="158">
        <f>ROUND(E446*N446,2)</f>
        <v>0</v>
      </c>
      <c r="P446" s="158">
        <v>0</v>
      </c>
      <c r="Q446" s="158">
        <f>ROUND(E446*P446,2)</f>
        <v>0</v>
      </c>
      <c r="R446" s="158"/>
      <c r="S446" s="158" t="s">
        <v>170</v>
      </c>
      <c r="T446" s="158" t="s">
        <v>170</v>
      </c>
      <c r="U446" s="158">
        <v>0.55000000000000004</v>
      </c>
      <c r="V446" s="158">
        <f>ROUND(E446*U446,2)</f>
        <v>76.33</v>
      </c>
      <c r="W446" s="158"/>
      <c r="X446" s="158" t="s">
        <v>171</v>
      </c>
      <c r="Y446" s="149"/>
      <c r="Z446" s="149"/>
      <c r="AA446" s="149"/>
      <c r="AB446" s="149"/>
      <c r="AC446" s="149"/>
      <c r="AD446" s="149"/>
      <c r="AE446" s="149"/>
      <c r="AF446" s="149"/>
      <c r="AG446" s="149" t="s">
        <v>172</v>
      </c>
      <c r="AH446" s="149"/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56"/>
      <c r="B447" s="157"/>
      <c r="C447" s="184" t="s">
        <v>736</v>
      </c>
      <c r="D447" s="160"/>
      <c r="E447" s="161">
        <v>15.21</v>
      </c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49"/>
      <c r="Z447" s="149"/>
      <c r="AA447" s="149"/>
      <c r="AB447" s="149"/>
      <c r="AC447" s="149"/>
      <c r="AD447" s="149"/>
      <c r="AE447" s="149"/>
      <c r="AF447" s="149"/>
      <c r="AG447" s="149" t="s">
        <v>174</v>
      </c>
      <c r="AH447" s="149">
        <v>0</v>
      </c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 x14ac:dyDescent="0.2">
      <c r="A448" s="156"/>
      <c r="B448" s="157"/>
      <c r="C448" s="184" t="s">
        <v>737</v>
      </c>
      <c r="D448" s="160"/>
      <c r="E448" s="161">
        <v>15.28</v>
      </c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49"/>
      <c r="Z448" s="149"/>
      <c r="AA448" s="149"/>
      <c r="AB448" s="149"/>
      <c r="AC448" s="149"/>
      <c r="AD448" s="149"/>
      <c r="AE448" s="149"/>
      <c r="AF448" s="149"/>
      <c r="AG448" s="149" t="s">
        <v>174</v>
      </c>
      <c r="AH448" s="149">
        <v>0</v>
      </c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">
      <c r="A449" s="156"/>
      <c r="B449" s="157"/>
      <c r="C449" s="184" t="s">
        <v>738</v>
      </c>
      <c r="D449" s="160"/>
      <c r="E449" s="161">
        <v>30.52</v>
      </c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49"/>
      <c r="Z449" s="149"/>
      <c r="AA449" s="149"/>
      <c r="AB449" s="149"/>
      <c r="AC449" s="149"/>
      <c r="AD449" s="149"/>
      <c r="AE449" s="149"/>
      <c r="AF449" s="149"/>
      <c r="AG449" s="149" t="s">
        <v>174</v>
      </c>
      <c r="AH449" s="149">
        <v>0</v>
      </c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outlineLevel="1" x14ac:dyDescent="0.2">
      <c r="A450" s="156"/>
      <c r="B450" s="157"/>
      <c r="C450" s="184" t="s">
        <v>739</v>
      </c>
      <c r="D450" s="160"/>
      <c r="E450" s="161">
        <v>5.21</v>
      </c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49"/>
      <c r="Z450" s="149"/>
      <c r="AA450" s="149"/>
      <c r="AB450" s="149"/>
      <c r="AC450" s="149"/>
      <c r="AD450" s="149"/>
      <c r="AE450" s="149"/>
      <c r="AF450" s="149"/>
      <c r="AG450" s="149" t="s">
        <v>174</v>
      </c>
      <c r="AH450" s="149">
        <v>0</v>
      </c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 x14ac:dyDescent="0.2">
      <c r="A451" s="156"/>
      <c r="B451" s="157"/>
      <c r="C451" s="184" t="s">
        <v>740</v>
      </c>
      <c r="D451" s="160"/>
      <c r="E451" s="161">
        <v>0.65</v>
      </c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49"/>
      <c r="Z451" s="149"/>
      <c r="AA451" s="149"/>
      <c r="AB451" s="149"/>
      <c r="AC451" s="149"/>
      <c r="AD451" s="149"/>
      <c r="AE451" s="149"/>
      <c r="AF451" s="149"/>
      <c r="AG451" s="149" t="s">
        <v>174</v>
      </c>
      <c r="AH451" s="149">
        <v>0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">
      <c r="A452" s="156"/>
      <c r="B452" s="157"/>
      <c r="C452" s="184" t="s">
        <v>741</v>
      </c>
      <c r="D452" s="160"/>
      <c r="E452" s="161">
        <v>12.85</v>
      </c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49"/>
      <c r="Z452" s="149"/>
      <c r="AA452" s="149"/>
      <c r="AB452" s="149"/>
      <c r="AC452" s="149"/>
      <c r="AD452" s="149"/>
      <c r="AE452" s="149"/>
      <c r="AF452" s="149"/>
      <c r="AG452" s="149" t="s">
        <v>174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1" x14ac:dyDescent="0.2">
      <c r="A453" s="156"/>
      <c r="B453" s="157"/>
      <c r="C453" s="184" t="s">
        <v>742</v>
      </c>
      <c r="D453" s="160"/>
      <c r="E453" s="161">
        <v>18.760000000000002</v>
      </c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49"/>
      <c r="Z453" s="149"/>
      <c r="AA453" s="149"/>
      <c r="AB453" s="149"/>
      <c r="AC453" s="149"/>
      <c r="AD453" s="149"/>
      <c r="AE453" s="149"/>
      <c r="AF453" s="149"/>
      <c r="AG453" s="149" t="s">
        <v>174</v>
      </c>
      <c r="AH453" s="149">
        <v>0</v>
      </c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">
      <c r="A454" s="156"/>
      <c r="B454" s="157"/>
      <c r="C454" s="184" t="s">
        <v>743</v>
      </c>
      <c r="D454" s="160"/>
      <c r="E454" s="161">
        <v>31.08</v>
      </c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49"/>
      <c r="Z454" s="149"/>
      <c r="AA454" s="149"/>
      <c r="AB454" s="149"/>
      <c r="AC454" s="149"/>
      <c r="AD454" s="149"/>
      <c r="AE454" s="149"/>
      <c r="AF454" s="149"/>
      <c r="AG454" s="149" t="s">
        <v>174</v>
      </c>
      <c r="AH454" s="149">
        <v>0</v>
      </c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1" x14ac:dyDescent="0.2">
      <c r="A455" s="156"/>
      <c r="B455" s="157"/>
      <c r="C455" s="184" t="s">
        <v>744</v>
      </c>
      <c r="D455" s="160"/>
      <c r="E455" s="161">
        <v>9.2200000000000006</v>
      </c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49"/>
      <c r="Z455" s="149"/>
      <c r="AA455" s="149"/>
      <c r="AB455" s="149"/>
      <c r="AC455" s="149"/>
      <c r="AD455" s="149"/>
      <c r="AE455" s="149"/>
      <c r="AF455" s="149"/>
      <c r="AG455" s="149" t="s">
        <v>174</v>
      </c>
      <c r="AH455" s="149">
        <v>0</v>
      </c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1" x14ac:dyDescent="0.2">
      <c r="A456" s="169">
        <v>162</v>
      </c>
      <c r="B456" s="170" t="s">
        <v>745</v>
      </c>
      <c r="C456" s="183" t="s">
        <v>746</v>
      </c>
      <c r="D456" s="171" t="s">
        <v>180</v>
      </c>
      <c r="E456" s="172">
        <v>145.71899999999999</v>
      </c>
      <c r="F456" s="173"/>
      <c r="G456" s="174">
        <f>ROUND(E456*F456,2)</f>
        <v>0</v>
      </c>
      <c r="H456" s="159"/>
      <c r="I456" s="158">
        <f>ROUND(E456*H456,2)</f>
        <v>0</v>
      </c>
      <c r="J456" s="159"/>
      <c r="K456" s="158">
        <f>ROUND(E456*J456,2)</f>
        <v>0</v>
      </c>
      <c r="L456" s="158">
        <v>21</v>
      </c>
      <c r="M456" s="158">
        <f>G456*(1+L456/100)</f>
        <v>0</v>
      </c>
      <c r="N456" s="158">
        <v>7.0000000000000001E-3</v>
      </c>
      <c r="O456" s="158">
        <f>ROUND(E456*N456,2)</f>
        <v>1.02</v>
      </c>
      <c r="P456" s="158">
        <v>0</v>
      </c>
      <c r="Q456" s="158">
        <f>ROUND(E456*P456,2)</f>
        <v>0</v>
      </c>
      <c r="R456" s="158" t="s">
        <v>500</v>
      </c>
      <c r="S456" s="158" t="s">
        <v>170</v>
      </c>
      <c r="T456" s="158" t="s">
        <v>413</v>
      </c>
      <c r="U456" s="158">
        <v>0</v>
      </c>
      <c r="V456" s="158">
        <f>ROUND(E456*U456,2)</f>
        <v>0</v>
      </c>
      <c r="W456" s="158"/>
      <c r="X456" s="158" t="s">
        <v>501</v>
      </c>
      <c r="Y456" s="149"/>
      <c r="Z456" s="149"/>
      <c r="AA456" s="149"/>
      <c r="AB456" s="149"/>
      <c r="AC456" s="149"/>
      <c r="AD456" s="149"/>
      <c r="AE456" s="149"/>
      <c r="AF456" s="149"/>
      <c r="AG456" s="149" t="s">
        <v>502</v>
      </c>
      <c r="AH456" s="149"/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">
      <c r="A457" s="156"/>
      <c r="B457" s="157"/>
      <c r="C457" s="184" t="s">
        <v>747</v>
      </c>
      <c r="D457" s="160"/>
      <c r="E457" s="161">
        <v>15.970499999999999</v>
      </c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49"/>
      <c r="Z457" s="149"/>
      <c r="AA457" s="149"/>
      <c r="AB457" s="149"/>
      <c r="AC457" s="149"/>
      <c r="AD457" s="149"/>
      <c r="AE457" s="149"/>
      <c r="AF457" s="149"/>
      <c r="AG457" s="149" t="s">
        <v>174</v>
      </c>
      <c r="AH457" s="149">
        <v>0</v>
      </c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">
      <c r="A458" s="156"/>
      <c r="B458" s="157"/>
      <c r="C458" s="184" t="s">
        <v>748</v>
      </c>
      <c r="D458" s="160"/>
      <c r="E458" s="161">
        <v>16.044</v>
      </c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49"/>
      <c r="Z458" s="149"/>
      <c r="AA458" s="149"/>
      <c r="AB458" s="149"/>
      <c r="AC458" s="149"/>
      <c r="AD458" s="149"/>
      <c r="AE458" s="149"/>
      <c r="AF458" s="149"/>
      <c r="AG458" s="149" t="s">
        <v>174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">
      <c r="A459" s="156"/>
      <c r="B459" s="157"/>
      <c r="C459" s="184" t="s">
        <v>749</v>
      </c>
      <c r="D459" s="160"/>
      <c r="E459" s="161">
        <v>32.045999999999999</v>
      </c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49"/>
      <c r="Z459" s="149"/>
      <c r="AA459" s="149"/>
      <c r="AB459" s="149"/>
      <c r="AC459" s="149"/>
      <c r="AD459" s="149"/>
      <c r="AE459" s="149"/>
      <c r="AF459" s="149"/>
      <c r="AG459" s="149" t="s">
        <v>174</v>
      </c>
      <c r="AH459" s="149">
        <v>0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">
      <c r="A460" s="156"/>
      <c r="B460" s="157"/>
      <c r="C460" s="184" t="s">
        <v>750</v>
      </c>
      <c r="D460" s="160"/>
      <c r="E460" s="161">
        <v>5.4705000000000004</v>
      </c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49"/>
      <c r="Z460" s="149"/>
      <c r="AA460" s="149"/>
      <c r="AB460" s="149"/>
      <c r="AC460" s="149"/>
      <c r="AD460" s="149"/>
      <c r="AE460" s="149"/>
      <c r="AF460" s="149"/>
      <c r="AG460" s="149" t="s">
        <v>174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">
      <c r="A461" s="156"/>
      <c r="B461" s="157"/>
      <c r="C461" s="184" t="s">
        <v>751</v>
      </c>
      <c r="D461" s="160"/>
      <c r="E461" s="161">
        <v>0.6825</v>
      </c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49"/>
      <c r="Z461" s="149"/>
      <c r="AA461" s="149"/>
      <c r="AB461" s="149"/>
      <c r="AC461" s="149"/>
      <c r="AD461" s="149"/>
      <c r="AE461" s="149"/>
      <c r="AF461" s="149"/>
      <c r="AG461" s="149" t="s">
        <v>174</v>
      </c>
      <c r="AH461" s="149">
        <v>0</v>
      </c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">
      <c r="A462" s="156"/>
      <c r="B462" s="157"/>
      <c r="C462" s="184" t="s">
        <v>752</v>
      </c>
      <c r="D462" s="160"/>
      <c r="E462" s="161">
        <v>13.4925</v>
      </c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49"/>
      <c r="Z462" s="149"/>
      <c r="AA462" s="149"/>
      <c r="AB462" s="149"/>
      <c r="AC462" s="149"/>
      <c r="AD462" s="149"/>
      <c r="AE462" s="149"/>
      <c r="AF462" s="149"/>
      <c r="AG462" s="149" t="s">
        <v>174</v>
      </c>
      <c r="AH462" s="149">
        <v>0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">
      <c r="A463" s="156"/>
      <c r="B463" s="157"/>
      <c r="C463" s="184" t="s">
        <v>753</v>
      </c>
      <c r="D463" s="160"/>
      <c r="E463" s="161">
        <v>19.698</v>
      </c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49"/>
      <c r="Z463" s="149"/>
      <c r="AA463" s="149"/>
      <c r="AB463" s="149"/>
      <c r="AC463" s="149"/>
      <c r="AD463" s="149"/>
      <c r="AE463" s="149"/>
      <c r="AF463" s="149"/>
      <c r="AG463" s="149" t="s">
        <v>174</v>
      </c>
      <c r="AH463" s="149">
        <v>0</v>
      </c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">
      <c r="A464" s="156"/>
      <c r="B464" s="157"/>
      <c r="C464" s="184" t="s">
        <v>754</v>
      </c>
      <c r="D464" s="160"/>
      <c r="E464" s="161">
        <v>32.634</v>
      </c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49"/>
      <c r="Z464" s="149"/>
      <c r="AA464" s="149"/>
      <c r="AB464" s="149"/>
      <c r="AC464" s="149"/>
      <c r="AD464" s="149"/>
      <c r="AE464" s="149"/>
      <c r="AF464" s="149"/>
      <c r="AG464" s="149" t="s">
        <v>174</v>
      </c>
      <c r="AH464" s="149">
        <v>0</v>
      </c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1" x14ac:dyDescent="0.2">
      <c r="A465" s="156"/>
      <c r="B465" s="157"/>
      <c r="C465" s="184" t="s">
        <v>755</v>
      </c>
      <c r="D465" s="160"/>
      <c r="E465" s="161">
        <v>9.6809999999999992</v>
      </c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49"/>
      <c r="Z465" s="149"/>
      <c r="AA465" s="149"/>
      <c r="AB465" s="149"/>
      <c r="AC465" s="149"/>
      <c r="AD465" s="149"/>
      <c r="AE465" s="149"/>
      <c r="AF465" s="149"/>
      <c r="AG465" s="149" t="s">
        <v>174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">
      <c r="A466" s="169">
        <v>163</v>
      </c>
      <c r="B466" s="170" t="s">
        <v>756</v>
      </c>
      <c r="C466" s="183" t="s">
        <v>757</v>
      </c>
      <c r="D466" s="171" t="s">
        <v>180</v>
      </c>
      <c r="E466" s="172">
        <v>138.78</v>
      </c>
      <c r="F466" s="173"/>
      <c r="G466" s="174">
        <f>ROUND(E466*F466,2)</f>
        <v>0</v>
      </c>
      <c r="H466" s="159"/>
      <c r="I466" s="158">
        <f>ROUND(E466*H466,2)</f>
        <v>0</v>
      </c>
      <c r="J466" s="159"/>
      <c r="K466" s="158">
        <f>ROUND(E466*J466,2)</f>
        <v>0</v>
      </c>
      <c r="L466" s="158">
        <v>21</v>
      </c>
      <c r="M466" s="158">
        <f>G466*(1+L466/100)</f>
        <v>0</v>
      </c>
      <c r="N466" s="158">
        <v>1.0000000000000001E-5</v>
      </c>
      <c r="O466" s="158">
        <f>ROUND(E466*N466,2)</f>
        <v>0</v>
      </c>
      <c r="P466" s="158">
        <v>0</v>
      </c>
      <c r="Q466" s="158">
        <f>ROUND(E466*P466,2)</f>
        <v>0</v>
      </c>
      <c r="R466" s="158"/>
      <c r="S466" s="158" t="s">
        <v>170</v>
      </c>
      <c r="T466" s="158" t="s">
        <v>170</v>
      </c>
      <c r="U466" s="158">
        <v>0.06</v>
      </c>
      <c r="V466" s="158">
        <f>ROUND(E466*U466,2)</f>
        <v>8.33</v>
      </c>
      <c r="W466" s="158"/>
      <c r="X466" s="158" t="s">
        <v>171</v>
      </c>
      <c r="Y466" s="149"/>
      <c r="Z466" s="149"/>
      <c r="AA466" s="149"/>
      <c r="AB466" s="149"/>
      <c r="AC466" s="149"/>
      <c r="AD466" s="149"/>
      <c r="AE466" s="149"/>
      <c r="AF466" s="149"/>
      <c r="AG466" s="149" t="s">
        <v>172</v>
      </c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">
      <c r="A467" s="156"/>
      <c r="B467" s="157"/>
      <c r="C467" s="184" t="s">
        <v>736</v>
      </c>
      <c r="D467" s="160"/>
      <c r="E467" s="161">
        <v>15.21</v>
      </c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49"/>
      <c r="Z467" s="149"/>
      <c r="AA467" s="149"/>
      <c r="AB467" s="149"/>
      <c r="AC467" s="149"/>
      <c r="AD467" s="149"/>
      <c r="AE467" s="149"/>
      <c r="AF467" s="149"/>
      <c r="AG467" s="149" t="s">
        <v>174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1" x14ac:dyDescent="0.2">
      <c r="A468" s="156"/>
      <c r="B468" s="157"/>
      <c r="C468" s="184" t="s">
        <v>737</v>
      </c>
      <c r="D468" s="160"/>
      <c r="E468" s="161">
        <v>15.28</v>
      </c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49"/>
      <c r="Z468" s="149"/>
      <c r="AA468" s="149"/>
      <c r="AB468" s="149"/>
      <c r="AC468" s="149"/>
      <c r="AD468" s="149"/>
      <c r="AE468" s="149"/>
      <c r="AF468" s="149"/>
      <c r="AG468" s="149" t="s">
        <v>174</v>
      </c>
      <c r="AH468" s="149">
        <v>0</v>
      </c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">
      <c r="A469" s="156"/>
      <c r="B469" s="157"/>
      <c r="C469" s="184" t="s">
        <v>738</v>
      </c>
      <c r="D469" s="160"/>
      <c r="E469" s="161">
        <v>30.52</v>
      </c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49"/>
      <c r="Z469" s="149"/>
      <c r="AA469" s="149"/>
      <c r="AB469" s="149"/>
      <c r="AC469" s="149"/>
      <c r="AD469" s="149"/>
      <c r="AE469" s="149"/>
      <c r="AF469" s="149"/>
      <c r="AG469" s="149" t="s">
        <v>174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x14ac:dyDescent="0.2">
      <c r="A470" s="156"/>
      <c r="B470" s="157"/>
      <c r="C470" s="184" t="s">
        <v>739</v>
      </c>
      <c r="D470" s="160"/>
      <c r="E470" s="161">
        <v>5.21</v>
      </c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49"/>
      <c r="Z470" s="149"/>
      <c r="AA470" s="149"/>
      <c r="AB470" s="149"/>
      <c r="AC470" s="149"/>
      <c r="AD470" s="149"/>
      <c r="AE470" s="149"/>
      <c r="AF470" s="149"/>
      <c r="AG470" s="149" t="s">
        <v>174</v>
      </c>
      <c r="AH470" s="149">
        <v>0</v>
      </c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">
      <c r="A471" s="156"/>
      <c r="B471" s="157"/>
      <c r="C471" s="184" t="s">
        <v>740</v>
      </c>
      <c r="D471" s="160"/>
      <c r="E471" s="161">
        <v>0.65</v>
      </c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49"/>
      <c r="Z471" s="149"/>
      <c r="AA471" s="149"/>
      <c r="AB471" s="149"/>
      <c r="AC471" s="149"/>
      <c r="AD471" s="149"/>
      <c r="AE471" s="149"/>
      <c r="AF471" s="149"/>
      <c r="AG471" s="149" t="s">
        <v>174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1" x14ac:dyDescent="0.2">
      <c r="A472" s="156"/>
      <c r="B472" s="157"/>
      <c r="C472" s="184" t="s">
        <v>741</v>
      </c>
      <c r="D472" s="160"/>
      <c r="E472" s="161">
        <v>12.85</v>
      </c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49"/>
      <c r="Z472" s="149"/>
      <c r="AA472" s="149"/>
      <c r="AB472" s="149"/>
      <c r="AC472" s="149"/>
      <c r="AD472" s="149"/>
      <c r="AE472" s="149"/>
      <c r="AF472" s="149"/>
      <c r="AG472" s="149" t="s">
        <v>174</v>
      </c>
      <c r="AH472" s="149">
        <v>0</v>
      </c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">
      <c r="A473" s="156"/>
      <c r="B473" s="157"/>
      <c r="C473" s="184" t="s">
        <v>742</v>
      </c>
      <c r="D473" s="160"/>
      <c r="E473" s="161">
        <v>18.760000000000002</v>
      </c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49"/>
      <c r="Z473" s="149"/>
      <c r="AA473" s="149"/>
      <c r="AB473" s="149"/>
      <c r="AC473" s="149"/>
      <c r="AD473" s="149"/>
      <c r="AE473" s="149"/>
      <c r="AF473" s="149"/>
      <c r="AG473" s="149" t="s">
        <v>174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 x14ac:dyDescent="0.2">
      <c r="A474" s="156"/>
      <c r="B474" s="157"/>
      <c r="C474" s="184" t="s">
        <v>743</v>
      </c>
      <c r="D474" s="160"/>
      <c r="E474" s="161">
        <v>31.08</v>
      </c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49"/>
      <c r="Z474" s="149"/>
      <c r="AA474" s="149"/>
      <c r="AB474" s="149"/>
      <c r="AC474" s="149"/>
      <c r="AD474" s="149"/>
      <c r="AE474" s="149"/>
      <c r="AF474" s="149"/>
      <c r="AG474" s="149" t="s">
        <v>174</v>
      </c>
      <c r="AH474" s="149">
        <v>0</v>
      </c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1" x14ac:dyDescent="0.2">
      <c r="A475" s="156"/>
      <c r="B475" s="157"/>
      <c r="C475" s="184" t="s">
        <v>744</v>
      </c>
      <c r="D475" s="160"/>
      <c r="E475" s="161">
        <v>9.2200000000000006</v>
      </c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49"/>
      <c r="Z475" s="149"/>
      <c r="AA475" s="149"/>
      <c r="AB475" s="149"/>
      <c r="AC475" s="149"/>
      <c r="AD475" s="149"/>
      <c r="AE475" s="149"/>
      <c r="AF475" s="149"/>
      <c r="AG475" s="149" t="s">
        <v>174</v>
      </c>
      <c r="AH475" s="149">
        <v>0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">
      <c r="A476" s="175">
        <v>164</v>
      </c>
      <c r="B476" s="176" t="s">
        <v>758</v>
      </c>
      <c r="C476" s="185" t="s">
        <v>759</v>
      </c>
      <c r="D476" s="177" t="s">
        <v>211</v>
      </c>
      <c r="E476" s="178">
        <v>1.0422899999999999</v>
      </c>
      <c r="F476" s="179"/>
      <c r="G476" s="180">
        <f>ROUND(E476*F476,2)</f>
        <v>0</v>
      </c>
      <c r="H476" s="159"/>
      <c r="I476" s="158">
        <f>ROUND(E476*H476,2)</f>
        <v>0</v>
      </c>
      <c r="J476" s="159"/>
      <c r="K476" s="158">
        <f>ROUND(E476*J476,2)</f>
        <v>0</v>
      </c>
      <c r="L476" s="158">
        <v>21</v>
      </c>
      <c r="M476" s="158">
        <f>G476*(1+L476/100)</f>
        <v>0</v>
      </c>
      <c r="N476" s="158">
        <v>0</v>
      </c>
      <c r="O476" s="158">
        <f>ROUND(E476*N476,2)</f>
        <v>0</v>
      </c>
      <c r="P476" s="158">
        <v>0</v>
      </c>
      <c r="Q476" s="158">
        <f>ROUND(E476*P476,2)</f>
        <v>0</v>
      </c>
      <c r="R476" s="158"/>
      <c r="S476" s="158" t="s">
        <v>170</v>
      </c>
      <c r="T476" s="158" t="s">
        <v>170</v>
      </c>
      <c r="U476" s="158">
        <v>2.4009999999999998</v>
      </c>
      <c r="V476" s="158">
        <f>ROUND(E476*U476,2)</f>
        <v>2.5</v>
      </c>
      <c r="W476" s="158"/>
      <c r="X476" s="158" t="s">
        <v>760</v>
      </c>
      <c r="Y476" s="149"/>
      <c r="Z476" s="149"/>
      <c r="AA476" s="149"/>
      <c r="AB476" s="149"/>
      <c r="AC476" s="149"/>
      <c r="AD476" s="149"/>
      <c r="AE476" s="149"/>
      <c r="AF476" s="149"/>
      <c r="AG476" s="149" t="s">
        <v>761</v>
      </c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x14ac:dyDescent="0.2">
      <c r="A477" s="163" t="s">
        <v>165</v>
      </c>
      <c r="B477" s="164" t="s">
        <v>123</v>
      </c>
      <c r="C477" s="182" t="s">
        <v>124</v>
      </c>
      <c r="D477" s="165"/>
      <c r="E477" s="166"/>
      <c r="F477" s="167"/>
      <c r="G477" s="168">
        <f>SUMIF(AG478:AG483,"&lt;&gt;NOR",G478:G483)</f>
        <v>0</v>
      </c>
      <c r="H477" s="162"/>
      <c r="I477" s="162">
        <f>SUM(I478:I483)</f>
        <v>0</v>
      </c>
      <c r="J477" s="162"/>
      <c r="K477" s="162">
        <f>SUM(K478:K483)</f>
        <v>0</v>
      </c>
      <c r="L477" s="162"/>
      <c r="M477" s="162">
        <f>SUM(M478:M483)</f>
        <v>0</v>
      </c>
      <c r="N477" s="162"/>
      <c r="O477" s="162">
        <f>SUM(O478:O483)</f>
        <v>0</v>
      </c>
      <c r="P477" s="162"/>
      <c r="Q477" s="162">
        <f>SUM(Q478:Q483)</f>
        <v>0.1</v>
      </c>
      <c r="R477" s="162"/>
      <c r="S477" s="162"/>
      <c r="T477" s="162"/>
      <c r="U477" s="162"/>
      <c r="V477" s="162">
        <f>SUM(V478:V483)</f>
        <v>11.53</v>
      </c>
      <c r="W477" s="162"/>
      <c r="X477" s="162"/>
      <c r="AG477" t="s">
        <v>166</v>
      </c>
    </row>
    <row r="478" spans="1:60" outlineLevel="1" x14ac:dyDescent="0.2">
      <c r="A478" s="169">
        <v>165</v>
      </c>
      <c r="B478" s="170" t="s">
        <v>762</v>
      </c>
      <c r="C478" s="183" t="s">
        <v>763</v>
      </c>
      <c r="D478" s="171" t="s">
        <v>180</v>
      </c>
      <c r="E478" s="172">
        <v>103.34</v>
      </c>
      <c r="F478" s="173"/>
      <c r="G478" s="174">
        <f>ROUND(E478*F478,2)</f>
        <v>0</v>
      </c>
      <c r="H478" s="159"/>
      <c r="I478" s="158">
        <f>ROUND(E478*H478,2)</f>
        <v>0</v>
      </c>
      <c r="J478" s="159"/>
      <c r="K478" s="158">
        <f>ROUND(E478*J478,2)</f>
        <v>0</v>
      </c>
      <c r="L478" s="158">
        <v>21</v>
      </c>
      <c r="M478" s="158">
        <f>G478*(1+L478/100)</f>
        <v>0</v>
      </c>
      <c r="N478" s="158">
        <v>0</v>
      </c>
      <c r="O478" s="158">
        <f>ROUND(E478*N478,2)</f>
        <v>0</v>
      </c>
      <c r="P478" s="158">
        <v>1E-3</v>
      </c>
      <c r="Q478" s="158">
        <f>ROUND(E478*P478,2)</f>
        <v>0.1</v>
      </c>
      <c r="R478" s="158"/>
      <c r="S478" s="158" t="s">
        <v>170</v>
      </c>
      <c r="T478" s="158" t="s">
        <v>170</v>
      </c>
      <c r="U478" s="158">
        <v>0.105</v>
      </c>
      <c r="V478" s="158">
        <f>ROUND(E478*U478,2)</f>
        <v>10.85</v>
      </c>
      <c r="W478" s="158"/>
      <c r="X478" s="158" t="s">
        <v>171</v>
      </c>
      <c r="Y478" s="149"/>
      <c r="Z478" s="149"/>
      <c r="AA478" s="149"/>
      <c r="AB478" s="149"/>
      <c r="AC478" s="149"/>
      <c r="AD478" s="149"/>
      <c r="AE478" s="149"/>
      <c r="AF478" s="149"/>
      <c r="AG478" s="149" t="s">
        <v>172</v>
      </c>
      <c r="AH478" s="149"/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1" x14ac:dyDescent="0.2">
      <c r="A479" s="156"/>
      <c r="B479" s="157"/>
      <c r="C479" s="184" t="s">
        <v>764</v>
      </c>
      <c r="D479" s="160"/>
      <c r="E479" s="161">
        <v>7.5</v>
      </c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49"/>
      <c r="Z479" s="149"/>
      <c r="AA479" s="149"/>
      <c r="AB479" s="149"/>
      <c r="AC479" s="149"/>
      <c r="AD479" s="149"/>
      <c r="AE479" s="149"/>
      <c r="AF479" s="149"/>
      <c r="AG479" s="149" t="s">
        <v>174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 x14ac:dyDescent="0.2">
      <c r="A480" s="156"/>
      <c r="B480" s="157"/>
      <c r="C480" s="184" t="s">
        <v>765</v>
      </c>
      <c r="D480" s="160"/>
      <c r="E480" s="161">
        <v>9.24</v>
      </c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49"/>
      <c r="Z480" s="149"/>
      <c r="AA480" s="149"/>
      <c r="AB480" s="149"/>
      <c r="AC480" s="149"/>
      <c r="AD480" s="149"/>
      <c r="AE480" s="149"/>
      <c r="AF480" s="149"/>
      <c r="AG480" s="149" t="s">
        <v>174</v>
      </c>
      <c r="AH480" s="149">
        <v>0</v>
      </c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">
      <c r="A481" s="156"/>
      <c r="B481" s="157"/>
      <c r="C481" s="184" t="s">
        <v>766</v>
      </c>
      <c r="D481" s="160"/>
      <c r="E481" s="161">
        <v>14.5</v>
      </c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49"/>
      <c r="Z481" s="149"/>
      <c r="AA481" s="149"/>
      <c r="AB481" s="149"/>
      <c r="AC481" s="149"/>
      <c r="AD481" s="149"/>
      <c r="AE481" s="149"/>
      <c r="AF481" s="149"/>
      <c r="AG481" s="149" t="s">
        <v>174</v>
      </c>
      <c r="AH481" s="149">
        <v>0</v>
      </c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">
      <c r="A482" s="156"/>
      <c r="B482" s="157"/>
      <c r="C482" s="184" t="s">
        <v>767</v>
      </c>
      <c r="D482" s="160"/>
      <c r="E482" s="161">
        <v>72.099999999999994</v>
      </c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49"/>
      <c r="Z482" s="149"/>
      <c r="AA482" s="149"/>
      <c r="AB482" s="149"/>
      <c r="AC482" s="149"/>
      <c r="AD482" s="149"/>
      <c r="AE482" s="149"/>
      <c r="AF482" s="149"/>
      <c r="AG482" s="149" t="s">
        <v>174</v>
      </c>
      <c r="AH482" s="149">
        <v>0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">
      <c r="A483" s="175">
        <v>166</v>
      </c>
      <c r="B483" s="176" t="s">
        <v>768</v>
      </c>
      <c r="C483" s="185" t="s">
        <v>769</v>
      </c>
      <c r="D483" s="177" t="s">
        <v>211</v>
      </c>
      <c r="E483" s="178">
        <v>0.62073</v>
      </c>
      <c r="F483" s="179"/>
      <c r="G483" s="180">
        <f>ROUND(E483*F483,2)</f>
        <v>0</v>
      </c>
      <c r="H483" s="159"/>
      <c r="I483" s="158">
        <f>ROUND(E483*H483,2)</f>
        <v>0</v>
      </c>
      <c r="J483" s="159"/>
      <c r="K483" s="158">
        <f>ROUND(E483*J483,2)</f>
        <v>0</v>
      </c>
      <c r="L483" s="158">
        <v>21</v>
      </c>
      <c r="M483" s="158">
        <f>G483*(1+L483/100)</f>
        <v>0</v>
      </c>
      <c r="N483" s="158">
        <v>0</v>
      </c>
      <c r="O483" s="158">
        <f>ROUND(E483*N483,2)</f>
        <v>0</v>
      </c>
      <c r="P483" s="158">
        <v>0</v>
      </c>
      <c r="Q483" s="158">
        <f>ROUND(E483*P483,2)</f>
        <v>0</v>
      </c>
      <c r="R483" s="158"/>
      <c r="S483" s="158" t="s">
        <v>170</v>
      </c>
      <c r="T483" s="158" t="s">
        <v>170</v>
      </c>
      <c r="U483" s="158">
        <v>1.1020000000000001</v>
      </c>
      <c r="V483" s="158">
        <f>ROUND(E483*U483,2)</f>
        <v>0.68</v>
      </c>
      <c r="W483" s="158"/>
      <c r="X483" s="158" t="s">
        <v>171</v>
      </c>
      <c r="Y483" s="149"/>
      <c r="Z483" s="149"/>
      <c r="AA483" s="149"/>
      <c r="AB483" s="149"/>
      <c r="AC483" s="149"/>
      <c r="AD483" s="149"/>
      <c r="AE483" s="149"/>
      <c r="AF483" s="149"/>
      <c r="AG483" s="149" t="s">
        <v>172</v>
      </c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x14ac:dyDescent="0.2">
      <c r="A484" s="163" t="s">
        <v>165</v>
      </c>
      <c r="B484" s="164" t="s">
        <v>125</v>
      </c>
      <c r="C484" s="182" t="s">
        <v>126</v>
      </c>
      <c r="D484" s="165"/>
      <c r="E484" s="166"/>
      <c r="F484" s="167"/>
      <c r="G484" s="168">
        <f>SUMIF(AG485:AG507,"&lt;&gt;NOR",G485:G507)</f>
        <v>0</v>
      </c>
      <c r="H484" s="162"/>
      <c r="I484" s="162">
        <f>SUM(I485:I507)</f>
        <v>0</v>
      </c>
      <c r="J484" s="162"/>
      <c r="K484" s="162">
        <f>SUM(K485:K507)</f>
        <v>0</v>
      </c>
      <c r="L484" s="162"/>
      <c r="M484" s="162">
        <f>SUM(M485:M507)</f>
        <v>0</v>
      </c>
      <c r="N484" s="162"/>
      <c r="O484" s="162">
        <f>SUM(O485:O507)</f>
        <v>0.78</v>
      </c>
      <c r="P484" s="162"/>
      <c r="Q484" s="162">
        <f>SUM(Q485:Q507)</f>
        <v>0</v>
      </c>
      <c r="R484" s="162"/>
      <c r="S484" s="162"/>
      <c r="T484" s="162"/>
      <c r="U484" s="162"/>
      <c r="V484" s="162">
        <f>SUM(V485:V507)</f>
        <v>53.739999999999995</v>
      </c>
      <c r="W484" s="162"/>
      <c r="X484" s="162"/>
      <c r="AG484" t="s">
        <v>166</v>
      </c>
    </row>
    <row r="485" spans="1:60" outlineLevel="1" x14ac:dyDescent="0.2">
      <c r="A485" s="169">
        <v>167</v>
      </c>
      <c r="B485" s="170" t="s">
        <v>770</v>
      </c>
      <c r="C485" s="183" t="s">
        <v>771</v>
      </c>
      <c r="D485" s="171" t="s">
        <v>180</v>
      </c>
      <c r="E485" s="172">
        <v>42.951000000000001</v>
      </c>
      <c r="F485" s="173"/>
      <c r="G485" s="174">
        <f>ROUND(E485*F485,2)</f>
        <v>0</v>
      </c>
      <c r="H485" s="159"/>
      <c r="I485" s="158">
        <f>ROUND(E485*H485,2)</f>
        <v>0</v>
      </c>
      <c r="J485" s="159"/>
      <c r="K485" s="158">
        <f>ROUND(E485*J485,2)</f>
        <v>0</v>
      </c>
      <c r="L485" s="158">
        <v>21</v>
      </c>
      <c r="M485" s="158">
        <f>G485*(1+L485/100)</f>
        <v>0</v>
      </c>
      <c r="N485" s="158">
        <v>2.1000000000000001E-4</v>
      </c>
      <c r="O485" s="158">
        <f>ROUND(E485*N485,2)</f>
        <v>0.01</v>
      </c>
      <c r="P485" s="158">
        <v>0</v>
      </c>
      <c r="Q485" s="158">
        <f>ROUND(E485*P485,2)</f>
        <v>0</v>
      </c>
      <c r="R485" s="158"/>
      <c r="S485" s="158" t="s">
        <v>170</v>
      </c>
      <c r="T485" s="158" t="s">
        <v>170</v>
      </c>
      <c r="U485" s="158">
        <v>0.05</v>
      </c>
      <c r="V485" s="158">
        <f>ROUND(E485*U485,2)</f>
        <v>2.15</v>
      </c>
      <c r="W485" s="158"/>
      <c r="X485" s="158" t="s">
        <v>171</v>
      </c>
      <c r="Y485" s="149"/>
      <c r="Z485" s="149"/>
      <c r="AA485" s="149"/>
      <c r="AB485" s="149"/>
      <c r="AC485" s="149"/>
      <c r="AD485" s="149"/>
      <c r="AE485" s="149"/>
      <c r="AF485" s="149"/>
      <c r="AG485" s="149" t="s">
        <v>172</v>
      </c>
      <c r="AH485" s="149"/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">
      <c r="A486" s="156"/>
      <c r="B486" s="157"/>
      <c r="C486" s="184" t="s">
        <v>772</v>
      </c>
      <c r="D486" s="160"/>
      <c r="E486" s="161">
        <v>6.57</v>
      </c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49"/>
      <c r="Z486" s="149"/>
      <c r="AA486" s="149"/>
      <c r="AB486" s="149"/>
      <c r="AC486" s="149"/>
      <c r="AD486" s="149"/>
      <c r="AE486" s="149"/>
      <c r="AF486" s="149"/>
      <c r="AG486" s="149" t="s">
        <v>174</v>
      </c>
      <c r="AH486" s="149">
        <v>0</v>
      </c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 x14ac:dyDescent="0.2">
      <c r="A487" s="156"/>
      <c r="B487" s="157"/>
      <c r="C487" s="184" t="s">
        <v>773</v>
      </c>
      <c r="D487" s="160"/>
      <c r="E487" s="161">
        <v>6.57</v>
      </c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49"/>
      <c r="Z487" s="149"/>
      <c r="AA487" s="149"/>
      <c r="AB487" s="149"/>
      <c r="AC487" s="149"/>
      <c r="AD487" s="149"/>
      <c r="AE487" s="149"/>
      <c r="AF487" s="149"/>
      <c r="AG487" s="149" t="s">
        <v>174</v>
      </c>
      <c r="AH487" s="149">
        <v>0</v>
      </c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">
      <c r="A488" s="156"/>
      <c r="B488" s="157"/>
      <c r="C488" s="184" t="s">
        <v>774</v>
      </c>
      <c r="D488" s="160"/>
      <c r="E488" s="161">
        <v>2.2599999999999998</v>
      </c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49"/>
      <c r="Z488" s="149"/>
      <c r="AA488" s="149"/>
      <c r="AB488" s="149"/>
      <c r="AC488" s="149"/>
      <c r="AD488" s="149"/>
      <c r="AE488" s="149"/>
      <c r="AF488" s="149"/>
      <c r="AG488" s="149" t="s">
        <v>174</v>
      </c>
      <c r="AH488" s="149">
        <v>0</v>
      </c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 x14ac:dyDescent="0.2">
      <c r="A489" s="156"/>
      <c r="B489" s="157"/>
      <c r="C489" s="184" t="s">
        <v>775</v>
      </c>
      <c r="D489" s="160"/>
      <c r="E489" s="161">
        <v>21.31</v>
      </c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49"/>
      <c r="Z489" s="149"/>
      <c r="AA489" s="149"/>
      <c r="AB489" s="149"/>
      <c r="AC489" s="149"/>
      <c r="AD489" s="149"/>
      <c r="AE489" s="149"/>
      <c r="AF489" s="149"/>
      <c r="AG489" s="149" t="s">
        <v>174</v>
      </c>
      <c r="AH489" s="149">
        <v>0</v>
      </c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">
      <c r="A490" s="156"/>
      <c r="B490" s="157"/>
      <c r="C490" s="184" t="s">
        <v>776</v>
      </c>
      <c r="D490" s="160"/>
      <c r="E490" s="161">
        <v>6.24</v>
      </c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49"/>
      <c r="Z490" s="149"/>
      <c r="AA490" s="149"/>
      <c r="AB490" s="149"/>
      <c r="AC490" s="149"/>
      <c r="AD490" s="149"/>
      <c r="AE490" s="149"/>
      <c r="AF490" s="149"/>
      <c r="AG490" s="149" t="s">
        <v>174</v>
      </c>
      <c r="AH490" s="149">
        <v>0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1" x14ac:dyDescent="0.2">
      <c r="A491" s="169">
        <v>168</v>
      </c>
      <c r="B491" s="170" t="s">
        <v>777</v>
      </c>
      <c r="C491" s="183" t="s">
        <v>778</v>
      </c>
      <c r="D491" s="171" t="s">
        <v>180</v>
      </c>
      <c r="E491" s="172">
        <v>42.951000000000001</v>
      </c>
      <c r="F491" s="173"/>
      <c r="G491" s="174">
        <f>ROUND(E491*F491,2)</f>
        <v>0</v>
      </c>
      <c r="H491" s="159"/>
      <c r="I491" s="158">
        <f>ROUND(E491*H491,2)</f>
        <v>0</v>
      </c>
      <c r="J491" s="159"/>
      <c r="K491" s="158">
        <f>ROUND(E491*J491,2)</f>
        <v>0</v>
      </c>
      <c r="L491" s="158">
        <v>21</v>
      </c>
      <c r="M491" s="158">
        <f>G491*(1+L491/100)</f>
        <v>0</v>
      </c>
      <c r="N491" s="158">
        <v>5.0299999999999997E-3</v>
      </c>
      <c r="O491" s="158">
        <f>ROUND(E491*N491,2)</f>
        <v>0.22</v>
      </c>
      <c r="P491" s="158">
        <v>0</v>
      </c>
      <c r="Q491" s="158">
        <f>ROUND(E491*P491,2)</f>
        <v>0</v>
      </c>
      <c r="R491" s="158"/>
      <c r="S491" s="158" t="s">
        <v>170</v>
      </c>
      <c r="T491" s="158" t="s">
        <v>170</v>
      </c>
      <c r="U491" s="158">
        <v>1.0746</v>
      </c>
      <c r="V491" s="158">
        <f>ROUND(E491*U491,2)</f>
        <v>46.16</v>
      </c>
      <c r="W491" s="158"/>
      <c r="X491" s="158" t="s">
        <v>171</v>
      </c>
      <c r="Y491" s="149"/>
      <c r="Z491" s="149"/>
      <c r="AA491" s="149"/>
      <c r="AB491" s="149"/>
      <c r="AC491" s="149"/>
      <c r="AD491" s="149"/>
      <c r="AE491" s="149"/>
      <c r="AF491" s="149"/>
      <c r="AG491" s="149" t="s">
        <v>172</v>
      </c>
      <c r="AH491" s="149"/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">
      <c r="A492" s="156"/>
      <c r="B492" s="157"/>
      <c r="C492" s="184" t="s">
        <v>772</v>
      </c>
      <c r="D492" s="160"/>
      <c r="E492" s="161">
        <v>6.57</v>
      </c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49"/>
      <c r="Z492" s="149"/>
      <c r="AA492" s="149"/>
      <c r="AB492" s="149"/>
      <c r="AC492" s="149"/>
      <c r="AD492" s="149"/>
      <c r="AE492" s="149"/>
      <c r="AF492" s="149"/>
      <c r="AG492" s="149" t="s">
        <v>174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">
      <c r="A493" s="156"/>
      <c r="B493" s="157"/>
      <c r="C493" s="184" t="s">
        <v>773</v>
      </c>
      <c r="D493" s="160"/>
      <c r="E493" s="161">
        <v>6.57</v>
      </c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49"/>
      <c r="Z493" s="149"/>
      <c r="AA493" s="149"/>
      <c r="AB493" s="149"/>
      <c r="AC493" s="149"/>
      <c r="AD493" s="149"/>
      <c r="AE493" s="149"/>
      <c r="AF493" s="149"/>
      <c r="AG493" s="149" t="s">
        <v>174</v>
      </c>
      <c r="AH493" s="149">
        <v>0</v>
      </c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">
      <c r="A494" s="156"/>
      <c r="B494" s="157"/>
      <c r="C494" s="184" t="s">
        <v>774</v>
      </c>
      <c r="D494" s="160"/>
      <c r="E494" s="161">
        <v>2.2599999999999998</v>
      </c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49"/>
      <c r="Z494" s="149"/>
      <c r="AA494" s="149"/>
      <c r="AB494" s="149"/>
      <c r="AC494" s="149"/>
      <c r="AD494" s="149"/>
      <c r="AE494" s="149"/>
      <c r="AF494" s="149"/>
      <c r="AG494" s="149" t="s">
        <v>174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1" x14ac:dyDescent="0.2">
      <c r="A495" s="156"/>
      <c r="B495" s="157"/>
      <c r="C495" s="184" t="s">
        <v>775</v>
      </c>
      <c r="D495" s="160"/>
      <c r="E495" s="161">
        <v>21.31</v>
      </c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49"/>
      <c r="Z495" s="149"/>
      <c r="AA495" s="149"/>
      <c r="AB495" s="149"/>
      <c r="AC495" s="149"/>
      <c r="AD495" s="149"/>
      <c r="AE495" s="149"/>
      <c r="AF495" s="149"/>
      <c r="AG495" s="149" t="s">
        <v>174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">
      <c r="A496" s="156"/>
      <c r="B496" s="157"/>
      <c r="C496" s="184" t="s">
        <v>776</v>
      </c>
      <c r="D496" s="160"/>
      <c r="E496" s="161">
        <v>6.24</v>
      </c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49"/>
      <c r="Z496" s="149"/>
      <c r="AA496" s="149"/>
      <c r="AB496" s="149"/>
      <c r="AC496" s="149"/>
      <c r="AD496" s="149"/>
      <c r="AE496" s="149"/>
      <c r="AF496" s="149"/>
      <c r="AG496" s="149" t="s">
        <v>174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">
      <c r="A497" s="169">
        <v>169</v>
      </c>
      <c r="B497" s="170" t="s">
        <v>779</v>
      </c>
      <c r="C497" s="183" t="s">
        <v>780</v>
      </c>
      <c r="D497" s="171" t="s">
        <v>180</v>
      </c>
      <c r="E497" s="172">
        <v>45.098550000000003</v>
      </c>
      <c r="F497" s="173"/>
      <c r="G497" s="174">
        <f>ROUND(E497*F497,2)</f>
        <v>0</v>
      </c>
      <c r="H497" s="159"/>
      <c r="I497" s="158">
        <f>ROUND(E497*H497,2)</f>
        <v>0</v>
      </c>
      <c r="J497" s="159"/>
      <c r="K497" s="158">
        <f>ROUND(E497*J497,2)</f>
        <v>0</v>
      </c>
      <c r="L497" s="158">
        <v>21</v>
      </c>
      <c r="M497" s="158">
        <f>G497*(1+L497/100)</f>
        <v>0</v>
      </c>
      <c r="N497" s="158">
        <v>1.2200000000000001E-2</v>
      </c>
      <c r="O497" s="158">
        <f>ROUND(E497*N497,2)</f>
        <v>0.55000000000000004</v>
      </c>
      <c r="P497" s="158">
        <v>0</v>
      </c>
      <c r="Q497" s="158">
        <f>ROUND(E497*P497,2)</f>
        <v>0</v>
      </c>
      <c r="R497" s="158" t="s">
        <v>500</v>
      </c>
      <c r="S497" s="158" t="s">
        <v>170</v>
      </c>
      <c r="T497" s="158" t="s">
        <v>413</v>
      </c>
      <c r="U497" s="158">
        <v>0</v>
      </c>
      <c r="V497" s="158">
        <f>ROUND(E497*U497,2)</f>
        <v>0</v>
      </c>
      <c r="W497" s="158"/>
      <c r="X497" s="158" t="s">
        <v>501</v>
      </c>
      <c r="Y497" s="149"/>
      <c r="Z497" s="149"/>
      <c r="AA497" s="149"/>
      <c r="AB497" s="149"/>
      <c r="AC497" s="149"/>
      <c r="AD497" s="149"/>
      <c r="AE497" s="149"/>
      <c r="AF497" s="149"/>
      <c r="AG497" s="149" t="s">
        <v>502</v>
      </c>
      <c r="AH497" s="149"/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1" x14ac:dyDescent="0.2">
      <c r="A498" s="156"/>
      <c r="B498" s="157"/>
      <c r="C498" s="184" t="s">
        <v>781</v>
      </c>
      <c r="D498" s="160"/>
      <c r="E498" s="161">
        <v>45.1</v>
      </c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49"/>
      <c r="Z498" s="149"/>
      <c r="AA498" s="149"/>
      <c r="AB498" s="149"/>
      <c r="AC498" s="149"/>
      <c r="AD498" s="149"/>
      <c r="AE498" s="149"/>
      <c r="AF498" s="149"/>
      <c r="AG498" s="149" t="s">
        <v>174</v>
      </c>
      <c r="AH498" s="149">
        <v>0</v>
      </c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ht="22.5" outlineLevel="1" x14ac:dyDescent="0.2">
      <c r="A499" s="169">
        <v>170</v>
      </c>
      <c r="B499" s="170" t="s">
        <v>782</v>
      </c>
      <c r="C499" s="183" t="s">
        <v>783</v>
      </c>
      <c r="D499" s="171" t="s">
        <v>207</v>
      </c>
      <c r="E499" s="172">
        <v>37.07</v>
      </c>
      <c r="F499" s="173"/>
      <c r="G499" s="174">
        <f>ROUND(E499*F499,2)</f>
        <v>0</v>
      </c>
      <c r="H499" s="159"/>
      <c r="I499" s="158">
        <f>ROUND(E499*H499,2)</f>
        <v>0</v>
      </c>
      <c r="J499" s="159"/>
      <c r="K499" s="158">
        <f>ROUND(E499*J499,2)</f>
        <v>0</v>
      </c>
      <c r="L499" s="158">
        <v>21</v>
      </c>
      <c r="M499" s="158">
        <f>G499*(1+L499/100)</f>
        <v>0</v>
      </c>
      <c r="N499" s="158">
        <v>0</v>
      </c>
      <c r="O499" s="158">
        <f>ROUND(E499*N499,2)</f>
        <v>0</v>
      </c>
      <c r="P499" s="158">
        <v>0</v>
      </c>
      <c r="Q499" s="158">
        <f>ROUND(E499*P499,2)</f>
        <v>0</v>
      </c>
      <c r="R499" s="158"/>
      <c r="S499" s="158" t="s">
        <v>170</v>
      </c>
      <c r="T499" s="158" t="s">
        <v>170</v>
      </c>
      <c r="U499" s="158">
        <v>0.12</v>
      </c>
      <c r="V499" s="158">
        <f>ROUND(E499*U499,2)</f>
        <v>4.45</v>
      </c>
      <c r="W499" s="158"/>
      <c r="X499" s="158" t="s">
        <v>171</v>
      </c>
      <c r="Y499" s="149"/>
      <c r="Z499" s="149"/>
      <c r="AA499" s="149"/>
      <c r="AB499" s="149"/>
      <c r="AC499" s="149"/>
      <c r="AD499" s="149"/>
      <c r="AE499" s="149"/>
      <c r="AF499" s="149"/>
      <c r="AG499" s="149" t="s">
        <v>172</v>
      </c>
      <c r="AH499" s="149"/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 x14ac:dyDescent="0.2">
      <c r="A500" s="156"/>
      <c r="B500" s="157"/>
      <c r="C500" s="184" t="s">
        <v>784</v>
      </c>
      <c r="D500" s="160"/>
      <c r="E500" s="161">
        <v>7.38</v>
      </c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49"/>
      <c r="Z500" s="149"/>
      <c r="AA500" s="149"/>
      <c r="AB500" s="149"/>
      <c r="AC500" s="149"/>
      <c r="AD500" s="149"/>
      <c r="AE500" s="149"/>
      <c r="AF500" s="149"/>
      <c r="AG500" s="149" t="s">
        <v>174</v>
      </c>
      <c r="AH500" s="149">
        <v>0</v>
      </c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1" x14ac:dyDescent="0.2">
      <c r="A501" s="156"/>
      <c r="B501" s="157"/>
      <c r="C501" s="184" t="s">
        <v>785</v>
      </c>
      <c r="D501" s="160"/>
      <c r="E501" s="161">
        <v>7.38</v>
      </c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49"/>
      <c r="Z501" s="149"/>
      <c r="AA501" s="149"/>
      <c r="AB501" s="149"/>
      <c r="AC501" s="149"/>
      <c r="AD501" s="149"/>
      <c r="AE501" s="149"/>
      <c r="AF501" s="149"/>
      <c r="AG501" s="149" t="s">
        <v>174</v>
      </c>
      <c r="AH501" s="149">
        <v>0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1" x14ac:dyDescent="0.2">
      <c r="A502" s="156"/>
      <c r="B502" s="157"/>
      <c r="C502" s="184" t="s">
        <v>786</v>
      </c>
      <c r="D502" s="160"/>
      <c r="E502" s="161">
        <v>0.6</v>
      </c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49"/>
      <c r="Z502" s="149"/>
      <c r="AA502" s="149"/>
      <c r="AB502" s="149"/>
      <c r="AC502" s="149"/>
      <c r="AD502" s="149"/>
      <c r="AE502" s="149"/>
      <c r="AF502" s="149"/>
      <c r="AG502" s="149" t="s">
        <v>174</v>
      </c>
      <c r="AH502" s="149">
        <v>0</v>
      </c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outlineLevel="1" x14ac:dyDescent="0.2">
      <c r="A503" s="156"/>
      <c r="B503" s="157"/>
      <c r="C503" s="184" t="s">
        <v>787</v>
      </c>
      <c r="D503" s="160"/>
      <c r="E503" s="161">
        <v>14.55</v>
      </c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49"/>
      <c r="Z503" s="149"/>
      <c r="AA503" s="149"/>
      <c r="AB503" s="149"/>
      <c r="AC503" s="149"/>
      <c r="AD503" s="149"/>
      <c r="AE503" s="149"/>
      <c r="AF503" s="149"/>
      <c r="AG503" s="149" t="s">
        <v>174</v>
      </c>
      <c r="AH503" s="149">
        <v>0</v>
      </c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1" x14ac:dyDescent="0.2">
      <c r="A504" s="156"/>
      <c r="B504" s="157"/>
      <c r="C504" s="184" t="s">
        <v>788</v>
      </c>
      <c r="D504" s="160"/>
      <c r="E504" s="161">
        <v>7.16</v>
      </c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49"/>
      <c r="Z504" s="149"/>
      <c r="AA504" s="149"/>
      <c r="AB504" s="149"/>
      <c r="AC504" s="149"/>
      <c r="AD504" s="149"/>
      <c r="AE504" s="149"/>
      <c r="AF504" s="149"/>
      <c r="AG504" s="149" t="s">
        <v>174</v>
      </c>
      <c r="AH504" s="149">
        <v>0</v>
      </c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1" x14ac:dyDescent="0.2">
      <c r="A505" s="169">
        <v>171</v>
      </c>
      <c r="B505" s="170" t="s">
        <v>789</v>
      </c>
      <c r="C505" s="183" t="s">
        <v>790</v>
      </c>
      <c r="D505" s="171" t="s">
        <v>184</v>
      </c>
      <c r="E505" s="172">
        <v>19.461749999999999</v>
      </c>
      <c r="F505" s="173"/>
      <c r="G505" s="174">
        <f>ROUND(E505*F505,2)</f>
        <v>0</v>
      </c>
      <c r="H505" s="159"/>
      <c r="I505" s="158">
        <f>ROUND(E505*H505,2)</f>
        <v>0</v>
      </c>
      <c r="J505" s="159"/>
      <c r="K505" s="158">
        <f>ROUND(E505*J505,2)</f>
        <v>0</v>
      </c>
      <c r="L505" s="158">
        <v>21</v>
      </c>
      <c r="M505" s="158">
        <f>G505*(1+L505/100)</f>
        <v>0</v>
      </c>
      <c r="N505" s="158">
        <v>1E-4</v>
      </c>
      <c r="O505" s="158">
        <f>ROUND(E505*N505,2)</f>
        <v>0</v>
      </c>
      <c r="P505" s="158">
        <v>0</v>
      </c>
      <c r="Q505" s="158">
        <f>ROUND(E505*P505,2)</f>
        <v>0</v>
      </c>
      <c r="R505" s="158" t="s">
        <v>500</v>
      </c>
      <c r="S505" s="158" t="s">
        <v>170</v>
      </c>
      <c r="T505" s="158" t="s">
        <v>170</v>
      </c>
      <c r="U505" s="158">
        <v>0</v>
      </c>
      <c r="V505" s="158">
        <f>ROUND(E505*U505,2)</f>
        <v>0</v>
      </c>
      <c r="W505" s="158"/>
      <c r="X505" s="158" t="s">
        <v>501</v>
      </c>
      <c r="Y505" s="149"/>
      <c r="Z505" s="149"/>
      <c r="AA505" s="149"/>
      <c r="AB505" s="149"/>
      <c r="AC505" s="149"/>
      <c r="AD505" s="149"/>
      <c r="AE505" s="149"/>
      <c r="AF505" s="149"/>
      <c r="AG505" s="149" t="s">
        <v>502</v>
      </c>
      <c r="AH505" s="149"/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1" x14ac:dyDescent="0.2">
      <c r="A506" s="156"/>
      <c r="B506" s="157"/>
      <c r="C506" s="184" t="s">
        <v>791</v>
      </c>
      <c r="D506" s="160"/>
      <c r="E506" s="161">
        <v>19.46</v>
      </c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49"/>
      <c r="Z506" s="149"/>
      <c r="AA506" s="149"/>
      <c r="AB506" s="149"/>
      <c r="AC506" s="149"/>
      <c r="AD506" s="149"/>
      <c r="AE506" s="149"/>
      <c r="AF506" s="149"/>
      <c r="AG506" s="149" t="s">
        <v>174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1" x14ac:dyDescent="0.2">
      <c r="A507" s="175">
        <v>172</v>
      </c>
      <c r="B507" s="176" t="s">
        <v>792</v>
      </c>
      <c r="C507" s="185" t="s">
        <v>793</v>
      </c>
      <c r="D507" s="177" t="s">
        <v>211</v>
      </c>
      <c r="E507" s="178">
        <v>0.77720999999999996</v>
      </c>
      <c r="F507" s="179"/>
      <c r="G507" s="180">
        <f>ROUND(E507*F507,2)</f>
        <v>0</v>
      </c>
      <c r="H507" s="159"/>
      <c r="I507" s="158">
        <f>ROUND(E507*H507,2)</f>
        <v>0</v>
      </c>
      <c r="J507" s="159"/>
      <c r="K507" s="158">
        <f>ROUND(E507*J507,2)</f>
        <v>0</v>
      </c>
      <c r="L507" s="158">
        <v>21</v>
      </c>
      <c r="M507" s="158">
        <f>G507*(1+L507/100)</f>
        <v>0</v>
      </c>
      <c r="N507" s="158">
        <v>0</v>
      </c>
      <c r="O507" s="158">
        <f>ROUND(E507*N507,2)</f>
        <v>0</v>
      </c>
      <c r="P507" s="158">
        <v>0</v>
      </c>
      <c r="Q507" s="158">
        <f>ROUND(E507*P507,2)</f>
        <v>0</v>
      </c>
      <c r="R507" s="158"/>
      <c r="S507" s="158" t="s">
        <v>170</v>
      </c>
      <c r="T507" s="158" t="s">
        <v>170</v>
      </c>
      <c r="U507" s="158">
        <v>1.2649999999999999</v>
      </c>
      <c r="V507" s="158">
        <f>ROUND(E507*U507,2)</f>
        <v>0.98</v>
      </c>
      <c r="W507" s="158"/>
      <c r="X507" s="158" t="s">
        <v>171</v>
      </c>
      <c r="Y507" s="149"/>
      <c r="Z507" s="149"/>
      <c r="AA507" s="149"/>
      <c r="AB507" s="149"/>
      <c r="AC507" s="149"/>
      <c r="AD507" s="149"/>
      <c r="AE507" s="149"/>
      <c r="AF507" s="149"/>
      <c r="AG507" s="149" t="s">
        <v>172</v>
      </c>
      <c r="AH507" s="149"/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x14ac:dyDescent="0.2">
      <c r="A508" s="163" t="s">
        <v>165</v>
      </c>
      <c r="B508" s="164" t="s">
        <v>127</v>
      </c>
      <c r="C508" s="182" t="s">
        <v>128</v>
      </c>
      <c r="D508" s="165"/>
      <c r="E508" s="166"/>
      <c r="F508" s="167"/>
      <c r="G508" s="168">
        <f>SUMIF(AG509:AG510,"&lt;&gt;NOR",G509:G510)</f>
        <v>0</v>
      </c>
      <c r="H508" s="162"/>
      <c r="I508" s="162">
        <f>SUM(I509:I510)</f>
        <v>0</v>
      </c>
      <c r="J508" s="162"/>
      <c r="K508" s="162">
        <f>SUM(K509:K510)</f>
        <v>0</v>
      </c>
      <c r="L508" s="162"/>
      <c r="M508" s="162">
        <f>SUM(M509:M510)</f>
        <v>0</v>
      </c>
      <c r="N508" s="162"/>
      <c r="O508" s="162">
        <f>SUM(O509:O510)</f>
        <v>0</v>
      </c>
      <c r="P508" s="162"/>
      <c r="Q508" s="162">
        <f>SUM(Q509:Q510)</f>
        <v>0</v>
      </c>
      <c r="R508" s="162"/>
      <c r="S508" s="162"/>
      <c r="T508" s="162"/>
      <c r="U508" s="162"/>
      <c r="V508" s="162">
        <f>SUM(V509:V510)</f>
        <v>1.5</v>
      </c>
      <c r="W508" s="162"/>
      <c r="X508" s="162"/>
      <c r="AG508" t="s">
        <v>166</v>
      </c>
    </row>
    <row r="509" spans="1:60" outlineLevel="1" x14ac:dyDescent="0.2">
      <c r="A509" s="169">
        <v>173</v>
      </c>
      <c r="B509" s="170" t="s">
        <v>794</v>
      </c>
      <c r="C509" s="183" t="s">
        <v>795</v>
      </c>
      <c r="D509" s="171" t="s">
        <v>180</v>
      </c>
      <c r="E509" s="172">
        <v>10</v>
      </c>
      <c r="F509" s="173"/>
      <c r="G509" s="174">
        <f>ROUND(E509*F509,2)</f>
        <v>0</v>
      </c>
      <c r="H509" s="159"/>
      <c r="I509" s="158">
        <f>ROUND(E509*H509,2)</f>
        <v>0</v>
      </c>
      <c r="J509" s="159"/>
      <c r="K509" s="158">
        <f>ROUND(E509*J509,2)</f>
        <v>0</v>
      </c>
      <c r="L509" s="158">
        <v>21</v>
      </c>
      <c r="M509" s="158">
        <f>G509*(1+L509/100)</f>
        <v>0</v>
      </c>
      <c r="N509" s="158">
        <v>4.0999999999999999E-4</v>
      </c>
      <c r="O509" s="158">
        <f>ROUND(E509*N509,2)</f>
        <v>0</v>
      </c>
      <c r="P509" s="158">
        <v>0</v>
      </c>
      <c r="Q509" s="158">
        <f>ROUND(E509*P509,2)</f>
        <v>0</v>
      </c>
      <c r="R509" s="158"/>
      <c r="S509" s="158" t="s">
        <v>170</v>
      </c>
      <c r="T509" s="158" t="s">
        <v>170</v>
      </c>
      <c r="U509" s="158">
        <v>0.15</v>
      </c>
      <c r="V509" s="158">
        <f>ROUND(E509*U509,2)</f>
        <v>1.5</v>
      </c>
      <c r="W509" s="158"/>
      <c r="X509" s="158" t="s">
        <v>171</v>
      </c>
      <c r="Y509" s="149"/>
      <c r="Z509" s="149"/>
      <c r="AA509" s="149"/>
      <c r="AB509" s="149"/>
      <c r="AC509" s="149"/>
      <c r="AD509" s="149"/>
      <c r="AE509" s="149"/>
      <c r="AF509" s="149"/>
      <c r="AG509" s="149" t="s">
        <v>172</v>
      </c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1" x14ac:dyDescent="0.2">
      <c r="A510" s="156"/>
      <c r="B510" s="157"/>
      <c r="C510" s="184" t="s">
        <v>796</v>
      </c>
      <c r="D510" s="160"/>
      <c r="E510" s="161">
        <v>10</v>
      </c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49"/>
      <c r="Z510" s="149"/>
      <c r="AA510" s="149"/>
      <c r="AB510" s="149"/>
      <c r="AC510" s="149"/>
      <c r="AD510" s="149"/>
      <c r="AE510" s="149"/>
      <c r="AF510" s="149"/>
      <c r="AG510" s="149" t="s">
        <v>174</v>
      </c>
      <c r="AH510" s="149">
        <v>0</v>
      </c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x14ac:dyDescent="0.2">
      <c r="A511" s="163" t="s">
        <v>165</v>
      </c>
      <c r="B511" s="164" t="s">
        <v>129</v>
      </c>
      <c r="C511" s="182" t="s">
        <v>130</v>
      </c>
      <c r="D511" s="165"/>
      <c r="E511" s="166"/>
      <c r="F511" s="167"/>
      <c r="G511" s="168">
        <f>SUMIF(AG512:AG554,"&lt;&gt;NOR",G512:G554)</f>
        <v>0</v>
      </c>
      <c r="H511" s="162"/>
      <c r="I511" s="162">
        <f>SUM(I512:I554)</f>
        <v>0</v>
      </c>
      <c r="J511" s="162"/>
      <c r="K511" s="162">
        <f>SUM(K512:K554)</f>
        <v>0</v>
      </c>
      <c r="L511" s="162"/>
      <c r="M511" s="162">
        <f>SUM(M512:M554)</f>
        <v>0</v>
      </c>
      <c r="N511" s="162"/>
      <c r="O511" s="162">
        <f>SUM(O512:O554)</f>
        <v>0.12</v>
      </c>
      <c r="P511" s="162"/>
      <c r="Q511" s="162">
        <f>SUM(Q512:Q554)</f>
        <v>0</v>
      </c>
      <c r="R511" s="162"/>
      <c r="S511" s="162"/>
      <c r="T511" s="162"/>
      <c r="U511" s="162"/>
      <c r="V511" s="162">
        <f>SUM(V512:V554)</f>
        <v>79.789999999999992</v>
      </c>
      <c r="W511" s="162"/>
      <c r="X511" s="162"/>
      <c r="AG511" t="s">
        <v>166</v>
      </c>
    </row>
    <row r="512" spans="1:60" outlineLevel="1" x14ac:dyDescent="0.2">
      <c r="A512" s="169">
        <v>174</v>
      </c>
      <c r="B512" s="170" t="s">
        <v>797</v>
      </c>
      <c r="C512" s="183" t="s">
        <v>798</v>
      </c>
      <c r="D512" s="171" t="s">
        <v>180</v>
      </c>
      <c r="E512" s="172">
        <v>583.96950000000004</v>
      </c>
      <c r="F512" s="173"/>
      <c r="G512" s="174">
        <f>ROUND(E512*F512,2)</f>
        <v>0</v>
      </c>
      <c r="H512" s="159"/>
      <c r="I512" s="158">
        <f>ROUND(E512*H512,2)</f>
        <v>0</v>
      </c>
      <c r="J512" s="159"/>
      <c r="K512" s="158">
        <f>ROUND(E512*J512,2)</f>
        <v>0</v>
      </c>
      <c r="L512" s="158">
        <v>21</v>
      </c>
      <c r="M512" s="158">
        <f>G512*(1+L512/100)</f>
        <v>0</v>
      </c>
      <c r="N512" s="158">
        <v>6.9999999999999994E-5</v>
      </c>
      <c r="O512" s="158">
        <f>ROUND(E512*N512,2)</f>
        <v>0.04</v>
      </c>
      <c r="P512" s="158">
        <v>0</v>
      </c>
      <c r="Q512" s="158">
        <f>ROUND(E512*P512,2)</f>
        <v>0</v>
      </c>
      <c r="R512" s="158"/>
      <c r="S512" s="158" t="s">
        <v>170</v>
      </c>
      <c r="T512" s="158" t="s">
        <v>170</v>
      </c>
      <c r="U512" s="158">
        <v>3.2480000000000002E-2</v>
      </c>
      <c r="V512" s="158">
        <f>ROUND(E512*U512,2)</f>
        <v>18.97</v>
      </c>
      <c r="W512" s="158"/>
      <c r="X512" s="158" t="s">
        <v>171</v>
      </c>
      <c r="Y512" s="149"/>
      <c r="Z512" s="149"/>
      <c r="AA512" s="149"/>
      <c r="AB512" s="149"/>
      <c r="AC512" s="149"/>
      <c r="AD512" s="149"/>
      <c r="AE512" s="149"/>
      <c r="AF512" s="149"/>
      <c r="AG512" s="149" t="s">
        <v>172</v>
      </c>
      <c r="AH512" s="149"/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outlineLevel="1" x14ac:dyDescent="0.2">
      <c r="A513" s="156"/>
      <c r="B513" s="157"/>
      <c r="C513" s="184" t="s">
        <v>799</v>
      </c>
      <c r="D513" s="160"/>
      <c r="E513" s="161">
        <v>35</v>
      </c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49"/>
      <c r="Z513" s="149"/>
      <c r="AA513" s="149"/>
      <c r="AB513" s="149"/>
      <c r="AC513" s="149"/>
      <c r="AD513" s="149"/>
      <c r="AE513" s="149"/>
      <c r="AF513" s="149"/>
      <c r="AG513" s="149" t="s">
        <v>174</v>
      </c>
      <c r="AH513" s="149">
        <v>0</v>
      </c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1" x14ac:dyDescent="0.2">
      <c r="A514" s="156"/>
      <c r="B514" s="157"/>
      <c r="C514" s="184" t="s">
        <v>800</v>
      </c>
      <c r="D514" s="160"/>
      <c r="E514" s="161">
        <v>7.42</v>
      </c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49"/>
      <c r="Z514" s="149"/>
      <c r="AA514" s="149"/>
      <c r="AB514" s="149"/>
      <c r="AC514" s="149"/>
      <c r="AD514" s="149"/>
      <c r="AE514" s="149"/>
      <c r="AF514" s="149"/>
      <c r="AG514" s="149" t="s">
        <v>174</v>
      </c>
      <c r="AH514" s="149">
        <v>0</v>
      </c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outlineLevel="1" x14ac:dyDescent="0.2">
      <c r="A515" s="156"/>
      <c r="B515" s="157"/>
      <c r="C515" s="184" t="s">
        <v>801</v>
      </c>
      <c r="D515" s="160"/>
      <c r="E515" s="161">
        <v>7.38</v>
      </c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49"/>
      <c r="Z515" s="149"/>
      <c r="AA515" s="149"/>
      <c r="AB515" s="149"/>
      <c r="AC515" s="149"/>
      <c r="AD515" s="149"/>
      <c r="AE515" s="149"/>
      <c r="AF515" s="149"/>
      <c r="AG515" s="149" t="s">
        <v>174</v>
      </c>
      <c r="AH515" s="149">
        <v>0</v>
      </c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1" x14ac:dyDescent="0.2">
      <c r="A516" s="156"/>
      <c r="B516" s="157"/>
      <c r="C516" s="184" t="s">
        <v>802</v>
      </c>
      <c r="D516" s="160"/>
      <c r="E516" s="161">
        <v>53.35</v>
      </c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49"/>
      <c r="Z516" s="149"/>
      <c r="AA516" s="149"/>
      <c r="AB516" s="149"/>
      <c r="AC516" s="149"/>
      <c r="AD516" s="149"/>
      <c r="AE516" s="149"/>
      <c r="AF516" s="149"/>
      <c r="AG516" s="149" t="s">
        <v>174</v>
      </c>
      <c r="AH516" s="149">
        <v>0</v>
      </c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outlineLevel="1" x14ac:dyDescent="0.2">
      <c r="A517" s="156"/>
      <c r="B517" s="157"/>
      <c r="C517" s="184" t="s">
        <v>803</v>
      </c>
      <c r="D517" s="160"/>
      <c r="E517" s="161">
        <v>53.42</v>
      </c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49"/>
      <c r="Z517" s="149"/>
      <c r="AA517" s="149"/>
      <c r="AB517" s="149"/>
      <c r="AC517" s="149"/>
      <c r="AD517" s="149"/>
      <c r="AE517" s="149"/>
      <c r="AF517" s="149"/>
      <c r="AG517" s="149" t="s">
        <v>174</v>
      </c>
      <c r="AH517" s="149">
        <v>0</v>
      </c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ht="22.5" outlineLevel="1" x14ac:dyDescent="0.2">
      <c r="A518" s="156"/>
      <c r="B518" s="157"/>
      <c r="C518" s="184" t="s">
        <v>804</v>
      </c>
      <c r="D518" s="160"/>
      <c r="E518" s="161">
        <v>81.45</v>
      </c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49"/>
      <c r="Z518" s="149"/>
      <c r="AA518" s="149"/>
      <c r="AB518" s="149"/>
      <c r="AC518" s="149"/>
      <c r="AD518" s="149"/>
      <c r="AE518" s="149"/>
      <c r="AF518" s="149"/>
      <c r="AG518" s="149" t="s">
        <v>174</v>
      </c>
      <c r="AH518" s="149">
        <v>0</v>
      </c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1" x14ac:dyDescent="0.2">
      <c r="A519" s="156"/>
      <c r="B519" s="157"/>
      <c r="C519" s="184" t="s">
        <v>805</v>
      </c>
      <c r="D519" s="160"/>
      <c r="E519" s="161">
        <v>25.39</v>
      </c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49"/>
      <c r="Z519" s="149"/>
      <c r="AA519" s="149"/>
      <c r="AB519" s="149"/>
      <c r="AC519" s="149"/>
      <c r="AD519" s="149"/>
      <c r="AE519" s="149"/>
      <c r="AF519" s="149"/>
      <c r="AG519" s="149" t="s">
        <v>174</v>
      </c>
      <c r="AH519" s="149">
        <v>0</v>
      </c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1" x14ac:dyDescent="0.2">
      <c r="A520" s="156"/>
      <c r="B520" s="157"/>
      <c r="C520" s="184" t="s">
        <v>806</v>
      </c>
      <c r="D520" s="160"/>
      <c r="E520" s="161">
        <v>3.77</v>
      </c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49"/>
      <c r="Z520" s="149"/>
      <c r="AA520" s="149"/>
      <c r="AB520" s="149"/>
      <c r="AC520" s="149"/>
      <c r="AD520" s="149"/>
      <c r="AE520" s="149"/>
      <c r="AF520" s="149"/>
      <c r="AG520" s="149" t="s">
        <v>174</v>
      </c>
      <c r="AH520" s="149">
        <v>0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outlineLevel="1" x14ac:dyDescent="0.2">
      <c r="A521" s="156"/>
      <c r="B521" s="157"/>
      <c r="C521" s="184" t="s">
        <v>807</v>
      </c>
      <c r="D521" s="160"/>
      <c r="E521" s="161">
        <v>11.55</v>
      </c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49"/>
      <c r="Z521" s="149"/>
      <c r="AA521" s="149"/>
      <c r="AB521" s="149"/>
      <c r="AC521" s="149"/>
      <c r="AD521" s="149"/>
      <c r="AE521" s="149"/>
      <c r="AF521" s="149"/>
      <c r="AG521" s="149" t="s">
        <v>174</v>
      </c>
      <c r="AH521" s="149">
        <v>0</v>
      </c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1" x14ac:dyDescent="0.2">
      <c r="A522" s="156"/>
      <c r="B522" s="157"/>
      <c r="C522" s="184" t="s">
        <v>808</v>
      </c>
      <c r="D522" s="160"/>
      <c r="E522" s="161">
        <v>22.94</v>
      </c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49"/>
      <c r="Z522" s="149"/>
      <c r="AA522" s="149"/>
      <c r="AB522" s="149"/>
      <c r="AC522" s="149"/>
      <c r="AD522" s="149"/>
      <c r="AE522" s="149"/>
      <c r="AF522" s="149"/>
      <c r="AG522" s="149" t="s">
        <v>174</v>
      </c>
      <c r="AH522" s="149">
        <v>0</v>
      </c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1" x14ac:dyDescent="0.2">
      <c r="A523" s="156"/>
      <c r="B523" s="157"/>
      <c r="C523" s="184" t="s">
        <v>809</v>
      </c>
      <c r="D523" s="160"/>
      <c r="E523" s="161">
        <v>14.07</v>
      </c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49"/>
      <c r="Z523" s="149"/>
      <c r="AA523" s="149"/>
      <c r="AB523" s="149"/>
      <c r="AC523" s="149"/>
      <c r="AD523" s="149"/>
      <c r="AE523" s="149"/>
      <c r="AF523" s="149"/>
      <c r="AG523" s="149" t="s">
        <v>174</v>
      </c>
      <c r="AH523" s="149">
        <v>0</v>
      </c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1" x14ac:dyDescent="0.2">
      <c r="A524" s="156"/>
      <c r="B524" s="157"/>
      <c r="C524" s="184" t="s">
        <v>810</v>
      </c>
      <c r="D524" s="160"/>
      <c r="E524" s="161">
        <v>9.33</v>
      </c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49"/>
      <c r="Z524" s="149"/>
      <c r="AA524" s="149"/>
      <c r="AB524" s="149"/>
      <c r="AC524" s="149"/>
      <c r="AD524" s="149"/>
      <c r="AE524" s="149"/>
      <c r="AF524" s="149"/>
      <c r="AG524" s="149" t="s">
        <v>174</v>
      </c>
      <c r="AH524" s="149">
        <v>0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1" x14ac:dyDescent="0.2">
      <c r="A525" s="156"/>
      <c r="B525" s="157"/>
      <c r="C525" s="184" t="s">
        <v>811</v>
      </c>
      <c r="D525" s="160"/>
      <c r="E525" s="161">
        <v>6.7</v>
      </c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49"/>
      <c r="Z525" s="149"/>
      <c r="AA525" s="149"/>
      <c r="AB525" s="149"/>
      <c r="AC525" s="149"/>
      <c r="AD525" s="149"/>
      <c r="AE525" s="149"/>
      <c r="AF525" s="149"/>
      <c r="AG525" s="149" t="s">
        <v>174</v>
      </c>
      <c r="AH525" s="149">
        <v>0</v>
      </c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">
      <c r="A526" s="156"/>
      <c r="B526" s="157"/>
      <c r="C526" s="184" t="s">
        <v>812</v>
      </c>
      <c r="D526" s="160"/>
      <c r="E526" s="161">
        <v>33.01</v>
      </c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49"/>
      <c r="Z526" s="149"/>
      <c r="AA526" s="149"/>
      <c r="AB526" s="149"/>
      <c r="AC526" s="149"/>
      <c r="AD526" s="149"/>
      <c r="AE526" s="149"/>
      <c r="AF526" s="149"/>
      <c r="AG526" s="149" t="s">
        <v>174</v>
      </c>
      <c r="AH526" s="149">
        <v>0</v>
      </c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1" x14ac:dyDescent="0.2">
      <c r="A527" s="156"/>
      <c r="B527" s="157"/>
      <c r="C527" s="184" t="s">
        <v>813</v>
      </c>
      <c r="D527" s="160"/>
      <c r="E527" s="161">
        <v>33.81</v>
      </c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49"/>
      <c r="Z527" s="149"/>
      <c r="AA527" s="149"/>
      <c r="AB527" s="149"/>
      <c r="AC527" s="149"/>
      <c r="AD527" s="149"/>
      <c r="AE527" s="149"/>
      <c r="AF527" s="149"/>
      <c r="AG527" s="149" t="s">
        <v>174</v>
      </c>
      <c r="AH527" s="149">
        <v>0</v>
      </c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 x14ac:dyDescent="0.2">
      <c r="A528" s="156"/>
      <c r="B528" s="157"/>
      <c r="C528" s="184" t="s">
        <v>814</v>
      </c>
      <c r="D528" s="160"/>
      <c r="E528" s="161">
        <v>56.23</v>
      </c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49"/>
      <c r="Z528" s="149"/>
      <c r="AA528" s="149"/>
      <c r="AB528" s="149"/>
      <c r="AC528" s="149"/>
      <c r="AD528" s="149"/>
      <c r="AE528" s="149"/>
      <c r="AF528" s="149"/>
      <c r="AG528" s="149" t="s">
        <v>174</v>
      </c>
      <c r="AH528" s="149">
        <v>0</v>
      </c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x14ac:dyDescent="0.2">
      <c r="A529" s="156"/>
      <c r="B529" s="157"/>
      <c r="C529" s="184" t="s">
        <v>815</v>
      </c>
      <c r="D529" s="160"/>
      <c r="E529" s="161">
        <v>84.77</v>
      </c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49"/>
      <c r="Z529" s="149"/>
      <c r="AA529" s="149"/>
      <c r="AB529" s="149"/>
      <c r="AC529" s="149"/>
      <c r="AD529" s="149"/>
      <c r="AE529" s="149"/>
      <c r="AF529" s="149"/>
      <c r="AG529" s="149" t="s">
        <v>174</v>
      </c>
      <c r="AH529" s="149">
        <v>0</v>
      </c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1" x14ac:dyDescent="0.2">
      <c r="A530" s="156"/>
      <c r="B530" s="157"/>
      <c r="C530" s="184" t="s">
        <v>816</v>
      </c>
      <c r="D530" s="160"/>
      <c r="E530" s="161">
        <v>39.049999999999997</v>
      </c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49"/>
      <c r="Z530" s="149"/>
      <c r="AA530" s="149"/>
      <c r="AB530" s="149"/>
      <c r="AC530" s="149"/>
      <c r="AD530" s="149"/>
      <c r="AE530" s="149"/>
      <c r="AF530" s="149"/>
      <c r="AG530" s="149" t="s">
        <v>174</v>
      </c>
      <c r="AH530" s="149">
        <v>0</v>
      </c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1" x14ac:dyDescent="0.2">
      <c r="A531" s="156"/>
      <c r="B531" s="157"/>
      <c r="C531" s="184" t="s">
        <v>817</v>
      </c>
      <c r="D531" s="160"/>
      <c r="E531" s="161">
        <v>5.32</v>
      </c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49"/>
      <c r="Z531" s="149"/>
      <c r="AA531" s="149"/>
      <c r="AB531" s="149"/>
      <c r="AC531" s="149"/>
      <c r="AD531" s="149"/>
      <c r="AE531" s="149"/>
      <c r="AF531" s="149"/>
      <c r="AG531" s="149" t="s">
        <v>174</v>
      </c>
      <c r="AH531" s="149">
        <v>0</v>
      </c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1" x14ac:dyDescent="0.2">
      <c r="A532" s="169">
        <v>175</v>
      </c>
      <c r="B532" s="170" t="s">
        <v>818</v>
      </c>
      <c r="C532" s="183" t="s">
        <v>819</v>
      </c>
      <c r="D532" s="171" t="s">
        <v>180</v>
      </c>
      <c r="E532" s="172">
        <v>583.96950000000004</v>
      </c>
      <c r="F532" s="173"/>
      <c r="G532" s="174">
        <f>ROUND(E532*F532,2)</f>
        <v>0</v>
      </c>
      <c r="H532" s="159"/>
      <c r="I532" s="158">
        <f>ROUND(E532*H532,2)</f>
        <v>0</v>
      </c>
      <c r="J532" s="159"/>
      <c r="K532" s="158">
        <f>ROUND(E532*J532,2)</f>
        <v>0</v>
      </c>
      <c r="L532" s="158">
        <v>21</v>
      </c>
      <c r="M532" s="158">
        <f>G532*(1+L532/100)</f>
        <v>0</v>
      </c>
      <c r="N532" s="158">
        <v>1.3999999999999999E-4</v>
      </c>
      <c r="O532" s="158">
        <f>ROUND(E532*N532,2)</f>
        <v>0.08</v>
      </c>
      <c r="P532" s="158">
        <v>0</v>
      </c>
      <c r="Q532" s="158">
        <f>ROUND(E532*P532,2)</f>
        <v>0</v>
      </c>
      <c r="R532" s="158"/>
      <c r="S532" s="158" t="s">
        <v>170</v>
      </c>
      <c r="T532" s="158" t="s">
        <v>170</v>
      </c>
      <c r="U532" s="158">
        <v>0.10191</v>
      </c>
      <c r="V532" s="158">
        <f>ROUND(E532*U532,2)</f>
        <v>59.51</v>
      </c>
      <c r="W532" s="158"/>
      <c r="X532" s="158" t="s">
        <v>171</v>
      </c>
      <c r="Y532" s="149"/>
      <c r="Z532" s="149"/>
      <c r="AA532" s="149"/>
      <c r="AB532" s="149"/>
      <c r="AC532" s="149"/>
      <c r="AD532" s="149"/>
      <c r="AE532" s="149"/>
      <c r="AF532" s="149"/>
      <c r="AG532" s="149" t="s">
        <v>172</v>
      </c>
      <c r="AH532" s="149"/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outlineLevel="1" x14ac:dyDescent="0.2">
      <c r="A533" s="156"/>
      <c r="B533" s="157"/>
      <c r="C533" s="184" t="s">
        <v>799</v>
      </c>
      <c r="D533" s="160"/>
      <c r="E533" s="161">
        <v>35</v>
      </c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49"/>
      <c r="Z533" s="149"/>
      <c r="AA533" s="149"/>
      <c r="AB533" s="149"/>
      <c r="AC533" s="149"/>
      <c r="AD533" s="149"/>
      <c r="AE533" s="149"/>
      <c r="AF533" s="149"/>
      <c r="AG533" s="149" t="s">
        <v>174</v>
      </c>
      <c r="AH533" s="149">
        <v>0</v>
      </c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outlineLevel="1" x14ac:dyDescent="0.2">
      <c r="A534" s="156"/>
      <c r="B534" s="157"/>
      <c r="C534" s="184" t="s">
        <v>800</v>
      </c>
      <c r="D534" s="160"/>
      <c r="E534" s="161">
        <v>7.42</v>
      </c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49"/>
      <c r="Z534" s="149"/>
      <c r="AA534" s="149"/>
      <c r="AB534" s="149"/>
      <c r="AC534" s="149"/>
      <c r="AD534" s="149"/>
      <c r="AE534" s="149"/>
      <c r="AF534" s="149"/>
      <c r="AG534" s="149" t="s">
        <v>174</v>
      </c>
      <c r="AH534" s="149">
        <v>0</v>
      </c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1" x14ac:dyDescent="0.2">
      <c r="A535" s="156"/>
      <c r="B535" s="157"/>
      <c r="C535" s="184" t="s">
        <v>801</v>
      </c>
      <c r="D535" s="160"/>
      <c r="E535" s="161">
        <v>7.38</v>
      </c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49"/>
      <c r="Z535" s="149"/>
      <c r="AA535" s="149"/>
      <c r="AB535" s="149"/>
      <c r="AC535" s="149"/>
      <c r="AD535" s="149"/>
      <c r="AE535" s="149"/>
      <c r="AF535" s="149"/>
      <c r="AG535" s="149" t="s">
        <v>174</v>
      </c>
      <c r="AH535" s="149">
        <v>0</v>
      </c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">
      <c r="A536" s="156"/>
      <c r="B536" s="157"/>
      <c r="C536" s="184" t="s">
        <v>802</v>
      </c>
      <c r="D536" s="160"/>
      <c r="E536" s="161">
        <v>53.35</v>
      </c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49"/>
      <c r="Z536" s="149"/>
      <c r="AA536" s="149"/>
      <c r="AB536" s="149"/>
      <c r="AC536" s="149"/>
      <c r="AD536" s="149"/>
      <c r="AE536" s="149"/>
      <c r="AF536" s="149"/>
      <c r="AG536" s="149" t="s">
        <v>174</v>
      </c>
      <c r="AH536" s="149">
        <v>0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1" x14ac:dyDescent="0.2">
      <c r="A537" s="156"/>
      <c r="B537" s="157"/>
      <c r="C537" s="184" t="s">
        <v>803</v>
      </c>
      <c r="D537" s="160"/>
      <c r="E537" s="161">
        <v>53.42</v>
      </c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49"/>
      <c r="Z537" s="149"/>
      <c r="AA537" s="149"/>
      <c r="AB537" s="149"/>
      <c r="AC537" s="149"/>
      <c r="AD537" s="149"/>
      <c r="AE537" s="149"/>
      <c r="AF537" s="149"/>
      <c r="AG537" s="149" t="s">
        <v>174</v>
      </c>
      <c r="AH537" s="149">
        <v>0</v>
      </c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ht="22.5" outlineLevel="1" x14ac:dyDescent="0.2">
      <c r="A538" s="156"/>
      <c r="B538" s="157"/>
      <c r="C538" s="184" t="s">
        <v>804</v>
      </c>
      <c r="D538" s="160"/>
      <c r="E538" s="161">
        <v>81.45</v>
      </c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49"/>
      <c r="Z538" s="149"/>
      <c r="AA538" s="149"/>
      <c r="AB538" s="149"/>
      <c r="AC538" s="149"/>
      <c r="AD538" s="149"/>
      <c r="AE538" s="149"/>
      <c r="AF538" s="149"/>
      <c r="AG538" s="149" t="s">
        <v>174</v>
      </c>
      <c r="AH538" s="149">
        <v>0</v>
      </c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 x14ac:dyDescent="0.2">
      <c r="A539" s="156"/>
      <c r="B539" s="157"/>
      <c r="C539" s="184" t="s">
        <v>805</v>
      </c>
      <c r="D539" s="160"/>
      <c r="E539" s="161">
        <v>25.39</v>
      </c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49"/>
      <c r="Z539" s="149"/>
      <c r="AA539" s="149"/>
      <c r="AB539" s="149"/>
      <c r="AC539" s="149"/>
      <c r="AD539" s="149"/>
      <c r="AE539" s="149"/>
      <c r="AF539" s="149"/>
      <c r="AG539" s="149" t="s">
        <v>174</v>
      </c>
      <c r="AH539" s="149">
        <v>0</v>
      </c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 x14ac:dyDescent="0.2">
      <c r="A540" s="156"/>
      <c r="B540" s="157"/>
      <c r="C540" s="184" t="s">
        <v>806</v>
      </c>
      <c r="D540" s="160"/>
      <c r="E540" s="161">
        <v>3.77</v>
      </c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49"/>
      <c r="Z540" s="149"/>
      <c r="AA540" s="149"/>
      <c r="AB540" s="149"/>
      <c r="AC540" s="149"/>
      <c r="AD540" s="149"/>
      <c r="AE540" s="149"/>
      <c r="AF540" s="149"/>
      <c r="AG540" s="149" t="s">
        <v>174</v>
      </c>
      <c r="AH540" s="149">
        <v>0</v>
      </c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">
      <c r="A541" s="156"/>
      <c r="B541" s="157"/>
      <c r="C541" s="184" t="s">
        <v>807</v>
      </c>
      <c r="D541" s="160"/>
      <c r="E541" s="161">
        <v>11.55</v>
      </c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49"/>
      <c r="Z541" s="149"/>
      <c r="AA541" s="149"/>
      <c r="AB541" s="149"/>
      <c r="AC541" s="149"/>
      <c r="AD541" s="149"/>
      <c r="AE541" s="149"/>
      <c r="AF541" s="149"/>
      <c r="AG541" s="149" t="s">
        <v>174</v>
      </c>
      <c r="AH541" s="149">
        <v>0</v>
      </c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1" x14ac:dyDescent="0.2">
      <c r="A542" s="156"/>
      <c r="B542" s="157"/>
      <c r="C542" s="184" t="s">
        <v>808</v>
      </c>
      <c r="D542" s="160"/>
      <c r="E542" s="161">
        <v>22.94</v>
      </c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49"/>
      <c r="Z542" s="149"/>
      <c r="AA542" s="149"/>
      <c r="AB542" s="149"/>
      <c r="AC542" s="149"/>
      <c r="AD542" s="149"/>
      <c r="AE542" s="149"/>
      <c r="AF542" s="149"/>
      <c r="AG542" s="149" t="s">
        <v>174</v>
      </c>
      <c r="AH542" s="149">
        <v>0</v>
      </c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1" x14ac:dyDescent="0.2">
      <c r="A543" s="156"/>
      <c r="B543" s="157"/>
      <c r="C543" s="184" t="s">
        <v>809</v>
      </c>
      <c r="D543" s="160"/>
      <c r="E543" s="161">
        <v>14.07</v>
      </c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49"/>
      <c r="Z543" s="149"/>
      <c r="AA543" s="149"/>
      <c r="AB543" s="149"/>
      <c r="AC543" s="149"/>
      <c r="AD543" s="149"/>
      <c r="AE543" s="149"/>
      <c r="AF543" s="149"/>
      <c r="AG543" s="149" t="s">
        <v>174</v>
      </c>
      <c r="AH543" s="149">
        <v>0</v>
      </c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1" x14ac:dyDescent="0.2">
      <c r="A544" s="156"/>
      <c r="B544" s="157"/>
      <c r="C544" s="184" t="s">
        <v>810</v>
      </c>
      <c r="D544" s="160"/>
      <c r="E544" s="161">
        <v>9.33</v>
      </c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49"/>
      <c r="Z544" s="149"/>
      <c r="AA544" s="149"/>
      <c r="AB544" s="149"/>
      <c r="AC544" s="149"/>
      <c r="AD544" s="149"/>
      <c r="AE544" s="149"/>
      <c r="AF544" s="149"/>
      <c r="AG544" s="149" t="s">
        <v>174</v>
      </c>
      <c r="AH544" s="149">
        <v>0</v>
      </c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1" x14ac:dyDescent="0.2">
      <c r="A545" s="156"/>
      <c r="B545" s="157"/>
      <c r="C545" s="184" t="s">
        <v>811</v>
      </c>
      <c r="D545" s="160"/>
      <c r="E545" s="161">
        <v>6.7</v>
      </c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49"/>
      <c r="Z545" s="149"/>
      <c r="AA545" s="149"/>
      <c r="AB545" s="149"/>
      <c r="AC545" s="149"/>
      <c r="AD545" s="149"/>
      <c r="AE545" s="149"/>
      <c r="AF545" s="149"/>
      <c r="AG545" s="149" t="s">
        <v>174</v>
      </c>
      <c r="AH545" s="149">
        <v>0</v>
      </c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1" x14ac:dyDescent="0.2">
      <c r="A546" s="156"/>
      <c r="B546" s="157"/>
      <c r="C546" s="184" t="s">
        <v>812</v>
      </c>
      <c r="D546" s="160"/>
      <c r="E546" s="161">
        <v>33.01</v>
      </c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49"/>
      <c r="Z546" s="149"/>
      <c r="AA546" s="149"/>
      <c r="AB546" s="149"/>
      <c r="AC546" s="149"/>
      <c r="AD546" s="149"/>
      <c r="AE546" s="149"/>
      <c r="AF546" s="149"/>
      <c r="AG546" s="149" t="s">
        <v>174</v>
      </c>
      <c r="AH546" s="149">
        <v>0</v>
      </c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1" x14ac:dyDescent="0.2">
      <c r="A547" s="156"/>
      <c r="B547" s="157"/>
      <c r="C547" s="184" t="s">
        <v>813</v>
      </c>
      <c r="D547" s="160"/>
      <c r="E547" s="161">
        <v>33.81</v>
      </c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49"/>
      <c r="Z547" s="149"/>
      <c r="AA547" s="149"/>
      <c r="AB547" s="149"/>
      <c r="AC547" s="149"/>
      <c r="AD547" s="149"/>
      <c r="AE547" s="149"/>
      <c r="AF547" s="149"/>
      <c r="AG547" s="149" t="s">
        <v>174</v>
      </c>
      <c r="AH547" s="149">
        <v>0</v>
      </c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1" x14ac:dyDescent="0.2">
      <c r="A548" s="156"/>
      <c r="B548" s="157"/>
      <c r="C548" s="184" t="s">
        <v>814</v>
      </c>
      <c r="D548" s="160"/>
      <c r="E548" s="161">
        <v>56.23</v>
      </c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49"/>
      <c r="Z548" s="149"/>
      <c r="AA548" s="149"/>
      <c r="AB548" s="149"/>
      <c r="AC548" s="149"/>
      <c r="AD548" s="149"/>
      <c r="AE548" s="149"/>
      <c r="AF548" s="149"/>
      <c r="AG548" s="149" t="s">
        <v>174</v>
      </c>
      <c r="AH548" s="149">
        <v>0</v>
      </c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1" x14ac:dyDescent="0.2">
      <c r="A549" s="156"/>
      <c r="B549" s="157"/>
      <c r="C549" s="184" t="s">
        <v>815</v>
      </c>
      <c r="D549" s="160"/>
      <c r="E549" s="161">
        <v>84.77</v>
      </c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49"/>
      <c r="Z549" s="149"/>
      <c r="AA549" s="149"/>
      <c r="AB549" s="149"/>
      <c r="AC549" s="149"/>
      <c r="AD549" s="149"/>
      <c r="AE549" s="149"/>
      <c r="AF549" s="149"/>
      <c r="AG549" s="149" t="s">
        <v>174</v>
      </c>
      <c r="AH549" s="149">
        <v>0</v>
      </c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1" x14ac:dyDescent="0.2">
      <c r="A550" s="156"/>
      <c r="B550" s="157"/>
      <c r="C550" s="184" t="s">
        <v>816</v>
      </c>
      <c r="D550" s="160"/>
      <c r="E550" s="161">
        <v>39.049999999999997</v>
      </c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49"/>
      <c r="Z550" s="149"/>
      <c r="AA550" s="149"/>
      <c r="AB550" s="149"/>
      <c r="AC550" s="149"/>
      <c r="AD550" s="149"/>
      <c r="AE550" s="149"/>
      <c r="AF550" s="149"/>
      <c r="AG550" s="149" t="s">
        <v>174</v>
      </c>
      <c r="AH550" s="149">
        <v>0</v>
      </c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1" x14ac:dyDescent="0.2">
      <c r="A551" s="156"/>
      <c r="B551" s="157"/>
      <c r="C551" s="184" t="s">
        <v>817</v>
      </c>
      <c r="D551" s="160"/>
      <c r="E551" s="161">
        <v>5.32</v>
      </c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49"/>
      <c r="Z551" s="149"/>
      <c r="AA551" s="149"/>
      <c r="AB551" s="149"/>
      <c r="AC551" s="149"/>
      <c r="AD551" s="149"/>
      <c r="AE551" s="149"/>
      <c r="AF551" s="149"/>
      <c r="AG551" s="149" t="s">
        <v>174</v>
      </c>
      <c r="AH551" s="149">
        <v>0</v>
      </c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1" x14ac:dyDescent="0.2">
      <c r="A552" s="169">
        <v>176</v>
      </c>
      <c r="B552" s="170" t="s">
        <v>820</v>
      </c>
      <c r="C552" s="183" t="s">
        <v>821</v>
      </c>
      <c r="D552" s="171" t="s">
        <v>180</v>
      </c>
      <c r="E552" s="172">
        <v>12.82</v>
      </c>
      <c r="F552" s="173"/>
      <c r="G552" s="174">
        <f>ROUND(E552*F552,2)</f>
        <v>0</v>
      </c>
      <c r="H552" s="159"/>
      <c r="I552" s="158">
        <f>ROUND(E552*H552,2)</f>
        <v>0</v>
      </c>
      <c r="J552" s="159"/>
      <c r="K552" s="158">
        <f>ROUND(E552*J552,2)</f>
        <v>0</v>
      </c>
      <c r="L552" s="158">
        <v>21</v>
      </c>
      <c r="M552" s="158">
        <f>G552*(1+L552/100)</f>
        <v>0</v>
      </c>
      <c r="N552" s="158">
        <v>1.8000000000000001E-4</v>
      </c>
      <c r="O552" s="158">
        <f>ROUND(E552*N552,2)</f>
        <v>0</v>
      </c>
      <c r="P552" s="158">
        <v>0</v>
      </c>
      <c r="Q552" s="158">
        <f>ROUND(E552*P552,2)</f>
        <v>0</v>
      </c>
      <c r="R552" s="158"/>
      <c r="S552" s="158" t="s">
        <v>170</v>
      </c>
      <c r="T552" s="158" t="s">
        <v>170</v>
      </c>
      <c r="U552" s="158">
        <v>0.10191</v>
      </c>
      <c r="V552" s="158">
        <f>ROUND(E552*U552,2)</f>
        <v>1.31</v>
      </c>
      <c r="W552" s="158"/>
      <c r="X552" s="158" t="s">
        <v>171</v>
      </c>
      <c r="Y552" s="149"/>
      <c r="Z552" s="149"/>
      <c r="AA552" s="149"/>
      <c r="AB552" s="149"/>
      <c r="AC552" s="149"/>
      <c r="AD552" s="149"/>
      <c r="AE552" s="149"/>
      <c r="AF552" s="149"/>
      <c r="AG552" s="149" t="s">
        <v>172</v>
      </c>
      <c r="AH552" s="149"/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 x14ac:dyDescent="0.2">
      <c r="A553" s="156"/>
      <c r="B553" s="157"/>
      <c r="C553" s="184" t="s">
        <v>822</v>
      </c>
      <c r="D553" s="160"/>
      <c r="E553" s="161">
        <v>1.8</v>
      </c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49"/>
      <c r="Z553" s="149"/>
      <c r="AA553" s="149"/>
      <c r="AB553" s="149"/>
      <c r="AC553" s="149"/>
      <c r="AD553" s="149"/>
      <c r="AE553" s="149"/>
      <c r="AF553" s="149"/>
      <c r="AG553" s="149" t="s">
        <v>174</v>
      </c>
      <c r="AH553" s="149">
        <v>0</v>
      </c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1" x14ac:dyDescent="0.2">
      <c r="A554" s="156"/>
      <c r="B554" s="157"/>
      <c r="C554" s="184" t="s">
        <v>823</v>
      </c>
      <c r="D554" s="160"/>
      <c r="E554" s="161">
        <v>11.02</v>
      </c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49"/>
      <c r="Z554" s="149"/>
      <c r="AA554" s="149"/>
      <c r="AB554" s="149"/>
      <c r="AC554" s="149"/>
      <c r="AD554" s="149"/>
      <c r="AE554" s="149"/>
      <c r="AF554" s="149"/>
      <c r="AG554" s="149" t="s">
        <v>174</v>
      </c>
      <c r="AH554" s="149">
        <v>0</v>
      </c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x14ac:dyDescent="0.2">
      <c r="A555" s="163" t="s">
        <v>165</v>
      </c>
      <c r="B555" s="164" t="s">
        <v>131</v>
      </c>
      <c r="C555" s="182" t="s">
        <v>132</v>
      </c>
      <c r="D555" s="165"/>
      <c r="E555" s="166"/>
      <c r="F555" s="167"/>
      <c r="G555" s="168">
        <f>SUMIF(AG556:AG556,"&lt;&gt;NOR",G556:G556)</f>
        <v>0</v>
      </c>
      <c r="H555" s="162"/>
      <c r="I555" s="162">
        <f>SUM(I556:I556)</f>
        <v>0</v>
      </c>
      <c r="J555" s="162"/>
      <c r="K555" s="162">
        <f>SUM(K556:K556)</f>
        <v>0</v>
      </c>
      <c r="L555" s="162"/>
      <c r="M555" s="162">
        <f>SUM(M556:M556)</f>
        <v>0</v>
      </c>
      <c r="N555" s="162"/>
      <c r="O555" s="162">
        <f>SUM(O556:O556)</f>
        <v>0</v>
      </c>
      <c r="P555" s="162"/>
      <c r="Q555" s="162">
        <f>SUM(Q556:Q556)</f>
        <v>0</v>
      </c>
      <c r="R555" s="162"/>
      <c r="S555" s="162"/>
      <c r="T555" s="162"/>
      <c r="U555" s="162"/>
      <c r="V555" s="162">
        <f>SUM(V556:V556)</f>
        <v>0</v>
      </c>
      <c r="W555" s="162"/>
      <c r="X555" s="162"/>
      <c r="AG555" t="s">
        <v>166</v>
      </c>
    </row>
    <row r="556" spans="1:60" outlineLevel="1" x14ac:dyDescent="0.2">
      <c r="A556" s="175">
        <v>177</v>
      </c>
      <c r="B556" s="176" t="s">
        <v>824</v>
      </c>
      <c r="C556" s="185" t="s">
        <v>825</v>
      </c>
      <c r="D556" s="177" t="s">
        <v>184</v>
      </c>
      <c r="E556" s="178">
        <v>1</v>
      </c>
      <c r="F556" s="179"/>
      <c r="G556" s="180">
        <f>ROUND(E556*F556,2)</f>
        <v>0</v>
      </c>
      <c r="H556" s="159"/>
      <c r="I556" s="158">
        <f>ROUND(E556*H556,2)</f>
        <v>0</v>
      </c>
      <c r="J556" s="159"/>
      <c r="K556" s="158">
        <f>ROUND(E556*J556,2)</f>
        <v>0</v>
      </c>
      <c r="L556" s="158">
        <v>21</v>
      </c>
      <c r="M556" s="158">
        <f>G556*(1+L556/100)</f>
        <v>0</v>
      </c>
      <c r="N556" s="158">
        <v>0</v>
      </c>
      <c r="O556" s="158">
        <f>ROUND(E556*N556,2)</f>
        <v>0</v>
      </c>
      <c r="P556" s="158">
        <v>0</v>
      </c>
      <c r="Q556" s="158">
        <f>ROUND(E556*P556,2)</f>
        <v>0</v>
      </c>
      <c r="R556" s="158"/>
      <c r="S556" s="158" t="s">
        <v>412</v>
      </c>
      <c r="T556" s="158" t="s">
        <v>413</v>
      </c>
      <c r="U556" s="158">
        <v>0</v>
      </c>
      <c r="V556" s="158">
        <f>ROUND(E556*U556,2)</f>
        <v>0</v>
      </c>
      <c r="W556" s="158"/>
      <c r="X556" s="158" t="s">
        <v>171</v>
      </c>
      <c r="Y556" s="149"/>
      <c r="Z556" s="149"/>
      <c r="AA556" s="149"/>
      <c r="AB556" s="149"/>
      <c r="AC556" s="149"/>
      <c r="AD556" s="149"/>
      <c r="AE556" s="149"/>
      <c r="AF556" s="149"/>
      <c r="AG556" s="149" t="s">
        <v>172</v>
      </c>
      <c r="AH556" s="149"/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x14ac:dyDescent="0.2">
      <c r="A557" s="163" t="s">
        <v>165</v>
      </c>
      <c r="B557" s="164" t="s">
        <v>135</v>
      </c>
      <c r="C557" s="182" t="s">
        <v>136</v>
      </c>
      <c r="D557" s="165"/>
      <c r="E557" s="166"/>
      <c r="F557" s="167"/>
      <c r="G557" s="168">
        <f>SUMIF(AG558:AG584,"&lt;&gt;NOR",G558:G584)</f>
        <v>0</v>
      </c>
      <c r="H557" s="162"/>
      <c r="I557" s="162">
        <f>SUM(I558:I584)</f>
        <v>0</v>
      </c>
      <c r="J557" s="162"/>
      <c r="K557" s="162">
        <f>SUM(K558:K584)</f>
        <v>0</v>
      </c>
      <c r="L557" s="162"/>
      <c r="M557" s="162">
        <f>SUM(M558:M584)</f>
        <v>0</v>
      </c>
      <c r="N557" s="162"/>
      <c r="O557" s="162">
        <f>SUM(O558:O584)</f>
        <v>0</v>
      </c>
      <c r="P557" s="162"/>
      <c r="Q557" s="162">
        <f>SUM(Q558:Q584)</f>
        <v>0</v>
      </c>
      <c r="R557" s="162"/>
      <c r="S557" s="162"/>
      <c r="T557" s="162"/>
      <c r="U557" s="162"/>
      <c r="V557" s="162">
        <f>SUM(V558:V584)</f>
        <v>71.87</v>
      </c>
      <c r="W557" s="162"/>
      <c r="X557" s="162"/>
      <c r="AG557" t="s">
        <v>166</v>
      </c>
    </row>
    <row r="558" spans="1:60" outlineLevel="1" x14ac:dyDescent="0.2">
      <c r="A558" s="169">
        <v>178</v>
      </c>
      <c r="B558" s="170" t="s">
        <v>826</v>
      </c>
      <c r="C558" s="183" t="s">
        <v>827</v>
      </c>
      <c r="D558" s="171" t="s">
        <v>211</v>
      </c>
      <c r="E558" s="172">
        <v>39.08</v>
      </c>
      <c r="F558" s="173"/>
      <c r="G558" s="174">
        <f>ROUND(E558*F558,2)</f>
        <v>0</v>
      </c>
      <c r="H558" s="159"/>
      <c r="I558" s="158">
        <f>ROUND(E558*H558,2)</f>
        <v>0</v>
      </c>
      <c r="J558" s="159"/>
      <c r="K558" s="158">
        <f>ROUND(E558*J558,2)</f>
        <v>0</v>
      </c>
      <c r="L558" s="158">
        <v>21</v>
      </c>
      <c r="M558" s="158">
        <f>G558*(1+L558/100)</f>
        <v>0</v>
      </c>
      <c r="N558" s="158">
        <v>0</v>
      </c>
      <c r="O558" s="158">
        <f>ROUND(E558*N558,2)</f>
        <v>0</v>
      </c>
      <c r="P558" s="158">
        <v>0</v>
      </c>
      <c r="Q558" s="158">
        <f>ROUND(E558*P558,2)</f>
        <v>0</v>
      </c>
      <c r="R558" s="158"/>
      <c r="S558" s="158" t="s">
        <v>170</v>
      </c>
      <c r="T558" s="158" t="s">
        <v>170</v>
      </c>
      <c r="U558" s="158">
        <v>0.27700000000000002</v>
      </c>
      <c r="V558" s="158">
        <f>ROUND(E558*U558,2)</f>
        <v>10.83</v>
      </c>
      <c r="W558" s="158"/>
      <c r="X558" s="158" t="s">
        <v>171</v>
      </c>
      <c r="Y558" s="149"/>
      <c r="Z558" s="149"/>
      <c r="AA558" s="149"/>
      <c r="AB558" s="149"/>
      <c r="AC558" s="149"/>
      <c r="AD558" s="149"/>
      <c r="AE558" s="149"/>
      <c r="AF558" s="149"/>
      <c r="AG558" s="149" t="s">
        <v>172</v>
      </c>
      <c r="AH558" s="149"/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1" x14ac:dyDescent="0.2">
      <c r="A559" s="156"/>
      <c r="B559" s="157"/>
      <c r="C559" s="184" t="s">
        <v>828</v>
      </c>
      <c r="D559" s="160"/>
      <c r="E559" s="161">
        <v>39.08</v>
      </c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49"/>
      <c r="Z559" s="149"/>
      <c r="AA559" s="149"/>
      <c r="AB559" s="149"/>
      <c r="AC559" s="149"/>
      <c r="AD559" s="149"/>
      <c r="AE559" s="149"/>
      <c r="AF559" s="149"/>
      <c r="AG559" s="149" t="s">
        <v>174</v>
      </c>
      <c r="AH559" s="149">
        <v>0</v>
      </c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1" x14ac:dyDescent="0.2">
      <c r="A560" s="175">
        <v>179</v>
      </c>
      <c r="B560" s="176" t="s">
        <v>829</v>
      </c>
      <c r="C560" s="185" t="s">
        <v>830</v>
      </c>
      <c r="D560" s="177" t="s">
        <v>211</v>
      </c>
      <c r="E560" s="178">
        <v>19.54</v>
      </c>
      <c r="F560" s="179"/>
      <c r="G560" s="180">
        <f>ROUND(E560*F560,2)</f>
        <v>0</v>
      </c>
      <c r="H560" s="159"/>
      <c r="I560" s="158">
        <f>ROUND(E560*H560,2)</f>
        <v>0</v>
      </c>
      <c r="J560" s="159"/>
      <c r="K560" s="158">
        <f>ROUND(E560*J560,2)</f>
        <v>0</v>
      </c>
      <c r="L560" s="158">
        <v>21</v>
      </c>
      <c r="M560" s="158">
        <f>G560*(1+L560/100)</f>
        <v>0</v>
      </c>
      <c r="N560" s="158">
        <v>0</v>
      </c>
      <c r="O560" s="158">
        <f>ROUND(E560*N560,2)</f>
        <v>0</v>
      </c>
      <c r="P560" s="158">
        <v>0</v>
      </c>
      <c r="Q560" s="158">
        <f>ROUND(E560*P560,2)</f>
        <v>0</v>
      </c>
      <c r="R560" s="158"/>
      <c r="S560" s="158" t="s">
        <v>170</v>
      </c>
      <c r="T560" s="158" t="s">
        <v>170</v>
      </c>
      <c r="U560" s="158">
        <v>0.93</v>
      </c>
      <c r="V560" s="158">
        <f>ROUND(E560*U560,2)</f>
        <v>18.170000000000002</v>
      </c>
      <c r="W560" s="158"/>
      <c r="X560" s="158" t="s">
        <v>171</v>
      </c>
      <c r="Y560" s="149"/>
      <c r="Z560" s="149"/>
      <c r="AA560" s="149"/>
      <c r="AB560" s="149"/>
      <c r="AC560" s="149"/>
      <c r="AD560" s="149"/>
      <c r="AE560" s="149"/>
      <c r="AF560" s="149"/>
      <c r="AG560" s="149" t="s">
        <v>172</v>
      </c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1" x14ac:dyDescent="0.2">
      <c r="A561" s="175">
        <v>180</v>
      </c>
      <c r="B561" s="176" t="s">
        <v>831</v>
      </c>
      <c r="C561" s="185" t="s">
        <v>832</v>
      </c>
      <c r="D561" s="177" t="s">
        <v>211</v>
      </c>
      <c r="E561" s="178">
        <v>39.08</v>
      </c>
      <c r="F561" s="179"/>
      <c r="G561" s="180">
        <f>ROUND(E561*F561,2)</f>
        <v>0</v>
      </c>
      <c r="H561" s="159"/>
      <c r="I561" s="158">
        <f>ROUND(E561*H561,2)</f>
        <v>0</v>
      </c>
      <c r="J561" s="159"/>
      <c r="K561" s="158">
        <f>ROUND(E561*J561,2)</f>
        <v>0</v>
      </c>
      <c r="L561" s="158">
        <v>21</v>
      </c>
      <c r="M561" s="158">
        <f>G561*(1+L561/100)</f>
        <v>0</v>
      </c>
      <c r="N561" s="158">
        <v>0</v>
      </c>
      <c r="O561" s="158">
        <f>ROUND(E561*N561,2)</f>
        <v>0</v>
      </c>
      <c r="P561" s="158">
        <v>0</v>
      </c>
      <c r="Q561" s="158">
        <f>ROUND(E561*P561,2)</f>
        <v>0</v>
      </c>
      <c r="R561" s="158"/>
      <c r="S561" s="158" t="s">
        <v>170</v>
      </c>
      <c r="T561" s="158" t="s">
        <v>170</v>
      </c>
      <c r="U561" s="158">
        <v>0.94199999999999995</v>
      </c>
      <c r="V561" s="158">
        <f>ROUND(E561*U561,2)</f>
        <v>36.81</v>
      </c>
      <c r="W561" s="158"/>
      <c r="X561" s="158" t="s">
        <v>171</v>
      </c>
      <c r="Y561" s="149"/>
      <c r="Z561" s="149"/>
      <c r="AA561" s="149"/>
      <c r="AB561" s="149"/>
      <c r="AC561" s="149"/>
      <c r="AD561" s="149"/>
      <c r="AE561" s="149"/>
      <c r="AF561" s="149"/>
      <c r="AG561" s="149" t="s">
        <v>172</v>
      </c>
      <c r="AH561" s="149"/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1" x14ac:dyDescent="0.2">
      <c r="A562" s="175">
        <v>181</v>
      </c>
      <c r="B562" s="176" t="s">
        <v>833</v>
      </c>
      <c r="C562" s="185" t="s">
        <v>834</v>
      </c>
      <c r="D562" s="177" t="s">
        <v>211</v>
      </c>
      <c r="E562" s="178">
        <v>39.08</v>
      </c>
      <c r="F562" s="179"/>
      <c r="G562" s="180">
        <f>ROUND(E562*F562,2)</f>
        <v>0</v>
      </c>
      <c r="H562" s="159"/>
      <c r="I562" s="158">
        <f>ROUND(E562*H562,2)</f>
        <v>0</v>
      </c>
      <c r="J562" s="159"/>
      <c r="K562" s="158">
        <f>ROUND(E562*J562,2)</f>
        <v>0</v>
      </c>
      <c r="L562" s="158">
        <v>21</v>
      </c>
      <c r="M562" s="158">
        <f>G562*(1+L562/100)</f>
        <v>0</v>
      </c>
      <c r="N562" s="158">
        <v>0</v>
      </c>
      <c r="O562" s="158">
        <f>ROUND(E562*N562,2)</f>
        <v>0</v>
      </c>
      <c r="P562" s="158">
        <v>0</v>
      </c>
      <c r="Q562" s="158">
        <f>ROUND(E562*P562,2)</f>
        <v>0</v>
      </c>
      <c r="R562" s="158"/>
      <c r="S562" s="158" t="s">
        <v>170</v>
      </c>
      <c r="T562" s="158" t="s">
        <v>170</v>
      </c>
      <c r="U562" s="158">
        <v>0.155</v>
      </c>
      <c r="V562" s="158">
        <f>ROUND(E562*U562,2)</f>
        <v>6.06</v>
      </c>
      <c r="W562" s="158"/>
      <c r="X562" s="158" t="s">
        <v>171</v>
      </c>
      <c r="Y562" s="149"/>
      <c r="Z562" s="149"/>
      <c r="AA562" s="149"/>
      <c r="AB562" s="149"/>
      <c r="AC562" s="149"/>
      <c r="AD562" s="149"/>
      <c r="AE562" s="149"/>
      <c r="AF562" s="149"/>
      <c r="AG562" s="149" t="s">
        <v>172</v>
      </c>
      <c r="AH562" s="149"/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1" x14ac:dyDescent="0.2">
      <c r="A563" s="169">
        <v>182</v>
      </c>
      <c r="B563" s="170" t="s">
        <v>835</v>
      </c>
      <c r="C563" s="183" t="s">
        <v>836</v>
      </c>
      <c r="D563" s="171" t="s">
        <v>211</v>
      </c>
      <c r="E563" s="172">
        <v>117.24</v>
      </c>
      <c r="F563" s="173"/>
      <c r="G563" s="174">
        <f>ROUND(E563*F563,2)</f>
        <v>0</v>
      </c>
      <c r="H563" s="159"/>
      <c r="I563" s="158">
        <f>ROUND(E563*H563,2)</f>
        <v>0</v>
      </c>
      <c r="J563" s="159"/>
      <c r="K563" s="158">
        <f>ROUND(E563*J563,2)</f>
        <v>0</v>
      </c>
      <c r="L563" s="158">
        <v>21</v>
      </c>
      <c r="M563" s="158">
        <f>G563*(1+L563/100)</f>
        <v>0</v>
      </c>
      <c r="N563" s="158">
        <v>0</v>
      </c>
      <c r="O563" s="158">
        <f>ROUND(E563*N563,2)</f>
        <v>0</v>
      </c>
      <c r="P563" s="158">
        <v>0</v>
      </c>
      <c r="Q563" s="158">
        <f>ROUND(E563*P563,2)</f>
        <v>0</v>
      </c>
      <c r="R563" s="158"/>
      <c r="S563" s="158" t="s">
        <v>170</v>
      </c>
      <c r="T563" s="158" t="s">
        <v>170</v>
      </c>
      <c r="U563" s="158">
        <v>0</v>
      </c>
      <c r="V563" s="158">
        <f>ROUND(E563*U563,2)</f>
        <v>0</v>
      </c>
      <c r="W563" s="158"/>
      <c r="X563" s="158" t="s">
        <v>171</v>
      </c>
      <c r="Y563" s="149"/>
      <c r="Z563" s="149"/>
      <c r="AA563" s="149"/>
      <c r="AB563" s="149"/>
      <c r="AC563" s="149"/>
      <c r="AD563" s="149"/>
      <c r="AE563" s="149"/>
      <c r="AF563" s="149"/>
      <c r="AG563" s="149" t="s">
        <v>172</v>
      </c>
      <c r="AH563" s="149"/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1" x14ac:dyDescent="0.2">
      <c r="A564" s="156"/>
      <c r="B564" s="157"/>
      <c r="C564" s="184" t="s">
        <v>837</v>
      </c>
      <c r="D564" s="160"/>
      <c r="E564" s="161">
        <v>117.24</v>
      </c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49"/>
      <c r="Z564" s="149"/>
      <c r="AA564" s="149"/>
      <c r="AB564" s="149"/>
      <c r="AC564" s="149"/>
      <c r="AD564" s="149"/>
      <c r="AE564" s="149"/>
      <c r="AF564" s="149"/>
      <c r="AG564" s="149" t="s">
        <v>174</v>
      </c>
      <c r="AH564" s="149">
        <v>0</v>
      </c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outlineLevel="1" x14ac:dyDescent="0.2">
      <c r="A565" s="169">
        <v>183</v>
      </c>
      <c r="B565" s="170" t="s">
        <v>838</v>
      </c>
      <c r="C565" s="183" t="s">
        <v>839</v>
      </c>
      <c r="D565" s="171" t="s">
        <v>211</v>
      </c>
      <c r="E565" s="172">
        <v>0.47599999999999998</v>
      </c>
      <c r="F565" s="173"/>
      <c r="G565" s="174">
        <f>ROUND(E565*F565,2)</f>
        <v>0</v>
      </c>
      <c r="H565" s="159"/>
      <c r="I565" s="158">
        <f>ROUND(E565*H565,2)</f>
        <v>0</v>
      </c>
      <c r="J565" s="159"/>
      <c r="K565" s="158">
        <f>ROUND(E565*J565,2)</f>
        <v>0</v>
      </c>
      <c r="L565" s="158">
        <v>21</v>
      </c>
      <c r="M565" s="158">
        <f>G565*(1+L565/100)</f>
        <v>0</v>
      </c>
      <c r="N565" s="158">
        <v>0</v>
      </c>
      <c r="O565" s="158">
        <f>ROUND(E565*N565,2)</f>
        <v>0</v>
      </c>
      <c r="P565" s="158">
        <v>0</v>
      </c>
      <c r="Q565" s="158">
        <f>ROUND(E565*P565,2)</f>
        <v>0</v>
      </c>
      <c r="R565" s="158"/>
      <c r="S565" s="158" t="s">
        <v>170</v>
      </c>
      <c r="T565" s="158" t="s">
        <v>170</v>
      </c>
      <c r="U565" s="158">
        <v>0</v>
      </c>
      <c r="V565" s="158">
        <f>ROUND(E565*U565,2)</f>
        <v>0</v>
      </c>
      <c r="W565" s="158"/>
      <c r="X565" s="158" t="s">
        <v>171</v>
      </c>
      <c r="Y565" s="149"/>
      <c r="Z565" s="149"/>
      <c r="AA565" s="149"/>
      <c r="AB565" s="149"/>
      <c r="AC565" s="149"/>
      <c r="AD565" s="149"/>
      <c r="AE565" s="149"/>
      <c r="AF565" s="149"/>
      <c r="AG565" s="149" t="s">
        <v>172</v>
      </c>
      <c r="AH565" s="149"/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1" x14ac:dyDescent="0.2">
      <c r="A566" s="156"/>
      <c r="B566" s="157"/>
      <c r="C566" s="184" t="s">
        <v>840</v>
      </c>
      <c r="D566" s="160"/>
      <c r="E566" s="161">
        <v>0.1</v>
      </c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49"/>
      <c r="Z566" s="149"/>
      <c r="AA566" s="149"/>
      <c r="AB566" s="149"/>
      <c r="AC566" s="149"/>
      <c r="AD566" s="149"/>
      <c r="AE566" s="149"/>
      <c r="AF566" s="149"/>
      <c r="AG566" s="149" t="s">
        <v>174</v>
      </c>
      <c r="AH566" s="149">
        <v>0</v>
      </c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outlineLevel="1" x14ac:dyDescent="0.2">
      <c r="A567" s="156"/>
      <c r="B567" s="157"/>
      <c r="C567" s="184" t="s">
        <v>841</v>
      </c>
      <c r="D567" s="160"/>
      <c r="E567" s="161">
        <v>0.3</v>
      </c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49"/>
      <c r="Z567" s="149"/>
      <c r="AA567" s="149"/>
      <c r="AB567" s="149"/>
      <c r="AC567" s="149"/>
      <c r="AD567" s="149"/>
      <c r="AE567" s="149"/>
      <c r="AF567" s="149"/>
      <c r="AG567" s="149" t="s">
        <v>174</v>
      </c>
      <c r="AH567" s="149">
        <v>0</v>
      </c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1" x14ac:dyDescent="0.2">
      <c r="A568" s="156"/>
      <c r="B568" s="157"/>
      <c r="C568" s="184" t="s">
        <v>842</v>
      </c>
      <c r="D568" s="160"/>
      <c r="E568" s="161">
        <v>7.5999999999999998E-2</v>
      </c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49"/>
      <c r="Z568" s="149"/>
      <c r="AA568" s="149"/>
      <c r="AB568" s="149"/>
      <c r="AC568" s="149"/>
      <c r="AD568" s="149"/>
      <c r="AE568" s="149"/>
      <c r="AF568" s="149"/>
      <c r="AG568" s="149" t="s">
        <v>174</v>
      </c>
      <c r="AH568" s="149">
        <v>0</v>
      </c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ht="22.5" outlineLevel="1" x14ac:dyDescent="0.2">
      <c r="A569" s="169">
        <v>184</v>
      </c>
      <c r="B569" s="170" t="s">
        <v>843</v>
      </c>
      <c r="C569" s="183" t="s">
        <v>844</v>
      </c>
      <c r="D569" s="171" t="s">
        <v>211</v>
      </c>
      <c r="E569" s="172">
        <v>4.1900000000000004</v>
      </c>
      <c r="F569" s="173"/>
      <c r="G569" s="174">
        <f>ROUND(E569*F569,2)</f>
        <v>0</v>
      </c>
      <c r="H569" s="159"/>
      <c r="I569" s="158">
        <f>ROUND(E569*H569,2)</f>
        <v>0</v>
      </c>
      <c r="J569" s="159"/>
      <c r="K569" s="158">
        <f>ROUND(E569*J569,2)</f>
        <v>0</v>
      </c>
      <c r="L569" s="158">
        <v>21</v>
      </c>
      <c r="M569" s="158">
        <f>G569*(1+L569/100)</f>
        <v>0</v>
      </c>
      <c r="N569" s="158">
        <v>0</v>
      </c>
      <c r="O569" s="158">
        <f>ROUND(E569*N569,2)</f>
        <v>0</v>
      </c>
      <c r="P569" s="158">
        <v>0</v>
      </c>
      <c r="Q569" s="158">
        <f>ROUND(E569*P569,2)</f>
        <v>0</v>
      </c>
      <c r="R569" s="158"/>
      <c r="S569" s="158" t="s">
        <v>170</v>
      </c>
      <c r="T569" s="158" t="s">
        <v>170</v>
      </c>
      <c r="U569" s="158">
        <v>0</v>
      </c>
      <c r="V569" s="158">
        <f>ROUND(E569*U569,2)</f>
        <v>0</v>
      </c>
      <c r="W569" s="158"/>
      <c r="X569" s="158" t="s">
        <v>171</v>
      </c>
      <c r="Y569" s="149"/>
      <c r="Z569" s="149"/>
      <c r="AA569" s="149"/>
      <c r="AB569" s="149"/>
      <c r="AC569" s="149"/>
      <c r="AD569" s="149"/>
      <c r="AE569" s="149"/>
      <c r="AF569" s="149"/>
      <c r="AG569" s="149" t="s">
        <v>172</v>
      </c>
      <c r="AH569" s="149"/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</row>
    <row r="570" spans="1:60" outlineLevel="1" x14ac:dyDescent="0.2">
      <c r="A570" s="156"/>
      <c r="B570" s="157"/>
      <c r="C570" s="184" t="s">
        <v>845</v>
      </c>
      <c r="D570" s="160"/>
      <c r="E570" s="161">
        <v>4.1900000000000004</v>
      </c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49"/>
      <c r="Z570" s="149"/>
      <c r="AA570" s="149"/>
      <c r="AB570" s="149"/>
      <c r="AC570" s="149"/>
      <c r="AD570" s="149"/>
      <c r="AE570" s="149"/>
      <c r="AF570" s="149"/>
      <c r="AG570" s="149" t="s">
        <v>174</v>
      </c>
      <c r="AH570" s="149">
        <v>0</v>
      </c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</row>
    <row r="571" spans="1:60" outlineLevel="1" x14ac:dyDescent="0.2">
      <c r="A571" s="169">
        <v>185</v>
      </c>
      <c r="B571" s="170" t="s">
        <v>846</v>
      </c>
      <c r="C571" s="183" t="s">
        <v>847</v>
      </c>
      <c r="D571" s="171" t="s">
        <v>211</v>
      </c>
      <c r="E571" s="172">
        <v>25.73</v>
      </c>
      <c r="F571" s="173"/>
      <c r="G571" s="174">
        <f>ROUND(E571*F571,2)</f>
        <v>0</v>
      </c>
      <c r="H571" s="159"/>
      <c r="I571" s="158">
        <f>ROUND(E571*H571,2)</f>
        <v>0</v>
      </c>
      <c r="J571" s="159"/>
      <c r="K571" s="158">
        <f>ROUND(E571*J571,2)</f>
        <v>0</v>
      </c>
      <c r="L571" s="158">
        <v>21</v>
      </c>
      <c r="M571" s="158">
        <f>G571*(1+L571/100)</f>
        <v>0</v>
      </c>
      <c r="N571" s="158">
        <v>0</v>
      </c>
      <c r="O571" s="158">
        <f>ROUND(E571*N571,2)</f>
        <v>0</v>
      </c>
      <c r="P571" s="158">
        <v>0</v>
      </c>
      <c r="Q571" s="158">
        <f>ROUND(E571*P571,2)</f>
        <v>0</v>
      </c>
      <c r="R571" s="158"/>
      <c r="S571" s="158" t="s">
        <v>170</v>
      </c>
      <c r="T571" s="158" t="s">
        <v>170</v>
      </c>
      <c r="U571" s="158">
        <v>0</v>
      </c>
      <c r="V571" s="158">
        <f>ROUND(E571*U571,2)</f>
        <v>0</v>
      </c>
      <c r="W571" s="158"/>
      <c r="X571" s="158" t="s">
        <v>171</v>
      </c>
      <c r="Y571" s="149"/>
      <c r="Z571" s="149"/>
      <c r="AA571" s="149"/>
      <c r="AB571" s="149"/>
      <c r="AC571" s="149"/>
      <c r="AD571" s="149"/>
      <c r="AE571" s="149"/>
      <c r="AF571" s="149"/>
      <c r="AG571" s="149" t="s">
        <v>172</v>
      </c>
      <c r="AH571" s="149"/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outlineLevel="1" x14ac:dyDescent="0.2">
      <c r="A572" s="156"/>
      <c r="B572" s="157"/>
      <c r="C572" s="184" t="s">
        <v>848</v>
      </c>
      <c r="D572" s="160"/>
      <c r="E572" s="161">
        <v>25.73</v>
      </c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49"/>
      <c r="Z572" s="149"/>
      <c r="AA572" s="149"/>
      <c r="AB572" s="149"/>
      <c r="AC572" s="149"/>
      <c r="AD572" s="149"/>
      <c r="AE572" s="149"/>
      <c r="AF572" s="149"/>
      <c r="AG572" s="149" t="s">
        <v>174</v>
      </c>
      <c r="AH572" s="149">
        <v>0</v>
      </c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outlineLevel="1" x14ac:dyDescent="0.2">
      <c r="A573" s="169">
        <v>186</v>
      </c>
      <c r="B573" s="170" t="s">
        <v>849</v>
      </c>
      <c r="C573" s="183" t="s">
        <v>850</v>
      </c>
      <c r="D573" s="171" t="s">
        <v>211</v>
      </c>
      <c r="E573" s="172">
        <v>2.375</v>
      </c>
      <c r="F573" s="173"/>
      <c r="G573" s="174">
        <f>ROUND(E573*F573,2)</f>
        <v>0</v>
      </c>
      <c r="H573" s="159"/>
      <c r="I573" s="158">
        <f>ROUND(E573*H573,2)</f>
        <v>0</v>
      </c>
      <c r="J573" s="159"/>
      <c r="K573" s="158">
        <f>ROUND(E573*J573,2)</f>
        <v>0</v>
      </c>
      <c r="L573" s="158">
        <v>21</v>
      </c>
      <c r="M573" s="158">
        <f>G573*(1+L573/100)</f>
        <v>0</v>
      </c>
      <c r="N573" s="158">
        <v>0</v>
      </c>
      <c r="O573" s="158">
        <f>ROUND(E573*N573,2)</f>
        <v>0</v>
      </c>
      <c r="P573" s="158">
        <v>0</v>
      </c>
      <c r="Q573" s="158">
        <f>ROUND(E573*P573,2)</f>
        <v>0</v>
      </c>
      <c r="R573" s="158"/>
      <c r="S573" s="158" t="s">
        <v>170</v>
      </c>
      <c r="T573" s="158" t="s">
        <v>170</v>
      </c>
      <c r="U573" s="158">
        <v>0</v>
      </c>
      <c r="V573" s="158">
        <f>ROUND(E573*U573,2)</f>
        <v>0</v>
      </c>
      <c r="W573" s="158"/>
      <c r="X573" s="158" t="s">
        <v>171</v>
      </c>
      <c r="Y573" s="149"/>
      <c r="Z573" s="149"/>
      <c r="AA573" s="149"/>
      <c r="AB573" s="149"/>
      <c r="AC573" s="149"/>
      <c r="AD573" s="149"/>
      <c r="AE573" s="149"/>
      <c r="AF573" s="149"/>
      <c r="AG573" s="149" t="s">
        <v>172</v>
      </c>
      <c r="AH573" s="149"/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outlineLevel="1" x14ac:dyDescent="0.2">
      <c r="A574" s="156"/>
      <c r="B574" s="157"/>
      <c r="C574" s="184" t="s">
        <v>851</v>
      </c>
      <c r="D574" s="160"/>
      <c r="E574" s="161">
        <v>2.38</v>
      </c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49"/>
      <c r="Z574" s="149"/>
      <c r="AA574" s="149"/>
      <c r="AB574" s="149"/>
      <c r="AC574" s="149"/>
      <c r="AD574" s="149"/>
      <c r="AE574" s="149"/>
      <c r="AF574" s="149"/>
      <c r="AG574" s="149" t="s">
        <v>174</v>
      </c>
      <c r="AH574" s="149">
        <v>0</v>
      </c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outlineLevel="1" x14ac:dyDescent="0.2">
      <c r="A575" s="169">
        <v>187</v>
      </c>
      <c r="B575" s="170" t="s">
        <v>852</v>
      </c>
      <c r="C575" s="183" t="s">
        <v>853</v>
      </c>
      <c r="D575" s="171" t="s">
        <v>211</v>
      </c>
      <c r="E575" s="172">
        <v>1.377</v>
      </c>
      <c r="F575" s="173"/>
      <c r="G575" s="174">
        <f>ROUND(E575*F575,2)</f>
        <v>0</v>
      </c>
      <c r="H575" s="159"/>
      <c r="I575" s="158">
        <f>ROUND(E575*H575,2)</f>
        <v>0</v>
      </c>
      <c r="J575" s="159"/>
      <c r="K575" s="158">
        <f>ROUND(E575*J575,2)</f>
        <v>0</v>
      </c>
      <c r="L575" s="158">
        <v>21</v>
      </c>
      <c r="M575" s="158">
        <f>G575*(1+L575/100)</f>
        <v>0</v>
      </c>
      <c r="N575" s="158">
        <v>0</v>
      </c>
      <c r="O575" s="158">
        <f>ROUND(E575*N575,2)</f>
        <v>0</v>
      </c>
      <c r="P575" s="158">
        <v>0</v>
      </c>
      <c r="Q575" s="158">
        <f>ROUND(E575*P575,2)</f>
        <v>0</v>
      </c>
      <c r="R575" s="158"/>
      <c r="S575" s="158" t="s">
        <v>170</v>
      </c>
      <c r="T575" s="158" t="s">
        <v>170</v>
      </c>
      <c r="U575" s="158">
        <v>0</v>
      </c>
      <c r="V575" s="158">
        <f>ROUND(E575*U575,2)</f>
        <v>0</v>
      </c>
      <c r="W575" s="158"/>
      <c r="X575" s="158" t="s">
        <v>171</v>
      </c>
      <c r="Y575" s="149"/>
      <c r="Z575" s="149"/>
      <c r="AA575" s="149"/>
      <c r="AB575" s="149"/>
      <c r="AC575" s="149"/>
      <c r="AD575" s="149"/>
      <c r="AE575" s="149"/>
      <c r="AF575" s="149"/>
      <c r="AG575" s="149" t="s">
        <v>172</v>
      </c>
      <c r="AH575" s="149"/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</row>
    <row r="576" spans="1:60" outlineLevel="1" x14ac:dyDescent="0.2">
      <c r="A576" s="156"/>
      <c r="B576" s="157"/>
      <c r="C576" s="184" t="s">
        <v>854</v>
      </c>
      <c r="D576" s="160"/>
      <c r="E576" s="161">
        <v>1.38</v>
      </c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49"/>
      <c r="Z576" s="149"/>
      <c r="AA576" s="149"/>
      <c r="AB576" s="149"/>
      <c r="AC576" s="149"/>
      <c r="AD576" s="149"/>
      <c r="AE576" s="149"/>
      <c r="AF576" s="149"/>
      <c r="AG576" s="149" t="s">
        <v>174</v>
      </c>
      <c r="AH576" s="149">
        <v>0</v>
      </c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outlineLevel="1" x14ac:dyDescent="0.2">
      <c r="A577" s="169">
        <v>188</v>
      </c>
      <c r="B577" s="170" t="s">
        <v>855</v>
      </c>
      <c r="C577" s="183" t="s">
        <v>856</v>
      </c>
      <c r="D577" s="171" t="s">
        <v>211</v>
      </c>
      <c r="E577" s="172">
        <v>0.38</v>
      </c>
      <c r="F577" s="173"/>
      <c r="G577" s="174">
        <f>ROUND(E577*F577,2)</f>
        <v>0</v>
      </c>
      <c r="H577" s="159"/>
      <c r="I577" s="158">
        <f>ROUND(E577*H577,2)</f>
        <v>0</v>
      </c>
      <c r="J577" s="159"/>
      <c r="K577" s="158">
        <f>ROUND(E577*J577,2)</f>
        <v>0</v>
      </c>
      <c r="L577" s="158">
        <v>21</v>
      </c>
      <c r="M577" s="158">
        <f>G577*(1+L577/100)</f>
        <v>0</v>
      </c>
      <c r="N577" s="158">
        <v>0</v>
      </c>
      <c r="O577" s="158">
        <f>ROUND(E577*N577,2)</f>
        <v>0</v>
      </c>
      <c r="P577" s="158">
        <v>0</v>
      </c>
      <c r="Q577" s="158">
        <f>ROUND(E577*P577,2)</f>
        <v>0</v>
      </c>
      <c r="R577" s="158"/>
      <c r="S577" s="158" t="s">
        <v>170</v>
      </c>
      <c r="T577" s="158" t="s">
        <v>170</v>
      </c>
      <c r="U577" s="158">
        <v>0</v>
      </c>
      <c r="V577" s="158">
        <f>ROUND(E577*U577,2)</f>
        <v>0</v>
      </c>
      <c r="W577" s="158"/>
      <c r="X577" s="158" t="s">
        <v>171</v>
      </c>
      <c r="Y577" s="149"/>
      <c r="Z577" s="149"/>
      <c r="AA577" s="149"/>
      <c r="AB577" s="149"/>
      <c r="AC577" s="149"/>
      <c r="AD577" s="149"/>
      <c r="AE577" s="149"/>
      <c r="AF577" s="149"/>
      <c r="AG577" s="149" t="s">
        <v>172</v>
      </c>
      <c r="AH577" s="149"/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outlineLevel="1" x14ac:dyDescent="0.2">
      <c r="A578" s="156"/>
      <c r="B578" s="157"/>
      <c r="C578" s="184" t="s">
        <v>857</v>
      </c>
      <c r="D578" s="160"/>
      <c r="E578" s="161">
        <v>0.38</v>
      </c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49"/>
      <c r="Z578" s="149"/>
      <c r="AA578" s="149"/>
      <c r="AB578" s="149"/>
      <c r="AC578" s="149"/>
      <c r="AD578" s="149"/>
      <c r="AE578" s="149"/>
      <c r="AF578" s="149"/>
      <c r="AG578" s="149" t="s">
        <v>174</v>
      </c>
      <c r="AH578" s="149">
        <v>0</v>
      </c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1" x14ac:dyDescent="0.2">
      <c r="A579" s="169">
        <v>189</v>
      </c>
      <c r="B579" s="170" t="s">
        <v>858</v>
      </c>
      <c r="C579" s="183" t="s">
        <v>859</v>
      </c>
      <c r="D579" s="171" t="s">
        <v>211</v>
      </c>
      <c r="E579" s="172">
        <v>0.08</v>
      </c>
      <c r="F579" s="173"/>
      <c r="G579" s="174">
        <f>ROUND(E579*F579,2)</f>
        <v>0</v>
      </c>
      <c r="H579" s="159"/>
      <c r="I579" s="158">
        <f>ROUND(E579*H579,2)</f>
        <v>0</v>
      </c>
      <c r="J579" s="159"/>
      <c r="K579" s="158">
        <f>ROUND(E579*J579,2)</f>
        <v>0</v>
      </c>
      <c r="L579" s="158">
        <v>21</v>
      </c>
      <c r="M579" s="158">
        <f>G579*(1+L579/100)</f>
        <v>0</v>
      </c>
      <c r="N579" s="158">
        <v>0</v>
      </c>
      <c r="O579" s="158">
        <f>ROUND(E579*N579,2)</f>
        <v>0</v>
      </c>
      <c r="P579" s="158">
        <v>0</v>
      </c>
      <c r="Q579" s="158">
        <f>ROUND(E579*P579,2)</f>
        <v>0</v>
      </c>
      <c r="R579" s="158"/>
      <c r="S579" s="158" t="s">
        <v>170</v>
      </c>
      <c r="T579" s="158" t="s">
        <v>170</v>
      </c>
      <c r="U579" s="158">
        <v>0</v>
      </c>
      <c r="V579" s="158">
        <f>ROUND(E579*U579,2)</f>
        <v>0</v>
      </c>
      <c r="W579" s="158"/>
      <c r="X579" s="158" t="s">
        <v>171</v>
      </c>
      <c r="Y579" s="149"/>
      <c r="Z579" s="149"/>
      <c r="AA579" s="149"/>
      <c r="AB579" s="149"/>
      <c r="AC579" s="149"/>
      <c r="AD579" s="149"/>
      <c r="AE579" s="149"/>
      <c r="AF579" s="149"/>
      <c r="AG579" s="149" t="s">
        <v>172</v>
      </c>
      <c r="AH579" s="149"/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outlineLevel="1" x14ac:dyDescent="0.2">
      <c r="A580" s="156"/>
      <c r="B580" s="157"/>
      <c r="C580" s="184" t="s">
        <v>860</v>
      </c>
      <c r="D580" s="160"/>
      <c r="E580" s="161">
        <v>0.08</v>
      </c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49"/>
      <c r="Z580" s="149"/>
      <c r="AA580" s="149"/>
      <c r="AB580" s="149"/>
      <c r="AC580" s="149"/>
      <c r="AD580" s="149"/>
      <c r="AE580" s="149"/>
      <c r="AF580" s="149"/>
      <c r="AG580" s="149" t="s">
        <v>174</v>
      </c>
      <c r="AH580" s="149">
        <v>0</v>
      </c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outlineLevel="1" x14ac:dyDescent="0.2">
      <c r="A581" s="169">
        <v>190</v>
      </c>
      <c r="B581" s="170" t="s">
        <v>861</v>
      </c>
      <c r="C581" s="183" t="s">
        <v>862</v>
      </c>
      <c r="D581" s="171" t="s">
        <v>211</v>
      </c>
      <c r="E581" s="172">
        <v>0.02</v>
      </c>
      <c r="F581" s="173"/>
      <c r="G581" s="174">
        <f>ROUND(E581*F581,2)</f>
        <v>0</v>
      </c>
      <c r="H581" s="159"/>
      <c r="I581" s="158">
        <f>ROUND(E581*H581,2)</f>
        <v>0</v>
      </c>
      <c r="J581" s="159"/>
      <c r="K581" s="158">
        <f>ROUND(E581*J581,2)</f>
        <v>0</v>
      </c>
      <c r="L581" s="158">
        <v>21</v>
      </c>
      <c r="M581" s="158">
        <f>G581*(1+L581/100)</f>
        <v>0</v>
      </c>
      <c r="N581" s="158">
        <v>0</v>
      </c>
      <c r="O581" s="158">
        <f>ROUND(E581*N581,2)</f>
        <v>0</v>
      </c>
      <c r="P581" s="158">
        <v>0</v>
      </c>
      <c r="Q581" s="158">
        <f>ROUND(E581*P581,2)</f>
        <v>0</v>
      </c>
      <c r="R581" s="158"/>
      <c r="S581" s="158" t="s">
        <v>170</v>
      </c>
      <c r="T581" s="158" t="s">
        <v>170</v>
      </c>
      <c r="U581" s="158">
        <v>0</v>
      </c>
      <c r="V581" s="158">
        <f>ROUND(E581*U581,2)</f>
        <v>0</v>
      </c>
      <c r="W581" s="158"/>
      <c r="X581" s="158" t="s">
        <v>171</v>
      </c>
      <c r="Y581" s="149"/>
      <c r="Z581" s="149"/>
      <c r="AA581" s="149"/>
      <c r="AB581" s="149"/>
      <c r="AC581" s="149"/>
      <c r="AD581" s="149"/>
      <c r="AE581" s="149"/>
      <c r="AF581" s="149"/>
      <c r="AG581" s="149" t="s">
        <v>172</v>
      </c>
      <c r="AH581" s="149"/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outlineLevel="1" x14ac:dyDescent="0.2">
      <c r="A582" s="156"/>
      <c r="B582" s="157"/>
      <c r="C582" s="184" t="s">
        <v>863</v>
      </c>
      <c r="D582" s="160"/>
      <c r="E582" s="161">
        <v>0.02</v>
      </c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49"/>
      <c r="Z582" s="149"/>
      <c r="AA582" s="149"/>
      <c r="AB582" s="149"/>
      <c r="AC582" s="149"/>
      <c r="AD582" s="149"/>
      <c r="AE582" s="149"/>
      <c r="AF582" s="149"/>
      <c r="AG582" s="149" t="s">
        <v>174</v>
      </c>
      <c r="AH582" s="149">
        <v>0</v>
      </c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ht="22.5" outlineLevel="1" x14ac:dyDescent="0.2">
      <c r="A583" s="169">
        <v>191</v>
      </c>
      <c r="B583" s="170" t="s">
        <v>864</v>
      </c>
      <c r="C583" s="183" t="s">
        <v>865</v>
      </c>
      <c r="D583" s="171" t="s">
        <v>211</v>
      </c>
      <c r="E583" s="172">
        <v>4.452</v>
      </c>
      <c r="F583" s="173"/>
      <c r="G583" s="174">
        <f>ROUND(E583*F583,2)</f>
        <v>0</v>
      </c>
      <c r="H583" s="159"/>
      <c r="I583" s="158">
        <f>ROUND(E583*H583,2)</f>
        <v>0</v>
      </c>
      <c r="J583" s="159"/>
      <c r="K583" s="158">
        <f>ROUND(E583*J583,2)</f>
        <v>0</v>
      </c>
      <c r="L583" s="158">
        <v>21</v>
      </c>
      <c r="M583" s="158">
        <f>G583*(1+L583/100)</f>
        <v>0</v>
      </c>
      <c r="N583" s="158">
        <v>0</v>
      </c>
      <c r="O583" s="158">
        <f>ROUND(E583*N583,2)</f>
        <v>0</v>
      </c>
      <c r="P583" s="158">
        <v>0</v>
      </c>
      <c r="Q583" s="158">
        <f>ROUND(E583*P583,2)</f>
        <v>0</v>
      </c>
      <c r="R583" s="158"/>
      <c r="S583" s="158" t="s">
        <v>412</v>
      </c>
      <c r="T583" s="158" t="s">
        <v>413</v>
      </c>
      <c r="U583" s="158">
        <v>0</v>
      </c>
      <c r="V583" s="158">
        <f>ROUND(E583*U583,2)</f>
        <v>0</v>
      </c>
      <c r="W583" s="158"/>
      <c r="X583" s="158" t="s">
        <v>171</v>
      </c>
      <c r="Y583" s="149"/>
      <c r="Z583" s="149"/>
      <c r="AA583" s="149"/>
      <c r="AB583" s="149"/>
      <c r="AC583" s="149"/>
      <c r="AD583" s="149"/>
      <c r="AE583" s="149"/>
      <c r="AF583" s="149"/>
      <c r="AG583" s="149" t="s">
        <v>172</v>
      </c>
      <c r="AH583" s="149"/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outlineLevel="1" x14ac:dyDescent="0.2">
      <c r="A584" s="156"/>
      <c r="B584" s="157"/>
      <c r="C584" s="184" t="s">
        <v>866</v>
      </c>
      <c r="D584" s="160"/>
      <c r="E584" s="161">
        <v>4.452</v>
      </c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49"/>
      <c r="Z584" s="149"/>
      <c r="AA584" s="149"/>
      <c r="AB584" s="149"/>
      <c r="AC584" s="149"/>
      <c r="AD584" s="149"/>
      <c r="AE584" s="149"/>
      <c r="AF584" s="149"/>
      <c r="AG584" s="149" t="s">
        <v>174</v>
      </c>
      <c r="AH584" s="149">
        <v>0</v>
      </c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x14ac:dyDescent="0.2">
      <c r="A585" s="3"/>
      <c r="B585" s="4"/>
      <c r="C585" s="186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AE585">
        <v>15</v>
      </c>
      <c r="AF585">
        <v>21</v>
      </c>
      <c r="AG585" t="s">
        <v>152</v>
      </c>
    </row>
    <row r="586" spans="1:60" x14ac:dyDescent="0.2">
      <c r="A586" s="152"/>
      <c r="B586" s="153" t="s">
        <v>31</v>
      </c>
      <c r="C586" s="187"/>
      <c r="D586" s="154"/>
      <c r="E586" s="155"/>
      <c r="F586" s="155"/>
      <c r="G586" s="181">
        <f>G8+G64+G95+G145+G155+G159+G168+G171+G249+G251+G262+G270+G303+G310+G312+G346+G385+G398+G408+G435+G477+G484+G508+G511+G555+G557</f>
        <v>0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AE586">
        <f>SUMIF(L7:L584,AE585,G7:G584)</f>
        <v>0</v>
      </c>
      <c r="AF586">
        <f>SUMIF(L7:L584,AF585,G7:G584)</f>
        <v>0</v>
      </c>
      <c r="AG586" t="s">
        <v>867</v>
      </c>
    </row>
    <row r="587" spans="1:60" x14ac:dyDescent="0.2">
      <c r="A587" s="3"/>
      <c r="B587" s="4"/>
      <c r="C587" s="186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60" x14ac:dyDescent="0.2">
      <c r="A588" s="3"/>
      <c r="B588" s="4"/>
      <c r="C588" s="186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60" x14ac:dyDescent="0.2">
      <c r="A589" s="252" t="s">
        <v>868</v>
      </c>
      <c r="B589" s="252"/>
      <c r="C589" s="25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60" x14ac:dyDescent="0.2">
      <c r="A590" s="254"/>
      <c r="B590" s="255"/>
      <c r="C590" s="256"/>
      <c r="D590" s="255"/>
      <c r="E590" s="255"/>
      <c r="F590" s="255"/>
      <c r="G590" s="257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AG590" t="s">
        <v>869</v>
      </c>
    </row>
    <row r="591" spans="1:60" x14ac:dyDescent="0.2">
      <c r="A591" s="258"/>
      <c r="B591" s="259"/>
      <c r="C591" s="260"/>
      <c r="D591" s="259"/>
      <c r="E591" s="259"/>
      <c r="F591" s="259"/>
      <c r="G591" s="26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60" x14ac:dyDescent="0.2">
      <c r="A592" s="258"/>
      <c r="B592" s="259"/>
      <c r="C592" s="260"/>
      <c r="D592" s="259"/>
      <c r="E592" s="259"/>
      <c r="F592" s="259"/>
      <c r="G592" s="26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33" x14ac:dyDescent="0.2">
      <c r="A593" s="258"/>
      <c r="B593" s="259"/>
      <c r="C593" s="260"/>
      <c r="D593" s="259"/>
      <c r="E593" s="259"/>
      <c r="F593" s="259"/>
      <c r="G593" s="26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33" x14ac:dyDescent="0.2">
      <c r="A594" s="262"/>
      <c r="B594" s="263"/>
      <c r="C594" s="264"/>
      <c r="D594" s="263"/>
      <c r="E594" s="263"/>
      <c r="F594" s="263"/>
      <c r="G594" s="265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33" x14ac:dyDescent="0.2">
      <c r="A595" s="3"/>
      <c r="B595" s="4"/>
      <c r="C595" s="186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33" x14ac:dyDescent="0.2">
      <c r="C596" s="188"/>
      <c r="D596" s="10"/>
      <c r="AG596" t="s">
        <v>870</v>
      </c>
    </row>
    <row r="597" spans="1:33" x14ac:dyDescent="0.2">
      <c r="D597" s="10"/>
    </row>
    <row r="598" spans="1:33" x14ac:dyDescent="0.2">
      <c r="D598" s="10"/>
    </row>
    <row r="599" spans="1:33" x14ac:dyDescent="0.2">
      <c r="D599" s="10"/>
    </row>
    <row r="600" spans="1:33" x14ac:dyDescent="0.2">
      <c r="D600" s="10"/>
    </row>
    <row r="601" spans="1:33" x14ac:dyDescent="0.2">
      <c r="D601" s="10"/>
    </row>
    <row r="602" spans="1:33" x14ac:dyDescent="0.2">
      <c r="D602" s="10"/>
    </row>
    <row r="603" spans="1:33" x14ac:dyDescent="0.2">
      <c r="D603" s="10"/>
    </row>
    <row r="604" spans="1:33" x14ac:dyDescent="0.2">
      <c r="D604" s="10"/>
    </row>
    <row r="605" spans="1:33" x14ac:dyDescent="0.2">
      <c r="D605" s="10"/>
    </row>
    <row r="606" spans="1:33" x14ac:dyDescent="0.2">
      <c r="D606" s="10"/>
    </row>
    <row r="607" spans="1:33" x14ac:dyDescent="0.2">
      <c r="D607" s="10"/>
    </row>
    <row r="608" spans="1:33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x0nMPkhX+G9ziIEbUxCpcqKI42lqRPJ+QEqPOaQN4qcjTOJg02a8BaWb22UVbOQtMkriWBwbtRWKX6m+5FyFA==" saltValue="hmDCoxMCbXLjsowBJj6bZw==" spinCount="100000" sheet="1" objects="1" scenarios="1"/>
  <protectedRanges>
    <protectedRange sqref="F9 F14 F16 F18 F20 F29 F31 F33 F35 F37 F40 F45 F47:F48 F50 F52 F54:F55 F59 F61:F62 F65 F71 F78 F82 F74:F76 F84 F86 F88 F90 F92 F94 F96 F99 F102" name="Oblast1"/>
  </protectedRanges>
  <mergeCells count="6">
    <mergeCell ref="A590:G594"/>
    <mergeCell ref="A1:G1"/>
    <mergeCell ref="C2:G2"/>
    <mergeCell ref="C3:G3"/>
    <mergeCell ref="C4:G4"/>
    <mergeCell ref="A589:C58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65" activePane="bottomLeft" state="frozen"/>
      <selection pane="bottomLeft" activeCell="F74" sqref="F74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5" t="s">
        <v>7</v>
      </c>
      <c r="B1" s="245"/>
      <c r="C1" s="245"/>
      <c r="D1" s="245"/>
      <c r="E1" s="245"/>
      <c r="F1" s="245"/>
      <c r="G1" s="245"/>
      <c r="AG1" t="s">
        <v>140</v>
      </c>
    </row>
    <row r="2" spans="1:60" ht="24.95" customHeight="1" x14ac:dyDescent="0.2">
      <c r="A2" s="141" t="s">
        <v>8</v>
      </c>
      <c r="B2" s="49" t="s">
        <v>43</v>
      </c>
      <c r="C2" s="246" t="s">
        <v>1242</v>
      </c>
      <c r="D2" s="247"/>
      <c r="E2" s="247"/>
      <c r="F2" s="247"/>
      <c r="G2" s="248"/>
      <c r="AG2" t="s">
        <v>141</v>
      </c>
    </row>
    <row r="3" spans="1:60" ht="24.95" customHeight="1" x14ac:dyDescent="0.2">
      <c r="A3" s="141" t="s">
        <v>9</v>
      </c>
      <c r="B3" s="49" t="s">
        <v>51</v>
      </c>
      <c r="C3" s="246" t="s">
        <v>52</v>
      </c>
      <c r="D3" s="247"/>
      <c r="E3" s="247"/>
      <c r="F3" s="247"/>
      <c r="G3" s="248"/>
      <c r="AC3" s="123" t="s">
        <v>141</v>
      </c>
      <c r="AG3" t="s">
        <v>142</v>
      </c>
    </row>
    <row r="4" spans="1:60" ht="24.95" customHeight="1" x14ac:dyDescent="0.2">
      <c r="A4" s="142" t="s">
        <v>10</v>
      </c>
      <c r="B4" s="143" t="s">
        <v>54</v>
      </c>
      <c r="C4" s="249" t="s">
        <v>55</v>
      </c>
      <c r="D4" s="250"/>
      <c r="E4" s="250"/>
      <c r="F4" s="250"/>
      <c r="G4" s="251"/>
      <c r="AG4" t="s">
        <v>143</v>
      </c>
    </row>
    <row r="5" spans="1:60" x14ac:dyDescent="0.2">
      <c r="D5" s="10"/>
    </row>
    <row r="6" spans="1:60" ht="38.25" x14ac:dyDescent="0.2">
      <c r="A6" s="145" t="s">
        <v>144</v>
      </c>
      <c r="B6" s="147" t="s">
        <v>145</v>
      </c>
      <c r="C6" s="147" t="s">
        <v>146</v>
      </c>
      <c r="D6" s="146" t="s">
        <v>147</v>
      </c>
      <c r="E6" s="145" t="s">
        <v>148</v>
      </c>
      <c r="F6" s="144" t="s">
        <v>149</v>
      </c>
      <c r="G6" s="145" t="s">
        <v>31</v>
      </c>
      <c r="H6" s="148" t="s">
        <v>32</v>
      </c>
      <c r="I6" s="148" t="s">
        <v>150</v>
      </c>
      <c r="J6" s="148" t="s">
        <v>33</v>
      </c>
      <c r="K6" s="148" t="s">
        <v>151</v>
      </c>
      <c r="L6" s="148" t="s">
        <v>152</v>
      </c>
      <c r="M6" s="148" t="s">
        <v>153</v>
      </c>
      <c r="N6" s="148" t="s">
        <v>154</v>
      </c>
      <c r="O6" s="148" t="s">
        <v>155</v>
      </c>
      <c r="P6" s="148" t="s">
        <v>156</v>
      </c>
      <c r="Q6" s="148" t="s">
        <v>157</v>
      </c>
      <c r="R6" s="148" t="s">
        <v>158</v>
      </c>
      <c r="S6" s="148" t="s">
        <v>159</v>
      </c>
      <c r="T6" s="148" t="s">
        <v>160</v>
      </c>
      <c r="U6" s="148" t="s">
        <v>161</v>
      </c>
      <c r="V6" s="148" t="s">
        <v>162</v>
      </c>
      <c r="W6" s="148" t="s">
        <v>163</v>
      </c>
      <c r="X6" s="148" t="s">
        <v>164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165</v>
      </c>
      <c r="B8" s="164" t="s">
        <v>93</v>
      </c>
      <c r="C8" s="182" t="s">
        <v>94</v>
      </c>
      <c r="D8" s="165"/>
      <c r="E8" s="166"/>
      <c r="F8" s="167"/>
      <c r="G8" s="168">
        <f>SUMIF(AG9:AG28,"&lt;&gt;NOR",G9:G28)</f>
        <v>0</v>
      </c>
      <c r="H8" s="162"/>
      <c r="I8" s="162">
        <f>SUM(I9:I28)</f>
        <v>0</v>
      </c>
      <c r="J8" s="162"/>
      <c r="K8" s="162">
        <f>SUM(K9:K28)</f>
        <v>0</v>
      </c>
      <c r="L8" s="162"/>
      <c r="M8" s="162">
        <f>SUM(M9:M28)</f>
        <v>0</v>
      </c>
      <c r="N8" s="162"/>
      <c r="O8" s="162">
        <f>SUM(O9:O28)</f>
        <v>4.3499999999999996</v>
      </c>
      <c r="P8" s="162"/>
      <c r="Q8" s="162">
        <f>SUM(Q9:Q28)</f>
        <v>0</v>
      </c>
      <c r="R8" s="162"/>
      <c r="S8" s="162"/>
      <c r="T8" s="162"/>
      <c r="U8" s="162"/>
      <c r="V8" s="162">
        <f>SUM(V9:V28)</f>
        <v>21.269999999999996</v>
      </c>
      <c r="W8" s="162"/>
      <c r="X8" s="162"/>
      <c r="AG8" t="s">
        <v>166</v>
      </c>
    </row>
    <row r="9" spans="1:60" outlineLevel="1" x14ac:dyDescent="0.2">
      <c r="A9" s="175">
        <v>1</v>
      </c>
      <c r="B9" s="176" t="s">
        <v>871</v>
      </c>
      <c r="C9" s="185" t="s">
        <v>872</v>
      </c>
      <c r="D9" s="177" t="s">
        <v>207</v>
      </c>
      <c r="E9" s="178">
        <v>15</v>
      </c>
      <c r="F9" s="179"/>
      <c r="G9" s="180">
        <f t="shared" ref="G9:G28" si="0">ROUND(E9*F9,2)</f>
        <v>0</v>
      </c>
      <c r="H9" s="159"/>
      <c r="I9" s="158">
        <f t="shared" ref="I9:I28" si="1">ROUND(E9*H9,2)</f>
        <v>0</v>
      </c>
      <c r="J9" s="159"/>
      <c r="K9" s="158">
        <f t="shared" ref="K9:K28" si="2">ROUND(E9*J9,2)</f>
        <v>0</v>
      </c>
      <c r="L9" s="158">
        <v>21</v>
      </c>
      <c r="M9" s="158">
        <f t="shared" ref="M9:M28" si="3">G9*(1+L9/100)</f>
        <v>0</v>
      </c>
      <c r="N9" s="158">
        <v>0.21664</v>
      </c>
      <c r="O9" s="158">
        <f t="shared" ref="O9:O28" si="4">ROUND(E9*N9,2)</f>
        <v>3.25</v>
      </c>
      <c r="P9" s="158">
        <v>0</v>
      </c>
      <c r="Q9" s="158">
        <f t="shared" ref="Q9:Q28" si="5">ROUND(E9*P9,2)</f>
        <v>0</v>
      </c>
      <c r="R9" s="158"/>
      <c r="S9" s="158" t="s">
        <v>170</v>
      </c>
      <c r="T9" s="158" t="s">
        <v>170</v>
      </c>
      <c r="U9" s="158">
        <v>0</v>
      </c>
      <c r="V9" s="158">
        <f t="shared" ref="V9:V28" si="6">ROUND(E9*U9,2)</f>
        <v>0</v>
      </c>
      <c r="W9" s="158"/>
      <c r="X9" s="158" t="s">
        <v>291</v>
      </c>
      <c r="Y9" s="149"/>
      <c r="Z9" s="149"/>
      <c r="AA9" s="149"/>
      <c r="AB9" s="149"/>
      <c r="AC9" s="149"/>
      <c r="AD9" s="149"/>
      <c r="AE9" s="149"/>
      <c r="AF9" s="149"/>
      <c r="AG9" s="149" t="s">
        <v>292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5">
        <v>2</v>
      </c>
      <c r="B10" s="176" t="s">
        <v>873</v>
      </c>
      <c r="C10" s="185" t="s">
        <v>874</v>
      </c>
      <c r="D10" s="177" t="s">
        <v>207</v>
      </c>
      <c r="E10" s="178">
        <v>5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0.21706</v>
      </c>
      <c r="O10" s="158">
        <f t="shared" si="4"/>
        <v>1.0900000000000001</v>
      </c>
      <c r="P10" s="158">
        <v>0</v>
      </c>
      <c r="Q10" s="158">
        <f t="shared" si="5"/>
        <v>0</v>
      </c>
      <c r="R10" s="158"/>
      <c r="S10" s="158" t="s">
        <v>170</v>
      </c>
      <c r="T10" s="158" t="s">
        <v>170</v>
      </c>
      <c r="U10" s="158">
        <v>0</v>
      </c>
      <c r="V10" s="158">
        <f t="shared" si="6"/>
        <v>0</v>
      </c>
      <c r="W10" s="158"/>
      <c r="X10" s="158" t="s">
        <v>291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292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5">
        <v>3</v>
      </c>
      <c r="B11" s="176" t="s">
        <v>875</v>
      </c>
      <c r="C11" s="185" t="s">
        <v>876</v>
      </c>
      <c r="D11" s="177" t="s">
        <v>207</v>
      </c>
      <c r="E11" s="178">
        <v>2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8">
        <v>1.7099999999999999E-3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170</v>
      </c>
      <c r="T11" s="158" t="s">
        <v>170</v>
      </c>
      <c r="U11" s="158">
        <v>0.79700000000000004</v>
      </c>
      <c r="V11" s="158">
        <f t="shared" si="6"/>
        <v>1.59</v>
      </c>
      <c r="W11" s="158"/>
      <c r="X11" s="158" t="s">
        <v>171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172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5">
        <v>4</v>
      </c>
      <c r="B12" s="176" t="s">
        <v>877</v>
      </c>
      <c r="C12" s="185" t="s">
        <v>878</v>
      </c>
      <c r="D12" s="177" t="s">
        <v>207</v>
      </c>
      <c r="E12" s="178">
        <v>8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8">
        <v>1.31E-3</v>
      </c>
      <c r="O12" s="158">
        <f t="shared" si="4"/>
        <v>0.01</v>
      </c>
      <c r="P12" s="158">
        <v>0</v>
      </c>
      <c r="Q12" s="158">
        <f t="shared" si="5"/>
        <v>0</v>
      </c>
      <c r="R12" s="158"/>
      <c r="S12" s="158" t="s">
        <v>170</v>
      </c>
      <c r="T12" s="158" t="s">
        <v>170</v>
      </c>
      <c r="U12" s="158">
        <v>0.79700000000000004</v>
      </c>
      <c r="V12" s="158">
        <f t="shared" si="6"/>
        <v>6.38</v>
      </c>
      <c r="W12" s="158"/>
      <c r="X12" s="158" t="s">
        <v>171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172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5">
        <v>5</v>
      </c>
      <c r="B13" s="176" t="s">
        <v>879</v>
      </c>
      <c r="C13" s="185" t="s">
        <v>880</v>
      </c>
      <c r="D13" s="177" t="s">
        <v>207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3.4000000000000002E-4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170</v>
      </c>
      <c r="T13" s="158" t="s">
        <v>170</v>
      </c>
      <c r="U13" s="158">
        <v>0.32</v>
      </c>
      <c r="V13" s="158">
        <f t="shared" si="6"/>
        <v>0.32</v>
      </c>
      <c r="W13" s="158"/>
      <c r="X13" s="158" t="s">
        <v>171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172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5">
        <v>6</v>
      </c>
      <c r="B14" s="176" t="s">
        <v>881</v>
      </c>
      <c r="C14" s="185" t="s">
        <v>882</v>
      </c>
      <c r="D14" s="177" t="s">
        <v>207</v>
      </c>
      <c r="E14" s="178">
        <v>7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3.8000000000000002E-4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170</v>
      </c>
      <c r="T14" s="158" t="s">
        <v>170</v>
      </c>
      <c r="U14" s="158">
        <v>0.32</v>
      </c>
      <c r="V14" s="158">
        <f t="shared" si="6"/>
        <v>2.2400000000000002</v>
      </c>
      <c r="W14" s="158"/>
      <c r="X14" s="158" t="s">
        <v>171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172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5">
        <v>7</v>
      </c>
      <c r="B15" s="176" t="s">
        <v>883</v>
      </c>
      <c r="C15" s="185" t="s">
        <v>884</v>
      </c>
      <c r="D15" s="177" t="s">
        <v>207</v>
      </c>
      <c r="E15" s="178">
        <v>8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4.6999999999999999E-4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170</v>
      </c>
      <c r="T15" s="158" t="s">
        <v>170</v>
      </c>
      <c r="U15" s="158">
        <v>0.35899999999999999</v>
      </c>
      <c r="V15" s="158">
        <f t="shared" si="6"/>
        <v>2.87</v>
      </c>
      <c r="W15" s="158"/>
      <c r="X15" s="158" t="s">
        <v>171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172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5">
        <v>8</v>
      </c>
      <c r="B16" s="176" t="s">
        <v>885</v>
      </c>
      <c r="C16" s="185" t="s">
        <v>886</v>
      </c>
      <c r="D16" s="177" t="s">
        <v>207</v>
      </c>
      <c r="E16" s="178">
        <v>2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1.5200000000000001E-3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170</v>
      </c>
      <c r="T16" s="158" t="s">
        <v>170</v>
      </c>
      <c r="U16" s="158">
        <v>1.173</v>
      </c>
      <c r="V16" s="158">
        <f t="shared" si="6"/>
        <v>2.35</v>
      </c>
      <c r="W16" s="158"/>
      <c r="X16" s="158" t="s">
        <v>171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172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5">
        <v>9</v>
      </c>
      <c r="B17" s="176" t="s">
        <v>887</v>
      </c>
      <c r="C17" s="185" t="s">
        <v>888</v>
      </c>
      <c r="D17" s="177" t="s">
        <v>207</v>
      </c>
      <c r="E17" s="178">
        <v>48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8"/>
      <c r="S17" s="158" t="s">
        <v>170</v>
      </c>
      <c r="T17" s="158" t="s">
        <v>170</v>
      </c>
      <c r="U17" s="158">
        <v>4.8000000000000001E-2</v>
      </c>
      <c r="V17" s="158">
        <f t="shared" si="6"/>
        <v>2.2999999999999998</v>
      </c>
      <c r="W17" s="158"/>
      <c r="X17" s="158" t="s">
        <v>171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172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5">
        <v>10</v>
      </c>
      <c r="B18" s="176" t="s">
        <v>889</v>
      </c>
      <c r="C18" s="185" t="s">
        <v>890</v>
      </c>
      <c r="D18" s="177" t="s">
        <v>184</v>
      </c>
      <c r="E18" s="178">
        <v>1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8"/>
      <c r="S18" s="158" t="s">
        <v>170</v>
      </c>
      <c r="T18" s="158" t="s">
        <v>170</v>
      </c>
      <c r="U18" s="158">
        <v>0.14799999999999999</v>
      </c>
      <c r="V18" s="158">
        <f t="shared" si="6"/>
        <v>0.15</v>
      </c>
      <c r="W18" s="158"/>
      <c r="X18" s="158" t="s">
        <v>171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172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5">
        <v>11</v>
      </c>
      <c r="B19" s="176" t="s">
        <v>891</v>
      </c>
      <c r="C19" s="185" t="s">
        <v>892</v>
      </c>
      <c r="D19" s="177" t="s">
        <v>184</v>
      </c>
      <c r="E19" s="178">
        <v>5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8">
        <v>0</v>
      </c>
      <c r="O19" s="158">
        <f t="shared" si="4"/>
        <v>0</v>
      </c>
      <c r="P19" s="158">
        <v>0</v>
      </c>
      <c r="Q19" s="158">
        <f t="shared" si="5"/>
        <v>0</v>
      </c>
      <c r="R19" s="158"/>
      <c r="S19" s="158" t="s">
        <v>170</v>
      </c>
      <c r="T19" s="158" t="s">
        <v>170</v>
      </c>
      <c r="U19" s="158">
        <v>0.157</v>
      </c>
      <c r="V19" s="158">
        <f t="shared" si="6"/>
        <v>0.79</v>
      </c>
      <c r="W19" s="158"/>
      <c r="X19" s="158" t="s">
        <v>171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172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5">
        <v>12</v>
      </c>
      <c r="B20" s="176" t="s">
        <v>893</v>
      </c>
      <c r="C20" s="185" t="s">
        <v>894</v>
      </c>
      <c r="D20" s="177" t="s">
        <v>184</v>
      </c>
      <c r="E20" s="178">
        <v>3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8">
        <v>0</v>
      </c>
      <c r="O20" s="158">
        <f t="shared" si="4"/>
        <v>0</v>
      </c>
      <c r="P20" s="158">
        <v>0</v>
      </c>
      <c r="Q20" s="158">
        <f t="shared" si="5"/>
        <v>0</v>
      </c>
      <c r="R20" s="158"/>
      <c r="S20" s="158" t="s">
        <v>170</v>
      </c>
      <c r="T20" s="158" t="s">
        <v>170</v>
      </c>
      <c r="U20" s="158">
        <v>0.17399999999999999</v>
      </c>
      <c r="V20" s="158">
        <f t="shared" si="6"/>
        <v>0.52</v>
      </c>
      <c r="W20" s="158"/>
      <c r="X20" s="158" t="s">
        <v>171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172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5">
        <v>13</v>
      </c>
      <c r="B21" s="176" t="s">
        <v>893</v>
      </c>
      <c r="C21" s="185" t="s">
        <v>895</v>
      </c>
      <c r="D21" s="177" t="s">
        <v>184</v>
      </c>
      <c r="E21" s="178">
        <v>2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8">
        <v>5.0000000000000001E-4</v>
      </c>
      <c r="O21" s="158">
        <f t="shared" si="4"/>
        <v>0</v>
      </c>
      <c r="P21" s="158">
        <v>0</v>
      </c>
      <c r="Q21" s="158">
        <f t="shared" si="5"/>
        <v>0</v>
      </c>
      <c r="R21" s="158"/>
      <c r="S21" s="158" t="s">
        <v>170</v>
      </c>
      <c r="T21" s="158" t="s">
        <v>170</v>
      </c>
      <c r="U21" s="158">
        <v>0.17399999999999999</v>
      </c>
      <c r="V21" s="158">
        <f t="shared" si="6"/>
        <v>0.35</v>
      </c>
      <c r="W21" s="158"/>
      <c r="X21" s="158" t="s">
        <v>171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172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75">
        <v>14</v>
      </c>
      <c r="B22" s="176" t="s">
        <v>896</v>
      </c>
      <c r="C22" s="185" t="s">
        <v>897</v>
      </c>
      <c r="D22" s="177" t="s">
        <v>184</v>
      </c>
      <c r="E22" s="178">
        <v>3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8">
        <v>0</v>
      </c>
      <c r="O22" s="158">
        <f t="shared" si="4"/>
        <v>0</v>
      </c>
      <c r="P22" s="158">
        <v>0</v>
      </c>
      <c r="Q22" s="158">
        <f t="shared" si="5"/>
        <v>0</v>
      </c>
      <c r="R22" s="158"/>
      <c r="S22" s="158" t="s">
        <v>170</v>
      </c>
      <c r="T22" s="158" t="s">
        <v>170</v>
      </c>
      <c r="U22" s="158">
        <v>0.25900000000000001</v>
      </c>
      <c r="V22" s="158">
        <f t="shared" si="6"/>
        <v>0.78</v>
      </c>
      <c r="W22" s="158"/>
      <c r="X22" s="158" t="s">
        <v>171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172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5">
        <v>15</v>
      </c>
      <c r="B23" s="176" t="s">
        <v>898</v>
      </c>
      <c r="C23" s="185" t="s">
        <v>899</v>
      </c>
      <c r="D23" s="177" t="s">
        <v>184</v>
      </c>
      <c r="E23" s="178">
        <v>1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8">
        <v>2.7E-4</v>
      </c>
      <c r="O23" s="158">
        <f t="shared" si="4"/>
        <v>0</v>
      </c>
      <c r="P23" s="158">
        <v>0</v>
      </c>
      <c r="Q23" s="158">
        <f t="shared" si="5"/>
        <v>0</v>
      </c>
      <c r="R23" s="158"/>
      <c r="S23" s="158" t="s">
        <v>170</v>
      </c>
      <c r="T23" s="158" t="s">
        <v>170</v>
      </c>
      <c r="U23" s="158">
        <v>0.33300000000000002</v>
      </c>
      <c r="V23" s="158">
        <f t="shared" si="6"/>
        <v>0.33</v>
      </c>
      <c r="W23" s="158"/>
      <c r="X23" s="158" t="s">
        <v>171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172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5">
        <v>16</v>
      </c>
      <c r="B24" s="176" t="s">
        <v>900</v>
      </c>
      <c r="C24" s="185" t="s">
        <v>901</v>
      </c>
      <c r="D24" s="177" t="s">
        <v>550</v>
      </c>
      <c r="E24" s="178">
        <v>1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8">
        <v>0</v>
      </c>
      <c r="O24" s="158">
        <f t="shared" si="4"/>
        <v>0</v>
      </c>
      <c r="P24" s="158">
        <v>0</v>
      </c>
      <c r="Q24" s="158">
        <f t="shared" si="5"/>
        <v>0</v>
      </c>
      <c r="R24" s="158"/>
      <c r="S24" s="158" t="s">
        <v>412</v>
      </c>
      <c r="T24" s="158" t="s">
        <v>413</v>
      </c>
      <c r="U24" s="158">
        <v>0</v>
      </c>
      <c r="V24" s="158">
        <f t="shared" si="6"/>
        <v>0</v>
      </c>
      <c r="W24" s="158"/>
      <c r="X24" s="158" t="s">
        <v>171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172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5">
        <v>17</v>
      </c>
      <c r="B25" s="176" t="s">
        <v>902</v>
      </c>
      <c r="C25" s="185" t="s">
        <v>903</v>
      </c>
      <c r="D25" s="177" t="s">
        <v>550</v>
      </c>
      <c r="E25" s="178">
        <v>1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8">
        <v>0</v>
      </c>
      <c r="O25" s="158">
        <f t="shared" si="4"/>
        <v>0</v>
      </c>
      <c r="P25" s="158">
        <v>0</v>
      </c>
      <c r="Q25" s="158">
        <f t="shared" si="5"/>
        <v>0</v>
      </c>
      <c r="R25" s="158"/>
      <c r="S25" s="158" t="s">
        <v>412</v>
      </c>
      <c r="T25" s="158" t="s">
        <v>413</v>
      </c>
      <c r="U25" s="158">
        <v>0</v>
      </c>
      <c r="V25" s="158">
        <f t="shared" si="6"/>
        <v>0</v>
      </c>
      <c r="W25" s="158"/>
      <c r="X25" s="158" t="s">
        <v>171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172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5">
        <v>18</v>
      </c>
      <c r="B26" s="176" t="s">
        <v>904</v>
      </c>
      <c r="C26" s="185" t="s">
        <v>905</v>
      </c>
      <c r="D26" s="177" t="s">
        <v>550</v>
      </c>
      <c r="E26" s="178">
        <v>1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8">
        <v>0</v>
      </c>
      <c r="O26" s="158">
        <f t="shared" si="4"/>
        <v>0</v>
      </c>
      <c r="P26" s="158">
        <v>0</v>
      </c>
      <c r="Q26" s="158">
        <f t="shared" si="5"/>
        <v>0</v>
      </c>
      <c r="R26" s="158"/>
      <c r="S26" s="158" t="s">
        <v>412</v>
      </c>
      <c r="T26" s="158" t="s">
        <v>413</v>
      </c>
      <c r="U26" s="158">
        <v>0</v>
      </c>
      <c r="V26" s="158">
        <f t="shared" si="6"/>
        <v>0</v>
      </c>
      <c r="W26" s="158"/>
      <c r="X26" s="158" t="s">
        <v>171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172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75">
        <v>19</v>
      </c>
      <c r="B27" s="176" t="s">
        <v>906</v>
      </c>
      <c r="C27" s="185" t="s">
        <v>907</v>
      </c>
      <c r="D27" s="177" t="s">
        <v>184</v>
      </c>
      <c r="E27" s="178">
        <v>2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8">
        <v>4.8999999999999998E-4</v>
      </c>
      <c r="O27" s="158">
        <f t="shared" si="4"/>
        <v>0</v>
      </c>
      <c r="P27" s="158">
        <v>0</v>
      </c>
      <c r="Q27" s="158">
        <f t="shared" si="5"/>
        <v>0</v>
      </c>
      <c r="R27" s="158"/>
      <c r="S27" s="158" t="s">
        <v>412</v>
      </c>
      <c r="T27" s="158" t="s">
        <v>413</v>
      </c>
      <c r="U27" s="158">
        <v>0.13</v>
      </c>
      <c r="V27" s="158">
        <f t="shared" si="6"/>
        <v>0.26</v>
      </c>
      <c r="W27" s="158"/>
      <c r="X27" s="158" t="s">
        <v>171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172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5">
        <v>20</v>
      </c>
      <c r="B28" s="176" t="s">
        <v>908</v>
      </c>
      <c r="C28" s="185" t="s">
        <v>909</v>
      </c>
      <c r="D28" s="177" t="s">
        <v>211</v>
      </c>
      <c r="E28" s="178">
        <v>2.5950000000000001E-2</v>
      </c>
      <c r="F28" s="179"/>
      <c r="G28" s="180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8">
        <v>0</v>
      </c>
      <c r="O28" s="158">
        <f t="shared" si="4"/>
        <v>0</v>
      </c>
      <c r="P28" s="158">
        <v>0</v>
      </c>
      <c r="Q28" s="158">
        <f t="shared" si="5"/>
        <v>0</v>
      </c>
      <c r="R28" s="158"/>
      <c r="S28" s="158" t="s">
        <v>170</v>
      </c>
      <c r="T28" s="158" t="s">
        <v>170</v>
      </c>
      <c r="U28" s="158">
        <v>1.5229999999999999</v>
      </c>
      <c r="V28" s="158">
        <f t="shared" si="6"/>
        <v>0.04</v>
      </c>
      <c r="W28" s="158"/>
      <c r="X28" s="158" t="s">
        <v>760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761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63" t="s">
        <v>165</v>
      </c>
      <c r="B29" s="164" t="s">
        <v>95</v>
      </c>
      <c r="C29" s="182" t="s">
        <v>96</v>
      </c>
      <c r="D29" s="165"/>
      <c r="E29" s="166"/>
      <c r="F29" s="167"/>
      <c r="G29" s="168">
        <f>SUMIF(AG30:AG46,"&lt;&gt;NOR",G30:G46)</f>
        <v>0</v>
      </c>
      <c r="H29" s="162"/>
      <c r="I29" s="162">
        <f>SUM(I30:I46)</f>
        <v>0</v>
      </c>
      <c r="J29" s="162"/>
      <c r="K29" s="162">
        <f>SUM(K30:K46)</f>
        <v>0</v>
      </c>
      <c r="L29" s="162"/>
      <c r="M29" s="162">
        <f>SUM(M30:M46)</f>
        <v>0</v>
      </c>
      <c r="N29" s="162"/>
      <c r="O29" s="162">
        <f>SUM(O30:O46)</f>
        <v>7.0000000000000007E-2</v>
      </c>
      <c r="P29" s="162"/>
      <c r="Q29" s="162">
        <f>SUM(Q30:Q46)</f>
        <v>0</v>
      </c>
      <c r="R29" s="162"/>
      <c r="S29" s="162"/>
      <c r="T29" s="162"/>
      <c r="U29" s="162"/>
      <c r="V29" s="162">
        <f>SUM(V30:V46)</f>
        <v>56.24</v>
      </c>
      <c r="W29" s="162"/>
      <c r="X29" s="162"/>
      <c r="AG29" t="s">
        <v>166</v>
      </c>
    </row>
    <row r="30" spans="1:60" outlineLevel="1" x14ac:dyDescent="0.2">
      <c r="A30" s="169">
        <v>21</v>
      </c>
      <c r="B30" s="170" t="s">
        <v>910</v>
      </c>
      <c r="C30" s="183" t="s">
        <v>911</v>
      </c>
      <c r="D30" s="171" t="s">
        <v>207</v>
      </c>
      <c r="E30" s="172">
        <v>50</v>
      </c>
      <c r="F30" s="173"/>
      <c r="G30" s="174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8">
        <v>5.0000000000000001E-4</v>
      </c>
      <c r="O30" s="158">
        <f>ROUND(E30*N30,2)</f>
        <v>0.03</v>
      </c>
      <c r="P30" s="158">
        <v>0</v>
      </c>
      <c r="Q30" s="158">
        <f>ROUND(E30*P30,2)</f>
        <v>0</v>
      </c>
      <c r="R30" s="158"/>
      <c r="S30" s="158" t="s">
        <v>170</v>
      </c>
      <c r="T30" s="158" t="s">
        <v>170</v>
      </c>
      <c r="U30" s="158">
        <v>0.27889999999999998</v>
      </c>
      <c r="V30" s="158">
        <f>ROUND(E30*U30,2)</f>
        <v>13.95</v>
      </c>
      <c r="W30" s="158"/>
      <c r="X30" s="158" t="s">
        <v>171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172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4" t="s">
        <v>912</v>
      </c>
      <c r="D31" s="160"/>
      <c r="E31" s="161">
        <v>30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174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4" t="s">
        <v>913</v>
      </c>
      <c r="D32" s="160"/>
      <c r="E32" s="161">
        <v>20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174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69">
        <v>22</v>
      </c>
      <c r="B33" s="170" t="s">
        <v>914</v>
      </c>
      <c r="C33" s="183" t="s">
        <v>915</v>
      </c>
      <c r="D33" s="171" t="s">
        <v>207</v>
      </c>
      <c r="E33" s="172">
        <v>17</v>
      </c>
      <c r="F33" s="173"/>
      <c r="G33" s="174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8">
        <v>6.4000000000000005E-4</v>
      </c>
      <c r="O33" s="158">
        <f>ROUND(E33*N33,2)</f>
        <v>0.01</v>
      </c>
      <c r="P33" s="158">
        <v>0</v>
      </c>
      <c r="Q33" s="158">
        <f>ROUND(E33*P33,2)</f>
        <v>0</v>
      </c>
      <c r="R33" s="158"/>
      <c r="S33" s="158" t="s">
        <v>170</v>
      </c>
      <c r="T33" s="158" t="s">
        <v>170</v>
      </c>
      <c r="U33" s="158">
        <v>0.29730000000000001</v>
      </c>
      <c r="V33" s="158">
        <f>ROUND(E33*U33,2)</f>
        <v>5.05</v>
      </c>
      <c r="W33" s="158"/>
      <c r="X33" s="158" t="s">
        <v>171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172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4" t="s">
        <v>916</v>
      </c>
      <c r="D34" s="160"/>
      <c r="E34" s="161">
        <v>12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174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4" t="s">
        <v>917</v>
      </c>
      <c r="D35" s="160"/>
      <c r="E35" s="161">
        <v>5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174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75">
        <v>23</v>
      </c>
      <c r="B36" s="176" t="s">
        <v>918</v>
      </c>
      <c r="C36" s="185" t="s">
        <v>919</v>
      </c>
      <c r="D36" s="177" t="s">
        <v>207</v>
      </c>
      <c r="E36" s="178">
        <v>30</v>
      </c>
      <c r="F36" s="179"/>
      <c r="G36" s="180">
        <f t="shared" ref="G36:G46" si="7">ROUND(E36*F36,2)</f>
        <v>0</v>
      </c>
      <c r="H36" s="159"/>
      <c r="I36" s="158">
        <f t="shared" ref="I36:I46" si="8">ROUND(E36*H36,2)</f>
        <v>0</v>
      </c>
      <c r="J36" s="159"/>
      <c r="K36" s="158">
        <f t="shared" ref="K36:K46" si="9">ROUND(E36*J36,2)</f>
        <v>0</v>
      </c>
      <c r="L36" s="158">
        <v>21</v>
      </c>
      <c r="M36" s="158">
        <f t="shared" ref="M36:M46" si="10">G36*(1+L36/100)</f>
        <v>0</v>
      </c>
      <c r="N36" s="158">
        <v>2.0000000000000002E-5</v>
      </c>
      <c r="O36" s="158">
        <f t="shared" ref="O36:O46" si="11">ROUND(E36*N36,2)</f>
        <v>0</v>
      </c>
      <c r="P36" s="158">
        <v>0</v>
      </c>
      <c r="Q36" s="158">
        <f t="shared" ref="Q36:Q46" si="12">ROUND(E36*P36,2)</f>
        <v>0</v>
      </c>
      <c r="R36" s="158"/>
      <c r="S36" s="158" t="s">
        <v>170</v>
      </c>
      <c r="T36" s="158" t="s">
        <v>170</v>
      </c>
      <c r="U36" s="158">
        <v>0.129</v>
      </c>
      <c r="V36" s="158">
        <f t="shared" ref="V36:V46" si="13">ROUND(E36*U36,2)</f>
        <v>3.87</v>
      </c>
      <c r="W36" s="158"/>
      <c r="X36" s="158" t="s">
        <v>171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172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75">
        <v>24</v>
      </c>
      <c r="B37" s="176" t="s">
        <v>918</v>
      </c>
      <c r="C37" s="185" t="s">
        <v>920</v>
      </c>
      <c r="D37" s="177" t="s">
        <v>207</v>
      </c>
      <c r="E37" s="178">
        <v>12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8">
        <v>6.0000000000000002E-5</v>
      </c>
      <c r="O37" s="158">
        <f t="shared" si="11"/>
        <v>0</v>
      </c>
      <c r="P37" s="158">
        <v>0</v>
      </c>
      <c r="Q37" s="158">
        <f t="shared" si="12"/>
        <v>0</v>
      </c>
      <c r="R37" s="158"/>
      <c r="S37" s="158" t="s">
        <v>170</v>
      </c>
      <c r="T37" s="158" t="s">
        <v>170</v>
      </c>
      <c r="U37" s="158">
        <v>0.129</v>
      </c>
      <c r="V37" s="158">
        <f t="shared" si="13"/>
        <v>1.55</v>
      </c>
      <c r="W37" s="158"/>
      <c r="X37" s="158" t="s">
        <v>171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172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75">
        <v>25</v>
      </c>
      <c r="B38" s="176" t="s">
        <v>921</v>
      </c>
      <c r="C38" s="185" t="s">
        <v>922</v>
      </c>
      <c r="D38" s="177" t="s">
        <v>207</v>
      </c>
      <c r="E38" s="178">
        <v>20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8">
        <v>5.0000000000000002E-5</v>
      </c>
      <c r="O38" s="158">
        <f t="shared" si="11"/>
        <v>0</v>
      </c>
      <c r="P38" s="158">
        <v>0</v>
      </c>
      <c r="Q38" s="158">
        <f t="shared" si="12"/>
        <v>0</v>
      </c>
      <c r="R38" s="158"/>
      <c r="S38" s="158" t="s">
        <v>170</v>
      </c>
      <c r="T38" s="158" t="s">
        <v>170</v>
      </c>
      <c r="U38" s="158">
        <v>0.129</v>
      </c>
      <c r="V38" s="158">
        <f t="shared" si="13"/>
        <v>2.58</v>
      </c>
      <c r="W38" s="158"/>
      <c r="X38" s="158" t="s">
        <v>171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172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75">
        <v>26</v>
      </c>
      <c r="B39" s="176" t="s">
        <v>921</v>
      </c>
      <c r="C39" s="185" t="s">
        <v>923</v>
      </c>
      <c r="D39" s="177" t="s">
        <v>207</v>
      </c>
      <c r="E39" s="178">
        <v>5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8">
        <v>6.9999999999999994E-5</v>
      </c>
      <c r="O39" s="158">
        <f t="shared" si="11"/>
        <v>0</v>
      </c>
      <c r="P39" s="158">
        <v>0</v>
      </c>
      <c r="Q39" s="158">
        <f t="shared" si="12"/>
        <v>0</v>
      </c>
      <c r="R39" s="158"/>
      <c r="S39" s="158" t="s">
        <v>170</v>
      </c>
      <c r="T39" s="158" t="s">
        <v>170</v>
      </c>
      <c r="U39" s="158">
        <v>0.13</v>
      </c>
      <c r="V39" s="158">
        <f t="shared" si="13"/>
        <v>0.65</v>
      </c>
      <c r="W39" s="158"/>
      <c r="X39" s="158" t="s">
        <v>171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172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5">
        <v>27</v>
      </c>
      <c r="B40" s="176" t="s">
        <v>924</v>
      </c>
      <c r="C40" s="185" t="s">
        <v>925</v>
      </c>
      <c r="D40" s="177" t="s">
        <v>207</v>
      </c>
      <c r="E40" s="178">
        <v>67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8">
        <v>3.8000000000000002E-4</v>
      </c>
      <c r="O40" s="158">
        <f t="shared" si="11"/>
        <v>0.03</v>
      </c>
      <c r="P40" s="158">
        <v>0</v>
      </c>
      <c r="Q40" s="158">
        <f t="shared" si="12"/>
        <v>0</v>
      </c>
      <c r="R40" s="158"/>
      <c r="S40" s="158" t="s">
        <v>170</v>
      </c>
      <c r="T40" s="158" t="s">
        <v>170</v>
      </c>
      <c r="U40" s="158">
        <v>0.17899999999999999</v>
      </c>
      <c r="V40" s="158">
        <f t="shared" si="13"/>
        <v>11.99</v>
      </c>
      <c r="W40" s="158"/>
      <c r="X40" s="158" t="s">
        <v>171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172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5">
        <v>28</v>
      </c>
      <c r="B41" s="176" t="s">
        <v>926</v>
      </c>
      <c r="C41" s="185" t="s">
        <v>927</v>
      </c>
      <c r="D41" s="177" t="s">
        <v>207</v>
      </c>
      <c r="E41" s="178">
        <v>67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8">
        <v>1.0000000000000001E-5</v>
      </c>
      <c r="O41" s="158">
        <f t="shared" si="11"/>
        <v>0</v>
      </c>
      <c r="P41" s="158">
        <v>0</v>
      </c>
      <c r="Q41" s="158">
        <f t="shared" si="12"/>
        <v>0</v>
      </c>
      <c r="R41" s="158"/>
      <c r="S41" s="158" t="s">
        <v>170</v>
      </c>
      <c r="T41" s="158" t="s">
        <v>170</v>
      </c>
      <c r="U41" s="158">
        <v>6.2E-2</v>
      </c>
      <c r="V41" s="158">
        <f t="shared" si="13"/>
        <v>4.1500000000000004</v>
      </c>
      <c r="W41" s="158"/>
      <c r="X41" s="158" t="s">
        <v>171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172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5">
        <v>29</v>
      </c>
      <c r="B42" s="176" t="s">
        <v>928</v>
      </c>
      <c r="C42" s="185" t="s">
        <v>929</v>
      </c>
      <c r="D42" s="177" t="s">
        <v>184</v>
      </c>
      <c r="E42" s="178">
        <v>26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8">
        <v>0</v>
      </c>
      <c r="O42" s="158">
        <f t="shared" si="11"/>
        <v>0</v>
      </c>
      <c r="P42" s="158">
        <v>0</v>
      </c>
      <c r="Q42" s="158">
        <f t="shared" si="12"/>
        <v>0</v>
      </c>
      <c r="R42" s="158"/>
      <c r="S42" s="158" t="s">
        <v>170</v>
      </c>
      <c r="T42" s="158" t="s">
        <v>170</v>
      </c>
      <c r="U42" s="158">
        <v>0.42499999999999999</v>
      </c>
      <c r="V42" s="158">
        <f t="shared" si="13"/>
        <v>11.05</v>
      </c>
      <c r="W42" s="158"/>
      <c r="X42" s="158" t="s">
        <v>171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172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5">
        <v>30</v>
      </c>
      <c r="B43" s="176" t="s">
        <v>930</v>
      </c>
      <c r="C43" s="185" t="s">
        <v>931</v>
      </c>
      <c r="D43" s="177" t="s">
        <v>184</v>
      </c>
      <c r="E43" s="178">
        <v>3</v>
      </c>
      <c r="F43" s="179"/>
      <c r="G43" s="180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8">
        <v>3.1E-4</v>
      </c>
      <c r="O43" s="158">
        <f t="shared" si="11"/>
        <v>0</v>
      </c>
      <c r="P43" s="158">
        <v>0</v>
      </c>
      <c r="Q43" s="158">
        <f t="shared" si="12"/>
        <v>0</v>
      </c>
      <c r="R43" s="158"/>
      <c r="S43" s="158" t="s">
        <v>170</v>
      </c>
      <c r="T43" s="158" t="s">
        <v>170</v>
      </c>
      <c r="U43" s="158">
        <v>0.20699999999999999</v>
      </c>
      <c r="V43" s="158">
        <f t="shared" si="13"/>
        <v>0.62</v>
      </c>
      <c r="W43" s="158"/>
      <c r="X43" s="158" t="s">
        <v>171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172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5">
        <v>31</v>
      </c>
      <c r="B44" s="176" t="s">
        <v>932</v>
      </c>
      <c r="C44" s="185" t="s">
        <v>933</v>
      </c>
      <c r="D44" s="177" t="s">
        <v>184</v>
      </c>
      <c r="E44" s="178">
        <v>3</v>
      </c>
      <c r="F44" s="179"/>
      <c r="G44" s="180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8">
        <v>1.9000000000000001E-4</v>
      </c>
      <c r="O44" s="158">
        <f t="shared" si="11"/>
        <v>0</v>
      </c>
      <c r="P44" s="158">
        <v>0</v>
      </c>
      <c r="Q44" s="158">
        <f t="shared" si="12"/>
        <v>0</v>
      </c>
      <c r="R44" s="158"/>
      <c r="S44" s="158" t="s">
        <v>170</v>
      </c>
      <c r="T44" s="158" t="s">
        <v>170</v>
      </c>
      <c r="U44" s="158">
        <v>9.2999999999999999E-2</v>
      </c>
      <c r="V44" s="158">
        <f t="shared" si="13"/>
        <v>0.28000000000000003</v>
      </c>
      <c r="W44" s="158"/>
      <c r="X44" s="158" t="s">
        <v>171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172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5">
        <v>32</v>
      </c>
      <c r="B45" s="176" t="s">
        <v>934</v>
      </c>
      <c r="C45" s="185" t="s">
        <v>935</v>
      </c>
      <c r="D45" s="177" t="s">
        <v>550</v>
      </c>
      <c r="E45" s="178">
        <v>1</v>
      </c>
      <c r="F45" s="179"/>
      <c r="G45" s="180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8">
        <v>0</v>
      </c>
      <c r="O45" s="158">
        <f t="shared" si="11"/>
        <v>0</v>
      </c>
      <c r="P45" s="158">
        <v>0</v>
      </c>
      <c r="Q45" s="158">
        <f t="shared" si="12"/>
        <v>0</v>
      </c>
      <c r="R45" s="158"/>
      <c r="S45" s="158" t="s">
        <v>412</v>
      </c>
      <c r="T45" s="158" t="s">
        <v>413</v>
      </c>
      <c r="U45" s="158">
        <v>0.41</v>
      </c>
      <c r="V45" s="158">
        <f t="shared" si="13"/>
        <v>0.41</v>
      </c>
      <c r="W45" s="158"/>
      <c r="X45" s="158" t="s">
        <v>171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172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5">
        <v>33</v>
      </c>
      <c r="B46" s="176" t="s">
        <v>936</v>
      </c>
      <c r="C46" s="185" t="s">
        <v>937</v>
      </c>
      <c r="D46" s="177" t="s">
        <v>211</v>
      </c>
      <c r="E46" s="178">
        <v>6.6180000000000003E-2</v>
      </c>
      <c r="F46" s="179"/>
      <c r="G46" s="180">
        <f t="shared" si="7"/>
        <v>0</v>
      </c>
      <c r="H46" s="159"/>
      <c r="I46" s="158">
        <f t="shared" si="8"/>
        <v>0</v>
      </c>
      <c r="J46" s="159"/>
      <c r="K46" s="158">
        <f t="shared" si="9"/>
        <v>0</v>
      </c>
      <c r="L46" s="158">
        <v>21</v>
      </c>
      <c r="M46" s="158">
        <f t="shared" si="10"/>
        <v>0</v>
      </c>
      <c r="N46" s="158">
        <v>0</v>
      </c>
      <c r="O46" s="158">
        <f t="shared" si="11"/>
        <v>0</v>
      </c>
      <c r="P46" s="158">
        <v>0</v>
      </c>
      <c r="Q46" s="158">
        <f t="shared" si="12"/>
        <v>0</v>
      </c>
      <c r="R46" s="158"/>
      <c r="S46" s="158" t="s">
        <v>170</v>
      </c>
      <c r="T46" s="158" t="s">
        <v>170</v>
      </c>
      <c r="U46" s="158">
        <v>1.327</v>
      </c>
      <c r="V46" s="158">
        <f t="shared" si="13"/>
        <v>0.09</v>
      </c>
      <c r="W46" s="158"/>
      <c r="X46" s="158" t="s">
        <v>760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761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x14ac:dyDescent="0.2">
      <c r="A47" s="163" t="s">
        <v>165</v>
      </c>
      <c r="B47" s="164" t="s">
        <v>99</v>
      </c>
      <c r="C47" s="182" t="s">
        <v>100</v>
      </c>
      <c r="D47" s="165"/>
      <c r="E47" s="166"/>
      <c r="F47" s="167"/>
      <c r="G47" s="168">
        <f>SUMIF(AG48:AG75,"&lt;&gt;NOR",G48:G75)</f>
        <v>0</v>
      </c>
      <c r="H47" s="162"/>
      <c r="I47" s="162">
        <f>SUM(I48:I75)</f>
        <v>0</v>
      </c>
      <c r="J47" s="162"/>
      <c r="K47" s="162">
        <f>SUM(K48:K75)</f>
        <v>0</v>
      </c>
      <c r="L47" s="162"/>
      <c r="M47" s="162">
        <f>SUM(M48:M75)</f>
        <v>0</v>
      </c>
      <c r="N47" s="162"/>
      <c r="O47" s="162">
        <f>SUM(O48:O75)</f>
        <v>0.22</v>
      </c>
      <c r="P47" s="162"/>
      <c r="Q47" s="162">
        <f>SUM(Q48:Q75)</f>
        <v>0</v>
      </c>
      <c r="R47" s="162"/>
      <c r="S47" s="162"/>
      <c r="T47" s="162"/>
      <c r="U47" s="162"/>
      <c r="V47" s="162">
        <f>SUM(V48:V75)</f>
        <v>5.1300000000000008</v>
      </c>
      <c r="W47" s="162"/>
      <c r="X47" s="162"/>
      <c r="AG47" t="s">
        <v>166</v>
      </c>
    </row>
    <row r="48" spans="1:60" outlineLevel="1" x14ac:dyDescent="0.2">
      <c r="A48" s="175">
        <v>34</v>
      </c>
      <c r="B48" s="176" t="s">
        <v>938</v>
      </c>
      <c r="C48" s="185" t="s">
        <v>939</v>
      </c>
      <c r="D48" s="177" t="s">
        <v>184</v>
      </c>
      <c r="E48" s="178">
        <v>2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8">
        <v>2.962E-2</v>
      </c>
      <c r="O48" s="158">
        <f>ROUND(E48*N48,2)</f>
        <v>0.06</v>
      </c>
      <c r="P48" s="158">
        <v>0</v>
      </c>
      <c r="Q48" s="158">
        <f>ROUND(E48*P48,2)</f>
        <v>0</v>
      </c>
      <c r="R48" s="158"/>
      <c r="S48" s="158" t="s">
        <v>170</v>
      </c>
      <c r="T48" s="158" t="s">
        <v>940</v>
      </c>
      <c r="U48" s="158">
        <v>0</v>
      </c>
      <c r="V48" s="158">
        <f>ROUND(E48*U48,2)</f>
        <v>0</v>
      </c>
      <c r="W48" s="158"/>
      <c r="X48" s="158" t="s">
        <v>291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292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5">
        <v>35</v>
      </c>
      <c r="B49" s="176" t="s">
        <v>941</v>
      </c>
      <c r="C49" s="185" t="s">
        <v>942</v>
      </c>
      <c r="D49" s="177" t="s">
        <v>550</v>
      </c>
      <c r="E49" s="178">
        <v>1</v>
      </c>
      <c r="F49" s="179"/>
      <c r="G49" s="180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8">
        <v>1.444E-2</v>
      </c>
      <c r="O49" s="158">
        <f>ROUND(E49*N49,2)</f>
        <v>0.01</v>
      </c>
      <c r="P49" s="158">
        <v>0</v>
      </c>
      <c r="Q49" s="158">
        <f>ROUND(E49*P49,2)</f>
        <v>0</v>
      </c>
      <c r="R49" s="158"/>
      <c r="S49" s="158" t="s">
        <v>170</v>
      </c>
      <c r="T49" s="158" t="s">
        <v>170</v>
      </c>
      <c r="U49" s="158">
        <v>1.25</v>
      </c>
      <c r="V49" s="158">
        <f>ROUND(E49*U49,2)</f>
        <v>1.25</v>
      </c>
      <c r="W49" s="158"/>
      <c r="X49" s="158" t="s">
        <v>171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172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75">
        <v>36</v>
      </c>
      <c r="B50" s="176" t="s">
        <v>943</v>
      </c>
      <c r="C50" s="185" t="s">
        <v>944</v>
      </c>
      <c r="D50" s="177" t="s">
        <v>550</v>
      </c>
      <c r="E50" s="178">
        <v>1</v>
      </c>
      <c r="F50" s="179"/>
      <c r="G50" s="180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8">
        <v>1.5299999999999999E-3</v>
      </c>
      <c r="O50" s="158">
        <f>ROUND(E50*N50,2)</f>
        <v>0</v>
      </c>
      <c r="P50" s="158">
        <v>0</v>
      </c>
      <c r="Q50" s="158">
        <f>ROUND(E50*P50,2)</f>
        <v>0</v>
      </c>
      <c r="R50" s="158"/>
      <c r="S50" s="158" t="s">
        <v>170</v>
      </c>
      <c r="T50" s="158" t="s">
        <v>170</v>
      </c>
      <c r="U50" s="158">
        <v>0.65500000000000003</v>
      </c>
      <c r="V50" s="158">
        <f>ROUND(E50*U50,2)</f>
        <v>0.66</v>
      </c>
      <c r="W50" s="158"/>
      <c r="X50" s="158" t="s">
        <v>171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172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69">
        <v>37</v>
      </c>
      <c r="B51" s="170" t="s">
        <v>945</v>
      </c>
      <c r="C51" s="183" t="s">
        <v>946</v>
      </c>
      <c r="D51" s="171" t="s">
        <v>184</v>
      </c>
      <c r="E51" s="172">
        <v>6</v>
      </c>
      <c r="F51" s="173"/>
      <c r="G51" s="174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8">
        <v>1.41E-3</v>
      </c>
      <c r="O51" s="158">
        <f>ROUND(E51*N51,2)</f>
        <v>0.01</v>
      </c>
      <c r="P51" s="158">
        <v>0</v>
      </c>
      <c r="Q51" s="158">
        <f>ROUND(E51*P51,2)</f>
        <v>0</v>
      </c>
      <c r="R51" s="158"/>
      <c r="S51" s="158" t="s">
        <v>170</v>
      </c>
      <c r="T51" s="158" t="s">
        <v>170</v>
      </c>
      <c r="U51" s="158">
        <v>0</v>
      </c>
      <c r="V51" s="158">
        <f>ROUND(E51*U51,2)</f>
        <v>0</v>
      </c>
      <c r="W51" s="158"/>
      <c r="X51" s="158" t="s">
        <v>291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292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4" t="s">
        <v>947</v>
      </c>
      <c r="D52" s="160"/>
      <c r="E52" s="161">
        <v>3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174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4" t="s">
        <v>948</v>
      </c>
      <c r="D53" s="160"/>
      <c r="E53" s="161">
        <v>3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174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5">
        <v>38</v>
      </c>
      <c r="B54" s="176" t="s">
        <v>949</v>
      </c>
      <c r="C54" s="185" t="s">
        <v>950</v>
      </c>
      <c r="D54" s="177" t="s">
        <v>184</v>
      </c>
      <c r="E54" s="178">
        <v>3</v>
      </c>
      <c r="F54" s="179"/>
      <c r="G54" s="180">
        <f t="shared" ref="G54:G68" si="14">ROUND(E54*F54,2)</f>
        <v>0</v>
      </c>
      <c r="H54" s="159"/>
      <c r="I54" s="158">
        <f t="shared" ref="I54:I68" si="15">ROUND(E54*H54,2)</f>
        <v>0</v>
      </c>
      <c r="J54" s="159"/>
      <c r="K54" s="158">
        <f t="shared" ref="K54:K68" si="16">ROUND(E54*J54,2)</f>
        <v>0</v>
      </c>
      <c r="L54" s="158">
        <v>21</v>
      </c>
      <c r="M54" s="158">
        <f t="shared" ref="M54:M68" si="17">G54*(1+L54/100)</f>
        <v>0</v>
      </c>
      <c r="N54" s="158">
        <v>1.4E-2</v>
      </c>
      <c r="O54" s="158">
        <f t="shared" ref="O54:O68" si="18">ROUND(E54*N54,2)</f>
        <v>0.04</v>
      </c>
      <c r="P54" s="158">
        <v>0</v>
      </c>
      <c r="Q54" s="158">
        <f t="shared" ref="Q54:Q68" si="19">ROUND(E54*P54,2)</f>
        <v>0</v>
      </c>
      <c r="R54" s="158" t="s">
        <v>500</v>
      </c>
      <c r="S54" s="158" t="s">
        <v>170</v>
      </c>
      <c r="T54" s="158" t="s">
        <v>170</v>
      </c>
      <c r="U54" s="158">
        <v>0</v>
      </c>
      <c r="V54" s="158">
        <f t="shared" ref="V54:V68" si="20">ROUND(E54*U54,2)</f>
        <v>0</v>
      </c>
      <c r="W54" s="158"/>
      <c r="X54" s="158" t="s">
        <v>501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502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5">
        <v>39</v>
      </c>
      <c r="B55" s="176" t="s">
        <v>951</v>
      </c>
      <c r="C55" s="185" t="s">
        <v>952</v>
      </c>
      <c r="D55" s="177" t="s">
        <v>184</v>
      </c>
      <c r="E55" s="178">
        <v>3</v>
      </c>
      <c r="F55" s="179"/>
      <c r="G55" s="180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8">
        <v>6.4999999999999997E-3</v>
      </c>
      <c r="O55" s="158">
        <f t="shared" si="18"/>
        <v>0.02</v>
      </c>
      <c r="P55" s="158">
        <v>0</v>
      </c>
      <c r="Q55" s="158">
        <f t="shared" si="19"/>
        <v>0</v>
      </c>
      <c r="R55" s="158" t="s">
        <v>500</v>
      </c>
      <c r="S55" s="158" t="s">
        <v>170</v>
      </c>
      <c r="T55" s="158" t="s">
        <v>170</v>
      </c>
      <c r="U55" s="158">
        <v>0</v>
      </c>
      <c r="V55" s="158">
        <f t="shared" si="20"/>
        <v>0</v>
      </c>
      <c r="W55" s="158"/>
      <c r="X55" s="158" t="s">
        <v>501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502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5">
        <v>40</v>
      </c>
      <c r="B56" s="176" t="s">
        <v>953</v>
      </c>
      <c r="C56" s="185" t="s">
        <v>954</v>
      </c>
      <c r="D56" s="177" t="s">
        <v>184</v>
      </c>
      <c r="E56" s="178">
        <v>3</v>
      </c>
      <c r="F56" s="179"/>
      <c r="G56" s="180">
        <f t="shared" si="14"/>
        <v>0</v>
      </c>
      <c r="H56" s="159"/>
      <c r="I56" s="158">
        <f t="shared" si="15"/>
        <v>0</v>
      </c>
      <c r="J56" s="159"/>
      <c r="K56" s="158">
        <f t="shared" si="16"/>
        <v>0</v>
      </c>
      <c r="L56" s="158">
        <v>21</v>
      </c>
      <c r="M56" s="158">
        <f t="shared" si="17"/>
        <v>0</v>
      </c>
      <c r="N56" s="158">
        <v>2E-3</v>
      </c>
      <c r="O56" s="158">
        <f t="shared" si="18"/>
        <v>0.01</v>
      </c>
      <c r="P56" s="158">
        <v>0</v>
      </c>
      <c r="Q56" s="158">
        <f t="shared" si="19"/>
        <v>0</v>
      </c>
      <c r="R56" s="158" t="s">
        <v>500</v>
      </c>
      <c r="S56" s="158" t="s">
        <v>170</v>
      </c>
      <c r="T56" s="158" t="s">
        <v>413</v>
      </c>
      <c r="U56" s="158">
        <v>0</v>
      </c>
      <c r="V56" s="158">
        <f t="shared" si="20"/>
        <v>0</v>
      </c>
      <c r="W56" s="158"/>
      <c r="X56" s="158" t="s">
        <v>501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502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5">
        <v>41</v>
      </c>
      <c r="B57" s="176" t="s">
        <v>955</v>
      </c>
      <c r="C57" s="185" t="s">
        <v>956</v>
      </c>
      <c r="D57" s="177" t="s">
        <v>184</v>
      </c>
      <c r="E57" s="178">
        <v>3</v>
      </c>
      <c r="F57" s="179"/>
      <c r="G57" s="180">
        <f t="shared" si="14"/>
        <v>0</v>
      </c>
      <c r="H57" s="159"/>
      <c r="I57" s="158">
        <f t="shared" si="15"/>
        <v>0</v>
      </c>
      <c r="J57" s="159"/>
      <c r="K57" s="158">
        <f t="shared" si="16"/>
        <v>0</v>
      </c>
      <c r="L57" s="158">
        <v>21</v>
      </c>
      <c r="M57" s="158">
        <f t="shared" si="17"/>
        <v>0</v>
      </c>
      <c r="N57" s="158">
        <v>2E-3</v>
      </c>
      <c r="O57" s="158">
        <f t="shared" si="18"/>
        <v>0.01</v>
      </c>
      <c r="P57" s="158">
        <v>0</v>
      </c>
      <c r="Q57" s="158">
        <f t="shared" si="19"/>
        <v>0</v>
      </c>
      <c r="R57" s="158"/>
      <c r="S57" s="158" t="s">
        <v>412</v>
      </c>
      <c r="T57" s="158" t="s">
        <v>413</v>
      </c>
      <c r="U57" s="158">
        <v>0</v>
      </c>
      <c r="V57" s="158">
        <f t="shared" si="20"/>
        <v>0</v>
      </c>
      <c r="W57" s="158"/>
      <c r="X57" s="158" t="s">
        <v>501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502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5">
        <v>42</v>
      </c>
      <c r="B58" s="176" t="s">
        <v>957</v>
      </c>
      <c r="C58" s="185" t="s">
        <v>958</v>
      </c>
      <c r="D58" s="177" t="s">
        <v>550</v>
      </c>
      <c r="E58" s="178">
        <v>1</v>
      </c>
      <c r="F58" s="179"/>
      <c r="G58" s="180">
        <f t="shared" si="14"/>
        <v>0</v>
      </c>
      <c r="H58" s="159"/>
      <c r="I58" s="158">
        <f t="shared" si="15"/>
        <v>0</v>
      </c>
      <c r="J58" s="159"/>
      <c r="K58" s="158">
        <f t="shared" si="16"/>
        <v>0</v>
      </c>
      <c r="L58" s="158">
        <v>21</v>
      </c>
      <c r="M58" s="158">
        <f t="shared" si="17"/>
        <v>0</v>
      </c>
      <c r="N58" s="158">
        <v>7.2000000000000005E-4</v>
      </c>
      <c r="O58" s="158">
        <f t="shared" si="18"/>
        <v>0</v>
      </c>
      <c r="P58" s="158">
        <v>0</v>
      </c>
      <c r="Q58" s="158">
        <f t="shared" si="19"/>
        <v>0</v>
      </c>
      <c r="R58" s="158"/>
      <c r="S58" s="158" t="s">
        <v>170</v>
      </c>
      <c r="T58" s="158" t="s">
        <v>170</v>
      </c>
      <c r="U58" s="158">
        <v>0.50600000000000001</v>
      </c>
      <c r="V58" s="158">
        <f t="shared" si="20"/>
        <v>0.51</v>
      </c>
      <c r="W58" s="158"/>
      <c r="X58" s="158" t="s">
        <v>171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172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5">
        <v>43</v>
      </c>
      <c r="B59" s="176" t="s">
        <v>959</v>
      </c>
      <c r="C59" s="185" t="s">
        <v>960</v>
      </c>
      <c r="D59" s="177" t="s">
        <v>184</v>
      </c>
      <c r="E59" s="178">
        <v>1</v>
      </c>
      <c r="F59" s="179"/>
      <c r="G59" s="180">
        <f t="shared" si="14"/>
        <v>0</v>
      </c>
      <c r="H59" s="159"/>
      <c r="I59" s="158">
        <f t="shared" si="15"/>
        <v>0</v>
      </c>
      <c r="J59" s="159"/>
      <c r="K59" s="158">
        <f t="shared" si="16"/>
        <v>0</v>
      </c>
      <c r="L59" s="158">
        <v>21</v>
      </c>
      <c r="M59" s="158">
        <f t="shared" si="17"/>
        <v>0</v>
      </c>
      <c r="N59" s="158">
        <v>6.4999999999999997E-3</v>
      </c>
      <c r="O59" s="158">
        <f t="shared" si="18"/>
        <v>0.01</v>
      </c>
      <c r="P59" s="158">
        <v>0</v>
      </c>
      <c r="Q59" s="158">
        <f t="shared" si="19"/>
        <v>0</v>
      </c>
      <c r="R59" s="158" t="s">
        <v>500</v>
      </c>
      <c r="S59" s="158" t="s">
        <v>170</v>
      </c>
      <c r="T59" s="158" t="s">
        <v>170</v>
      </c>
      <c r="U59" s="158">
        <v>0</v>
      </c>
      <c r="V59" s="158">
        <f t="shared" si="20"/>
        <v>0</v>
      </c>
      <c r="W59" s="158"/>
      <c r="X59" s="158" t="s">
        <v>501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502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5">
        <v>44</v>
      </c>
      <c r="B60" s="176" t="s">
        <v>961</v>
      </c>
      <c r="C60" s="185" t="s">
        <v>962</v>
      </c>
      <c r="D60" s="177" t="s">
        <v>184</v>
      </c>
      <c r="E60" s="178">
        <v>1</v>
      </c>
      <c r="F60" s="179"/>
      <c r="G60" s="180">
        <f t="shared" si="14"/>
        <v>0</v>
      </c>
      <c r="H60" s="159"/>
      <c r="I60" s="158">
        <f t="shared" si="15"/>
        <v>0</v>
      </c>
      <c r="J60" s="159"/>
      <c r="K60" s="158">
        <f t="shared" si="16"/>
        <v>0</v>
      </c>
      <c r="L60" s="158">
        <v>21</v>
      </c>
      <c r="M60" s="158">
        <f t="shared" si="17"/>
        <v>0</v>
      </c>
      <c r="N60" s="158">
        <v>1.1000000000000001E-3</v>
      </c>
      <c r="O60" s="158">
        <f t="shared" si="18"/>
        <v>0</v>
      </c>
      <c r="P60" s="158">
        <v>0</v>
      </c>
      <c r="Q60" s="158">
        <f t="shared" si="19"/>
        <v>0</v>
      </c>
      <c r="R60" s="158" t="s">
        <v>500</v>
      </c>
      <c r="S60" s="158" t="s">
        <v>170</v>
      </c>
      <c r="T60" s="158" t="s">
        <v>170</v>
      </c>
      <c r="U60" s="158">
        <v>0</v>
      </c>
      <c r="V60" s="158">
        <f t="shared" si="20"/>
        <v>0</v>
      </c>
      <c r="W60" s="158"/>
      <c r="X60" s="158" t="s">
        <v>501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502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5">
        <v>45</v>
      </c>
      <c r="B61" s="176" t="s">
        <v>963</v>
      </c>
      <c r="C61" s="185" t="s">
        <v>964</v>
      </c>
      <c r="D61" s="177" t="s">
        <v>184</v>
      </c>
      <c r="E61" s="178">
        <v>1</v>
      </c>
      <c r="F61" s="179"/>
      <c r="G61" s="180">
        <f t="shared" si="14"/>
        <v>0</v>
      </c>
      <c r="H61" s="159"/>
      <c r="I61" s="158">
        <f t="shared" si="15"/>
        <v>0</v>
      </c>
      <c r="J61" s="159"/>
      <c r="K61" s="158">
        <f t="shared" si="16"/>
        <v>0</v>
      </c>
      <c r="L61" s="158">
        <v>21</v>
      </c>
      <c r="M61" s="158">
        <f t="shared" si="17"/>
        <v>0</v>
      </c>
      <c r="N61" s="158">
        <v>1.57E-3</v>
      </c>
      <c r="O61" s="158">
        <f t="shared" si="18"/>
        <v>0</v>
      </c>
      <c r="P61" s="158">
        <v>0</v>
      </c>
      <c r="Q61" s="158">
        <f t="shared" si="19"/>
        <v>0</v>
      </c>
      <c r="R61" s="158"/>
      <c r="S61" s="158" t="s">
        <v>170</v>
      </c>
      <c r="T61" s="158" t="s">
        <v>170</v>
      </c>
      <c r="U61" s="158">
        <v>0</v>
      </c>
      <c r="V61" s="158">
        <f t="shared" si="20"/>
        <v>0</v>
      </c>
      <c r="W61" s="158"/>
      <c r="X61" s="158" t="s">
        <v>291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292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5">
        <v>46</v>
      </c>
      <c r="B62" s="176" t="s">
        <v>965</v>
      </c>
      <c r="C62" s="185" t="s">
        <v>966</v>
      </c>
      <c r="D62" s="177" t="s">
        <v>184</v>
      </c>
      <c r="E62" s="178">
        <v>1</v>
      </c>
      <c r="F62" s="179"/>
      <c r="G62" s="180">
        <f t="shared" si="14"/>
        <v>0</v>
      </c>
      <c r="H62" s="159"/>
      <c r="I62" s="158">
        <f t="shared" si="15"/>
        <v>0</v>
      </c>
      <c r="J62" s="159"/>
      <c r="K62" s="158">
        <f t="shared" si="16"/>
        <v>0</v>
      </c>
      <c r="L62" s="158">
        <v>21</v>
      </c>
      <c r="M62" s="158">
        <f t="shared" si="17"/>
        <v>0</v>
      </c>
      <c r="N62" s="158">
        <v>1.0999999999999999E-2</v>
      </c>
      <c r="O62" s="158">
        <f t="shared" si="18"/>
        <v>0.01</v>
      </c>
      <c r="P62" s="158">
        <v>0</v>
      </c>
      <c r="Q62" s="158">
        <f t="shared" si="19"/>
        <v>0</v>
      </c>
      <c r="R62" s="158" t="s">
        <v>500</v>
      </c>
      <c r="S62" s="158" t="s">
        <v>170</v>
      </c>
      <c r="T62" s="158" t="s">
        <v>170</v>
      </c>
      <c r="U62" s="158">
        <v>0</v>
      </c>
      <c r="V62" s="158">
        <f t="shared" si="20"/>
        <v>0</v>
      </c>
      <c r="W62" s="158"/>
      <c r="X62" s="158" t="s">
        <v>501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502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5">
        <v>47</v>
      </c>
      <c r="B63" s="176" t="s">
        <v>967</v>
      </c>
      <c r="C63" s="185" t="s">
        <v>968</v>
      </c>
      <c r="D63" s="177" t="s">
        <v>184</v>
      </c>
      <c r="E63" s="178">
        <v>1</v>
      </c>
      <c r="F63" s="179"/>
      <c r="G63" s="180">
        <f t="shared" si="14"/>
        <v>0</v>
      </c>
      <c r="H63" s="159"/>
      <c r="I63" s="158">
        <f t="shared" si="15"/>
        <v>0</v>
      </c>
      <c r="J63" s="159"/>
      <c r="K63" s="158">
        <f t="shared" si="16"/>
        <v>0</v>
      </c>
      <c r="L63" s="158">
        <v>21</v>
      </c>
      <c r="M63" s="158">
        <f t="shared" si="17"/>
        <v>0</v>
      </c>
      <c r="N63" s="158">
        <v>1.6E-2</v>
      </c>
      <c r="O63" s="158">
        <f t="shared" si="18"/>
        <v>0.02</v>
      </c>
      <c r="P63" s="158">
        <v>0</v>
      </c>
      <c r="Q63" s="158">
        <f t="shared" si="19"/>
        <v>0</v>
      </c>
      <c r="R63" s="158" t="s">
        <v>500</v>
      </c>
      <c r="S63" s="158" t="s">
        <v>170</v>
      </c>
      <c r="T63" s="158" t="s">
        <v>170</v>
      </c>
      <c r="U63" s="158">
        <v>0</v>
      </c>
      <c r="V63" s="158">
        <f t="shared" si="20"/>
        <v>0</v>
      </c>
      <c r="W63" s="158"/>
      <c r="X63" s="158" t="s">
        <v>501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502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5">
        <v>48</v>
      </c>
      <c r="B64" s="176" t="s">
        <v>969</v>
      </c>
      <c r="C64" s="185" t="s">
        <v>970</v>
      </c>
      <c r="D64" s="177" t="s">
        <v>184</v>
      </c>
      <c r="E64" s="178">
        <v>1</v>
      </c>
      <c r="F64" s="179"/>
      <c r="G64" s="180">
        <f t="shared" si="14"/>
        <v>0</v>
      </c>
      <c r="H64" s="159"/>
      <c r="I64" s="158">
        <f t="shared" si="15"/>
        <v>0</v>
      </c>
      <c r="J64" s="159"/>
      <c r="K64" s="158">
        <f t="shared" si="16"/>
        <v>0</v>
      </c>
      <c r="L64" s="158">
        <v>21</v>
      </c>
      <c r="M64" s="158">
        <f t="shared" si="17"/>
        <v>0</v>
      </c>
      <c r="N64" s="158">
        <v>8.0000000000000004E-4</v>
      </c>
      <c r="O64" s="158">
        <f t="shared" si="18"/>
        <v>0</v>
      </c>
      <c r="P64" s="158">
        <v>0</v>
      </c>
      <c r="Q64" s="158">
        <f t="shared" si="19"/>
        <v>0</v>
      </c>
      <c r="R64" s="158" t="s">
        <v>500</v>
      </c>
      <c r="S64" s="158" t="s">
        <v>170</v>
      </c>
      <c r="T64" s="158" t="s">
        <v>170</v>
      </c>
      <c r="U64" s="158">
        <v>0</v>
      </c>
      <c r="V64" s="158">
        <f t="shared" si="20"/>
        <v>0</v>
      </c>
      <c r="W64" s="158"/>
      <c r="X64" s="158" t="s">
        <v>501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502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5">
        <v>49</v>
      </c>
      <c r="B65" s="176" t="s">
        <v>971</v>
      </c>
      <c r="C65" s="185" t="s">
        <v>972</v>
      </c>
      <c r="D65" s="177" t="s">
        <v>184</v>
      </c>
      <c r="E65" s="178">
        <v>1</v>
      </c>
      <c r="F65" s="179"/>
      <c r="G65" s="180">
        <f t="shared" si="14"/>
        <v>0</v>
      </c>
      <c r="H65" s="159"/>
      <c r="I65" s="158">
        <f t="shared" si="15"/>
        <v>0</v>
      </c>
      <c r="J65" s="159"/>
      <c r="K65" s="158">
        <f t="shared" si="16"/>
        <v>0</v>
      </c>
      <c r="L65" s="158">
        <v>21</v>
      </c>
      <c r="M65" s="158">
        <f t="shared" si="17"/>
        <v>0</v>
      </c>
      <c r="N65" s="158">
        <v>1.08E-3</v>
      </c>
      <c r="O65" s="158">
        <f t="shared" si="18"/>
        <v>0</v>
      </c>
      <c r="P65" s="158">
        <v>0</v>
      </c>
      <c r="Q65" s="158">
        <f t="shared" si="19"/>
        <v>0</v>
      </c>
      <c r="R65" s="158"/>
      <c r="S65" s="158" t="s">
        <v>170</v>
      </c>
      <c r="T65" s="158" t="s">
        <v>170</v>
      </c>
      <c r="U65" s="158">
        <v>0</v>
      </c>
      <c r="V65" s="158">
        <f t="shared" si="20"/>
        <v>0</v>
      </c>
      <c r="W65" s="158"/>
      <c r="X65" s="158" t="s">
        <v>291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292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5">
        <v>50</v>
      </c>
      <c r="B66" s="176" t="s">
        <v>973</v>
      </c>
      <c r="C66" s="185" t="s">
        <v>974</v>
      </c>
      <c r="D66" s="177" t="s">
        <v>184</v>
      </c>
      <c r="E66" s="178">
        <v>1</v>
      </c>
      <c r="F66" s="179"/>
      <c r="G66" s="180">
        <f t="shared" si="14"/>
        <v>0</v>
      </c>
      <c r="H66" s="159"/>
      <c r="I66" s="158">
        <f t="shared" si="15"/>
        <v>0</v>
      </c>
      <c r="J66" s="159"/>
      <c r="K66" s="158">
        <f t="shared" si="16"/>
        <v>0</v>
      </c>
      <c r="L66" s="158">
        <v>21</v>
      </c>
      <c r="M66" s="158">
        <f t="shared" si="17"/>
        <v>0</v>
      </c>
      <c r="N66" s="158">
        <v>1.6E-2</v>
      </c>
      <c r="O66" s="158">
        <f t="shared" si="18"/>
        <v>0.02</v>
      </c>
      <c r="P66" s="158">
        <v>0</v>
      </c>
      <c r="Q66" s="158">
        <f t="shared" si="19"/>
        <v>0</v>
      </c>
      <c r="R66" s="158" t="s">
        <v>500</v>
      </c>
      <c r="S66" s="158" t="s">
        <v>170</v>
      </c>
      <c r="T66" s="158" t="s">
        <v>170</v>
      </c>
      <c r="U66" s="158">
        <v>0</v>
      </c>
      <c r="V66" s="158">
        <f t="shared" si="20"/>
        <v>0</v>
      </c>
      <c r="W66" s="158"/>
      <c r="X66" s="158" t="s">
        <v>501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502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5">
        <v>51</v>
      </c>
      <c r="B67" s="176" t="s">
        <v>975</v>
      </c>
      <c r="C67" s="185" t="s">
        <v>976</v>
      </c>
      <c r="D67" s="177" t="s">
        <v>184</v>
      </c>
      <c r="E67" s="178">
        <v>1</v>
      </c>
      <c r="F67" s="179"/>
      <c r="G67" s="180">
        <f t="shared" si="14"/>
        <v>0</v>
      </c>
      <c r="H67" s="159"/>
      <c r="I67" s="158">
        <f t="shared" si="15"/>
        <v>0</v>
      </c>
      <c r="J67" s="159"/>
      <c r="K67" s="158">
        <f t="shared" si="16"/>
        <v>0</v>
      </c>
      <c r="L67" s="158">
        <v>21</v>
      </c>
      <c r="M67" s="158">
        <f t="shared" si="17"/>
        <v>0</v>
      </c>
      <c r="N67" s="158">
        <v>2.3E-3</v>
      </c>
      <c r="O67" s="158">
        <f t="shared" si="18"/>
        <v>0</v>
      </c>
      <c r="P67" s="158">
        <v>0</v>
      </c>
      <c r="Q67" s="158">
        <f t="shared" si="19"/>
        <v>0</v>
      </c>
      <c r="R67" s="158" t="s">
        <v>500</v>
      </c>
      <c r="S67" s="158" t="s">
        <v>170</v>
      </c>
      <c r="T67" s="158" t="s">
        <v>170</v>
      </c>
      <c r="U67" s="158">
        <v>0</v>
      </c>
      <c r="V67" s="158">
        <f t="shared" si="20"/>
        <v>0</v>
      </c>
      <c r="W67" s="158"/>
      <c r="X67" s="158" t="s">
        <v>501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502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69">
        <v>52</v>
      </c>
      <c r="B68" s="170" t="s">
        <v>977</v>
      </c>
      <c r="C68" s="183" t="s">
        <v>978</v>
      </c>
      <c r="D68" s="171" t="s">
        <v>550</v>
      </c>
      <c r="E68" s="172">
        <v>20</v>
      </c>
      <c r="F68" s="173"/>
      <c r="G68" s="174">
        <f t="shared" si="14"/>
        <v>0</v>
      </c>
      <c r="H68" s="159"/>
      <c r="I68" s="158">
        <f t="shared" si="15"/>
        <v>0</v>
      </c>
      <c r="J68" s="159"/>
      <c r="K68" s="158">
        <f t="shared" si="16"/>
        <v>0</v>
      </c>
      <c r="L68" s="158">
        <v>21</v>
      </c>
      <c r="M68" s="158">
        <f t="shared" si="17"/>
        <v>0</v>
      </c>
      <c r="N68" s="158">
        <v>2.4000000000000001E-4</v>
      </c>
      <c r="O68" s="158">
        <f t="shared" si="18"/>
        <v>0</v>
      </c>
      <c r="P68" s="158">
        <v>0</v>
      </c>
      <c r="Q68" s="158">
        <f t="shared" si="19"/>
        <v>0</v>
      </c>
      <c r="R68" s="158"/>
      <c r="S68" s="158" t="s">
        <v>170</v>
      </c>
      <c r="T68" s="158" t="s">
        <v>170</v>
      </c>
      <c r="U68" s="158">
        <v>0.124</v>
      </c>
      <c r="V68" s="158">
        <f t="shared" si="20"/>
        <v>2.48</v>
      </c>
      <c r="W68" s="158"/>
      <c r="X68" s="158" t="s">
        <v>171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172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84" t="s">
        <v>979</v>
      </c>
      <c r="D69" s="160"/>
      <c r="E69" s="161">
        <v>4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174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84" t="s">
        <v>980</v>
      </c>
      <c r="D70" s="160"/>
      <c r="E70" s="161">
        <v>6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174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84" t="s">
        <v>981</v>
      </c>
      <c r="D71" s="160"/>
      <c r="E71" s="161">
        <v>6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174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84" t="s">
        <v>982</v>
      </c>
      <c r="D72" s="160"/>
      <c r="E72" s="161">
        <v>2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9"/>
      <c r="Z72" s="149"/>
      <c r="AA72" s="149"/>
      <c r="AB72" s="149"/>
      <c r="AC72" s="149"/>
      <c r="AD72" s="149"/>
      <c r="AE72" s="149"/>
      <c r="AF72" s="149"/>
      <c r="AG72" s="149" t="s">
        <v>174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84" t="s">
        <v>983</v>
      </c>
      <c r="D73" s="160"/>
      <c r="E73" s="161">
        <v>2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174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75">
        <v>53</v>
      </c>
      <c r="B74" s="176" t="s">
        <v>984</v>
      </c>
      <c r="C74" s="185" t="s">
        <v>985</v>
      </c>
      <c r="D74" s="177" t="s">
        <v>184</v>
      </c>
      <c r="E74" s="178">
        <v>1</v>
      </c>
      <c r="F74" s="179"/>
      <c r="G74" s="180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8">
        <v>2.7E-4</v>
      </c>
      <c r="O74" s="158">
        <f>ROUND(E74*N74,2)</f>
        <v>0</v>
      </c>
      <c r="P74" s="158">
        <v>0</v>
      </c>
      <c r="Q74" s="158">
        <f>ROUND(E74*P74,2)</f>
        <v>0</v>
      </c>
      <c r="R74" s="158" t="s">
        <v>500</v>
      </c>
      <c r="S74" s="158" t="s">
        <v>170</v>
      </c>
      <c r="T74" s="158" t="s">
        <v>170</v>
      </c>
      <c r="U74" s="158">
        <v>0</v>
      </c>
      <c r="V74" s="158">
        <f>ROUND(E74*U74,2)</f>
        <v>0</v>
      </c>
      <c r="W74" s="158"/>
      <c r="X74" s="158" t="s">
        <v>501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502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69">
        <v>54</v>
      </c>
      <c r="B75" s="170" t="s">
        <v>986</v>
      </c>
      <c r="C75" s="183" t="s">
        <v>987</v>
      </c>
      <c r="D75" s="171" t="s">
        <v>211</v>
      </c>
      <c r="E75" s="172">
        <v>0.14896000000000001</v>
      </c>
      <c r="F75" s="173"/>
      <c r="G75" s="174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8">
        <v>0</v>
      </c>
      <c r="O75" s="158">
        <f>ROUND(E75*N75,2)</f>
        <v>0</v>
      </c>
      <c r="P75" s="158">
        <v>0</v>
      </c>
      <c r="Q75" s="158">
        <f>ROUND(E75*P75,2)</f>
        <v>0</v>
      </c>
      <c r="R75" s="158"/>
      <c r="S75" s="158" t="s">
        <v>170</v>
      </c>
      <c r="T75" s="158" t="s">
        <v>170</v>
      </c>
      <c r="U75" s="158">
        <v>1.573</v>
      </c>
      <c r="V75" s="158">
        <f>ROUND(E75*U75,2)</f>
        <v>0.23</v>
      </c>
      <c r="W75" s="158"/>
      <c r="X75" s="158" t="s">
        <v>760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761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">
      <c r="A76" s="3"/>
      <c r="B76" s="4"/>
      <c r="C76" s="186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v>15</v>
      </c>
      <c r="AF76">
        <v>21</v>
      </c>
      <c r="AG76" t="s">
        <v>152</v>
      </c>
    </row>
    <row r="77" spans="1:60" x14ac:dyDescent="0.2">
      <c r="A77" s="152"/>
      <c r="B77" s="153" t="s">
        <v>31</v>
      </c>
      <c r="C77" s="187"/>
      <c r="D77" s="154"/>
      <c r="E77" s="155"/>
      <c r="F77" s="155"/>
      <c r="G77" s="181">
        <f>G8+G29+G47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f>SUMIF(L7:L75,AE76,G7:G75)</f>
        <v>0</v>
      </c>
      <c r="AF77">
        <f>SUMIF(L7:L75,AF76,G7:G75)</f>
        <v>0</v>
      </c>
      <c r="AG77" t="s">
        <v>867</v>
      </c>
    </row>
    <row r="78" spans="1:60" x14ac:dyDescent="0.2">
      <c r="A78" s="3"/>
      <c r="B78" s="4"/>
      <c r="C78" s="186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A79" s="3"/>
      <c r="B79" s="4"/>
      <c r="C79" s="186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A80" s="252" t="s">
        <v>868</v>
      </c>
      <c r="B80" s="252"/>
      <c r="C80" s="25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">
      <c r="A81" s="254"/>
      <c r="B81" s="255"/>
      <c r="C81" s="256"/>
      <c r="D81" s="255"/>
      <c r="E81" s="255"/>
      <c r="F81" s="255"/>
      <c r="G81" s="25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G81" t="s">
        <v>869</v>
      </c>
    </row>
    <row r="82" spans="1:33" x14ac:dyDescent="0.2">
      <c r="A82" s="258"/>
      <c r="B82" s="259"/>
      <c r="C82" s="260"/>
      <c r="D82" s="259"/>
      <c r="E82" s="259"/>
      <c r="F82" s="259"/>
      <c r="G82" s="26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">
      <c r="A83" s="258"/>
      <c r="B83" s="259"/>
      <c r="C83" s="260"/>
      <c r="D83" s="259"/>
      <c r="E83" s="259"/>
      <c r="F83" s="259"/>
      <c r="G83" s="26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">
      <c r="A84" s="258"/>
      <c r="B84" s="259"/>
      <c r="C84" s="260"/>
      <c r="D84" s="259"/>
      <c r="E84" s="259"/>
      <c r="F84" s="259"/>
      <c r="G84" s="26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">
      <c r="A85" s="262"/>
      <c r="B85" s="263"/>
      <c r="C85" s="264"/>
      <c r="D85" s="263"/>
      <c r="E85" s="263"/>
      <c r="F85" s="263"/>
      <c r="G85" s="26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 x14ac:dyDescent="0.2">
      <c r="A86" s="3"/>
      <c r="B86" s="4"/>
      <c r="C86" s="186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33" x14ac:dyDescent="0.2">
      <c r="C87" s="188"/>
      <c r="D87" s="10"/>
      <c r="AG87" t="s">
        <v>870</v>
      </c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LnNv+y/DV1UfYarFraJowPKuntar0G/4USyfiJAulJmDIt1i5fxa6/w0hDUrRaOOXoTdsBtA7E6HBy8lHmvRg==" saltValue="jWfyKajSv5nqlNTsPAicsw==" spinCount="100000" sheet="1" objects="1" scenarios="1"/>
  <protectedRanges>
    <protectedRange sqref="F9:F28 F30 F33 F36:F46 F48:F51 F54:F68 F74:F75 A81:G85" name="Oblast1"/>
  </protectedRanges>
  <mergeCells count="6">
    <mergeCell ref="A81:G85"/>
    <mergeCell ref="A1:G1"/>
    <mergeCell ref="C2:G2"/>
    <mergeCell ref="C3:G3"/>
    <mergeCell ref="C4:G4"/>
    <mergeCell ref="A80:C8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3" activePane="bottomLeft" state="frozen"/>
      <selection pane="bottomLeft" activeCell="F21" activeCellId="5" sqref="F9 F11:F12 F14 F16 F18 F21:F40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5" t="s">
        <v>7</v>
      </c>
      <c r="B1" s="245"/>
      <c r="C1" s="245"/>
      <c r="D1" s="245"/>
      <c r="E1" s="245"/>
      <c r="F1" s="245"/>
      <c r="G1" s="245"/>
      <c r="AG1" t="s">
        <v>140</v>
      </c>
    </row>
    <row r="2" spans="1:60" ht="24.95" customHeight="1" x14ac:dyDescent="0.2">
      <c r="A2" s="141" t="s">
        <v>8</v>
      </c>
      <c r="B2" s="49" t="s">
        <v>43</v>
      </c>
      <c r="C2" s="246" t="s">
        <v>1242</v>
      </c>
      <c r="D2" s="247"/>
      <c r="E2" s="247"/>
      <c r="F2" s="247"/>
      <c r="G2" s="248"/>
      <c r="AG2" t="s">
        <v>141</v>
      </c>
    </row>
    <row r="3" spans="1:60" ht="24.95" customHeight="1" x14ac:dyDescent="0.2">
      <c r="A3" s="141" t="s">
        <v>9</v>
      </c>
      <c r="B3" s="49" t="s">
        <v>51</v>
      </c>
      <c r="C3" s="246" t="s">
        <v>52</v>
      </c>
      <c r="D3" s="247"/>
      <c r="E3" s="247"/>
      <c r="F3" s="247"/>
      <c r="G3" s="248"/>
      <c r="AC3" s="123" t="s">
        <v>141</v>
      </c>
      <c r="AG3" t="s">
        <v>142</v>
      </c>
    </row>
    <row r="4" spans="1:60" ht="24.95" customHeight="1" x14ac:dyDescent="0.2">
      <c r="A4" s="142" t="s">
        <v>10</v>
      </c>
      <c r="B4" s="143" t="s">
        <v>56</v>
      </c>
      <c r="C4" s="249" t="s">
        <v>57</v>
      </c>
      <c r="D4" s="250"/>
      <c r="E4" s="250"/>
      <c r="F4" s="250"/>
      <c r="G4" s="251"/>
      <c r="AG4" t="s">
        <v>143</v>
      </c>
    </row>
    <row r="5" spans="1:60" x14ac:dyDescent="0.2">
      <c r="D5" s="10"/>
    </row>
    <row r="6" spans="1:60" ht="38.25" x14ac:dyDescent="0.2">
      <c r="A6" s="145" t="s">
        <v>144</v>
      </c>
      <c r="B6" s="147" t="s">
        <v>145</v>
      </c>
      <c r="C6" s="147" t="s">
        <v>146</v>
      </c>
      <c r="D6" s="146" t="s">
        <v>147</v>
      </c>
      <c r="E6" s="145" t="s">
        <v>148</v>
      </c>
      <c r="F6" s="144" t="s">
        <v>149</v>
      </c>
      <c r="G6" s="145" t="s">
        <v>31</v>
      </c>
      <c r="H6" s="148" t="s">
        <v>32</v>
      </c>
      <c r="I6" s="148" t="s">
        <v>150</v>
      </c>
      <c r="J6" s="148" t="s">
        <v>33</v>
      </c>
      <c r="K6" s="148" t="s">
        <v>151</v>
      </c>
      <c r="L6" s="148" t="s">
        <v>152</v>
      </c>
      <c r="M6" s="148" t="s">
        <v>153</v>
      </c>
      <c r="N6" s="148" t="s">
        <v>154</v>
      </c>
      <c r="O6" s="148" t="s">
        <v>155</v>
      </c>
      <c r="P6" s="148" t="s">
        <v>156</v>
      </c>
      <c r="Q6" s="148" t="s">
        <v>157</v>
      </c>
      <c r="R6" s="148" t="s">
        <v>158</v>
      </c>
      <c r="S6" s="148" t="s">
        <v>159</v>
      </c>
      <c r="T6" s="148" t="s">
        <v>160</v>
      </c>
      <c r="U6" s="148" t="s">
        <v>161</v>
      </c>
      <c r="V6" s="148" t="s">
        <v>162</v>
      </c>
      <c r="W6" s="148" t="s">
        <v>163</v>
      </c>
      <c r="X6" s="148" t="s">
        <v>164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165</v>
      </c>
      <c r="B8" s="164" t="s">
        <v>67</v>
      </c>
      <c r="C8" s="182" t="s">
        <v>68</v>
      </c>
      <c r="D8" s="165"/>
      <c r="E8" s="166"/>
      <c r="F8" s="167"/>
      <c r="G8" s="168">
        <f>SUMIF(AG9:AG19,"&lt;&gt;NOR",G9:G19)</f>
        <v>0</v>
      </c>
      <c r="H8" s="162"/>
      <c r="I8" s="162">
        <f>SUM(I9:I19)</f>
        <v>0</v>
      </c>
      <c r="J8" s="162"/>
      <c r="K8" s="162">
        <f>SUM(K9:K19)</f>
        <v>0</v>
      </c>
      <c r="L8" s="162"/>
      <c r="M8" s="162">
        <f>SUM(M9:M19)</f>
        <v>0</v>
      </c>
      <c r="N8" s="162"/>
      <c r="O8" s="162">
        <f>SUM(O9:O19)</f>
        <v>23.490000000000002</v>
      </c>
      <c r="P8" s="162"/>
      <c r="Q8" s="162">
        <f>SUM(Q9:Q19)</f>
        <v>0</v>
      </c>
      <c r="R8" s="162"/>
      <c r="S8" s="162"/>
      <c r="T8" s="162"/>
      <c r="U8" s="162"/>
      <c r="V8" s="162">
        <f>SUM(V9:V19)</f>
        <v>35.940000000000005</v>
      </c>
      <c r="W8" s="162"/>
      <c r="X8" s="162"/>
      <c r="AG8" t="s">
        <v>166</v>
      </c>
    </row>
    <row r="9" spans="1:60" outlineLevel="1" x14ac:dyDescent="0.2">
      <c r="A9" s="169">
        <v>1</v>
      </c>
      <c r="B9" s="170" t="s">
        <v>988</v>
      </c>
      <c r="C9" s="183" t="s">
        <v>989</v>
      </c>
      <c r="D9" s="171" t="s">
        <v>169</v>
      </c>
      <c r="E9" s="172">
        <v>33.6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170</v>
      </c>
      <c r="T9" s="158" t="s">
        <v>170</v>
      </c>
      <c r="U9" s="158">
        <v>0.26666000000000001</v>
      </c>
      <c r="V9" s="158">
        <f>ROUND(E9*U9,2)</f>
        <v>8.9600000000000009</v>
      </c>
      <c r="W9" s="158"/>
      <c r="X9" s="158" t="s">
        <v>171</v>
      </c>
      <c r="Y9" s="149"/>
      <c r="Z9" s="149"/>
      <c r="AA9" s="149"/>
      <c r="AB9" s="149"/>
      <c r="AC9" s="149"/>
      <c r="AD9" s="149"/>
      <c r="AE9" s="149"/>
      <c r="AF9" s="149"/>
      <c r="AG9" s="149" t="s">
        <v>172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4" t="s">
        <v>990</v>
      </c>
      <c r="D10" s="160"/>
      <c r="E10" s="161">
        <v>33.6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174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5">
        <v>2</v>
      </c>
      <c r="B11" s="176" t="s">
        <v>991</v>
      </c>
      <c r="C11" s="185" t="s">
        <v>992</v>
      </c>
      <c r="D11" s="177" t="s">
        <v>169</v>
      </c>
      <c r="E11" s="178">
        <v>13.44</v>
      </c>
      <c r="F11" s="179"/>
      <c r="G11" s="180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8"/>
      <c r="S11" s="158" t="s">
        <v>412</v>
      </c>
      <c r="T11" s="158" t="s">
        <v>581</v>
      </c>
      <c r="U11" s="158">
        <v>0.09</v>
      </c>
      <c r="V11" s="158">
        <f>ROUND(E11*U11,2)</f>
        <v>1.21</v>
      </c>
      <c r="W11" s="158"/>
      <c r="X11" s="158" t="s">
        <v>171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172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9">
        <v>3</v>
      </c>
      <c r="B12" s="170" t="s">
        <v>993</v>
      </c>
      <c r="C12" s="183" t="s">
        <v>994</v>
      </c>
      <c r="D12" s="171" t="s">
        <v>169</v>
      </c>
      <c r="E12" s="172">
        <v>20.16</v>
      </c>
      <c r="F12" s="173"/>
      <c r="G12" s="174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8">
        <v>0</v>
      </c>
      <c r="O12" s="158">
        <f>ROUND(E12*N12,2)</f>
        <v>0</v>
      </c>
      <c r="P12" s="158">
        <v>0</v>
      </c>
      <c r="Q12" s="158">
        <f>ROUND(E12*P12,2)</f>
        <v>0</v>
      </c>
      <c r="R12" s="158"/>
      <c r="S12" s="158" t="s">
        <v>170</v>
      </c>
      <c r="T12" s="158" t="s">
        <v>170</v>
      </c>
      <c r="U12" s="158">
        <v>0.20200000000000001</v>
      </c>
      <c r="V12" s="158">
        <f>ROUND(E12*U12,2)</f>
        <v>4.07</v>
      </c>
      <c r="W12" s="158"/>
      <c r="X12" s="158" t="s">
        <v>171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172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4" t="s">
        <v>995</v>
      </c>
      <c r="D13" s="160"/>
      <c r="E13" s="161">
        <v>20.16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174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69">
        <v>4</v>
      </c>
      <c r="B14" s="170" t="s">
        <v>996</v>
      </c>
      <c r="C14" s="183" t="s">
        <v>997</v>
      </c>
      <c r="D14" s="171" t="s">
        <v>169</v>
      </c>
      <c r="E14" s="172">
        <v>10.08</v>
      </c>
      <c r="F14" s="173"/>
      <c r="G14" s="174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8">
        <v>1.7</v>
      </c>
      <c r="O14" s="158">
        <f>ROUND(E14*N14,2)</f>
        <v>17.14</v>
      </c>
      <c r="P14" s="158">
        <v>0</v>
      </c>
      <c r="Q14" s="158">
        <f>ROUND(E14*P14,2)</f>
        <v>0</v>
      </c>
      <c r="R14" s="158"/>
      <c r="S14" s="158" t="s">
        <v>170</v>
      </c>
      <c r="T14" s="158" t="s">
        <v>170</v>
      </c>
      <c r="U14" s="158">
        <v>1.587</v>
      </c>
      <c r="V14" s="158">
        <f>ROUND(E14*U14,2)</f>
        <v>16</v>
      </c>
      <c r="W14" s="158"/>
      <c r="X14" s="158" t="s">
        <v>171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172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4" t="s">
        <v>998</v>
      </c>
      <c r="D15" s="160"/>
      <c r="E15" s="161">
        <v>10.08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174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9">
        <v>5</v>
      </c>
      <c r="B16" s="170" t="s">
        <v>999</v>
      </c>
      <c r="C16" s="183" t="s">
        <v>1000</v>
      </c>
      <c r="D16" s="171" t="s">
        <v>211</v>
      </c>
      <c r="E16" s="172">
        <v>24.595199999999998</v>
      </c>
      <c r="F16" s="173"/>
      <c r="G16" s="174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8">
        <v>0</v>
      </c>
      <c r="O16" s="158">
        <f>ROUND(E16*N16,2)</f>
        <v>0</v>
      </c>
      <c r="P16" s="158">
        <v>0</v>
      </c>
      <c r="Q16" s="158">
        <f>ROUND(E16*P16,2)</f>
        <v>0</v>
      </c>
      <c r="R16" s="158"/>
      <c r="S16" s="158" t="s">
        <v>170</v>
      </c>
      <c r="T16" s="158" t="s">
        <v>170</v>
      </c>
      <c r="U16" s="158">
        <v>0</v>
      </c>
      <c r="V16" s="158">
        <f>ROUND(E16*U16,2)</f>
        <v>0</v>
      </c>
      <c r="W16" s="158"/>
      <c r="X16" s="158" t="s">
        <v>171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172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4" t="s">
        <v>1001</v>
      </c>
      <c r="D17" s="160"/>
      <c r="E17" s="161">
        <v>24.595199999999998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174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69">
        <v>6</v>
      </c>
      <c r="B18" s="170" t="s">
        <v>1002</v>
      </c>
      <c r="C18" s="183" t="s">
        <v>1003</v>
      </c>
      <c r="D18" s="171" t="s">
        <v>169</v>
      </c>
      <c r="E18" s="172">
        <v>3.36</v>
      </c>
      <c r="F18" s="173"/>
      <c r="G18" s="174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1.8907700000000001</v>
      </c>
      <c r="O18" s="158">
        <f>ROUND(E18*N18,2)</f>
        <v>6.35</v>
      </c>
      <c r="P18" s="158">
        <v>0</v>
      </c>
      <c r="Q18" s="158">
        <f>ROUND(E18*P18,2)</f>
        <v>0</v>
      </c>
      <c r="R18" s="158"/>
      <c r="S18" s="158" t="s">
        <v>170</v>
      </c>
      <c r="T18" s="158" t="s">
        <v>170</v>
      </c>
      <c r="U18" s="158">
        <v>1.6950000000000001</v>
      </c>
      <c r="V18" s="158">
        <f>ROUND(E18*U18,2)</f>
        <v>5.7</v>
      </c>
      <c r="W18" s="158"/>
      <c r="X18" s="158" t="s">
        <v>171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172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4" t="s">
        <v>1004</v>
      </c>
      <c r="D19" s="160"/>
      <c r="E19" s="161">
        <v>3.36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174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">
      <c r="A20" s="163" t="s">
        <v>165</v>
      </c>
      <c r="B20" s="164" t="s">
        <v>97</v>
      </c>
      <c r="C20" s="182" t="s">
        <v>98</v>
      </c>
      <c r="D20" s="165"/>
      <c r="E20" s="166"/>
      <c r="F20" s="167"/>
      <c r="G20" s="168">
        <f>SUMIF(AG21:AG40,"&lt;&gt;NOR",G21:G40)</f>
        <v>0</v>
      </c>
      <c r="H20" s="162"/>
      <c r="I20" s="162">
        <f>SUM(I21:I40)</f>
        <v>0</v>
      </c>
      <c r="J20" s="162"/>
      <c r="K20" s="162">
        <f>SUM(K21:K40)</f>
        <v>0</v>
      </c>
      <c r="L20" s="162"/>
      <c r="M20" s="162">
        <f>SUM(M21:M40)</f>
        <v>0</v>
      </c>
      <c r="N20" s="162"/>
      <c r="O20" s="162">
        <f>SUM(O21:O40)</f>
        <v>0.15000000000000002</v>
      </c>
      <c r="P20" s="162"/>
      <c r="Q20" s="162">
        <f>SUM(Q21:Q40)</f>
        <v>0</v>
      </c>
      <c r="R20" s="162"/>
      <c r="S20" s="162"/>
      <c r="T20" s="162"/>
      <c r="U20" s="162"/>
      <c r="V20" s="162">
        <f>SUM(V21:V40)</f>
        <v>21.68</v>
      </c>
      <c r="W20" s="162"/>
      <c r="X20" s="162"/>
      <c r="AG20" t="s">
        <v>166</v>
      </c>
    </row>
    <row r="21" spans="1:60" outlineLevel="1" x14ac:dyDescent="0.2">
      <c r="A21" s="175">
        <v>7</v>
      </c>
      <c r="B21" s="176" t="s">
        <v>1005</v>
      </c>
      <c r="C21" s="185" t="s">
        <v>1006</v>
      </c>
      <c r="D21" s="177" t="s">
        <v>207</v>
      </c>
      <c r="E21" s="178">
        <v>56</v>
      </c>
      <c r="F21" s="179"/>
      <c r="G21" s="180">
        <f t="shared" ref="G21:G40" si="0">ROUND(E21*F21,2)</f>
        <v>0</v>
      </c>
      <c r="H21" s="159"/>
      <c r="I21" s="158">
        <f t="shared" ref="I21:I40" si="1">ROUND(E21*H21,2)</f>
        <v>0</v>
      </c>
      <c r="J21" s="159"/>
      <c r="K21" s="158">
        <f t="shared" ref="K21:K40" si="2">ROUND(E21*J21,2)</f>
        <v>0</v>
      </c>
      <c r="L21" s="158">
        <v>21</v>
      </c>
      <c r="M21" s="158">
        <f t="shared" ref="M21:M40" si="3">G21*(1+L21/100)</f>
        <v>0</v>
      </c>
      <c r="N21" s="158">
        <v>0</v>
      </c>
      <c r="O21" s="158">
        <f t="shared" ref="O21:O40" si="4">ROUND(E21*N21,2)</f>
        <v>0</v>
      </c>
      <c r="P21" s="158">
        <v>0</v>
      </c>
      <c r="Q21" s="158">
        <f t="shared" ref="Q21:Q40" si="5">ROUND(E21*P21,2)</f>
        <v>0</v>
      </c>
      <c r="R21" s="158"/>
      <c r="S21" s="158" t="s">
        <v>170</v>
      </c>
      <c r="T21" s="158" t="s">
        <v>170</v>
      </c>
      <c r="U21" s="158">
        <v>0.04</v>
      </c>
      <c r="V21" s="158">
        <f t="shared" ref="V21:V40" si="6">ROUND(E21*U21,2)</f>
        <v>2.2400000000000002</v>
      </c>
      <c r="W21" s="158"/>
      <c r="X21" s="158" t="s">
        <v>171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172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5">
        <v>8</v>
      </c>
      <c r="B22" s="176" t="s">
        <v>1007</v>
      </c>
      <c r="C22" s="185" t="s">
        <v>1008</v>
      </c>
      <c r="D22" s="177" t="s">
        <v>207</v>
      </c>
      <c r="E22" s="178">
        <v>60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8">
        <v>4.4999999999999999E-4</v>
      </c>
      <c r="O22" s="158">
        <f t="shared" si="4"/>
        <v>0.03</v>
      </c>
      <c r="P22" s="158">
        <v>0</v>
      </c>
      <c r="Q22" s="158">
        <f t="shared" si="5"/>
        <v>0</v>
      </c>
      <c r="R22" s="158" t="s">
        <v>500</v>
      </c>
      <c r="S22" s="158" t="s">
        <v>170</v>
      </c>
      <c r="T22" s="158" t="s">
        <v>170</v>
      </c>
      <c r="U22" s="158">
        <v>0</v>
      </c>
      <c r="V22" s="158">
        <f t="shared" si="6"/>
        <v>0</v>
      </c>
      <c r="W22" s="158"/>
      <c r="X22" s="158" t="s">
        <v>501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502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5">
        <v>9</v>
      </c>
      <c r="B23" s="176" t="s">
        <v>1009</v>
      </c>
      <c r="C23" s="185" t="s">
        <v>1010</v>
      </c>
      <c r="D23" s="177" t="s">
        <v>207</v>
      </c>
      <c r="E23" s="178">
        <v>56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8">
        <v>0</v>
      </c>
      <c r="O23" s="158">
        <f t="shared" si="4"/>
        <v>0</v>
      </c>
      <c r="P23" s="158">
        <v>0</v>
      </c>
      <c r="Q23" s="158">
        <f t="shared" si="5"/>
        <v>0</v>
      </c>
      <c r="R23" s="158"/>
      <c r="S23" s="158" t="s">
        <v>170</v>
      </c>
      <c r="T23" s="158" t="s">
        <v>170</v>
      </c>
      <c r="U23" s="158">
        <v>0.01</v>
      </c>
      <c r="V23" s="158">
        <f t="shared" si="6"/>
        <v>0.56000000000000005</v>
      </c>
      <c r="W23" s="158"/>
      <c r="X23" s="158" t="s">
        <v>171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172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5">
        <v>10</v>
      </c>
      <c r="B24" s="176" t="s">
        <v>1011</v>
      </c>
      <c r="C24" s="185" t="s">
        <v>1012</v>
      </c>
      <c r="D24" s="177" t="s">
        <v>207</v>
      </c>
      <c r="E24" s="178">
        <v>56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8">
        <v>2.0000000000000002E-5</v>
      </c>
      <c r="O24" s="158">
        <f t="shared" si="4"/>
        <v>0</v>
      </c>
      <c r="P24" s="158">
        <v>0</v>
      </c>
      <c r="Q24" s="158">
        <f t="shared" si="5"/>
        <v>0</v>
      </c>
      <c r="R24" s="158"/>
      <c r="S24" s="158" t="s">
        <v>170</v>
      </c>
      <c r="T24" s="158" t="s">
        <v>170</v>
      </c>
      <c r="U24" s="158">
        <v>0.03</v>
      </c>
      <c r="V24" s="158">
        <f t="shared" si="6"/>
        <v>1.68</v>
      </c>
      <c r="W24" s="158"/>
      <c r="X24" s="158" t="s">
        <v>171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172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5">
        <v>11</v>
      </c>
      <c r="B25" s="176" t="s">
        <v>1013</v>
      </c>
      <c r="C25" s="185" t="s">
        <v>1014</v>
      </c>
      <c r="D25" s="177" t="s">
        <v>207</v>
      </c>
      <c r="E25" s="178">
        <v>56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8">
        <v>0</v>
      </c>
      <c r="O25" s="158">
        <f t="shared" si="4"/>
        <v>0</v>
      </c>
      <c r="P25" s="158">
        <v>0</v>
      </c>
      <c r="Q25" s="158">
        <f t="shared" si="5"/>
        <v>0</v>
      </c>
      <c r="R25" s="158"/>
      <c r="S25" s="158" t="s">
        <v>170</v>
      </c>
      <c r="T25" s="158" t="s">
        <v>170</v>
      </c>
      <c r="U25" s="158">
        <v>2.5999999999999999E-2</v>
      </c>
      <c r="V25" s="158">
        <f t="shared" si="6"/>
        <v>1.46</v>
      </c>
      <c r="W25" s="158"/>
      <c r="X25" s="158" t="s">
        <v>171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172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5">
        <v>12</v>
      </c>
      <c r="B26" s="176" t="s">
        <v>1015</v>
      </c>
      <c r="C26" s="185" t="s">
        <v>1016</v>
      </c>
      <c r="D26" s="177" t="s">
        <v>184</v>
      </c>
      <c r="E26" s="178">
        <v>17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8">
        <v>0</v>
      </c>
      <c r="O26" s="158">
        <f t="shared" si="4"/>
        <v>0</v>
      </c>
      <c r="P26" s="158">
        <v>0</v>
      </c>
      <c r="Q26" s="158">
        <f t="shared" si="5"/>
        <v>0</v>
      </c>
      <c r="R26" s="158"/>
      <c r="S26" s="158" t="s">
        <v>170</v>
      </c>
      <c r="T26" s="158" t="s">
        <v>170</v>
      </c>
      <c r="U26" s="158">
        <v>0.18</v>
      </c>
      <c r="V26" s="158">
        <f t="shared" si="6"/>
        <v>3.06</v>
      </c>
      <c r="W26" s="158"/>
      <c r="X26" s="158" t="s">
        <v>171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172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5">
        <v>13</v>
      </c>
      <c r="B27" s="176" t="s">
        <v>1017</v>
      </c>
      <c r="C27" s="185" t="s">
        <v>1018</v>
      </c>
      <c r="D27" s="177" t="s">
        <v>184</v>
      </c>
      <c r="E27" s="178">
        <v>7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8">
        <v>1.3999999999999999E-4</v>
      </c>
      <c r="O27" s="158">
        <f t="shared" si="4"/>
        <v>0</v>
      </c>
      <c r="P27" s="158">
        <v>0</v>
      </c>
      <c r="Q27" s="158">
        <f t="shared" si="5"/>
        <v>0</v>
      </c>
      <c r="R27" s="158" t="s">
        <v>500</v>
      </c>
      <c r="S27" s="158" t="s">
        <v>170</v>
      </c>
      <c r="T27" s="158" t="s">
        <v>170</v>
      </c>
      <c r="U27" s="158">
        <v>0</v>
      </c>
      <c r="V27" s="158">
        <f t="shared" si="6"/>
        <v>0</v>
      </c>
      <c r="W27" s="158"/>
      <c r="X27" s="158" t="s">
        <v>501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502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5">
        <v>14</v>
      </c>
      <c r="B28" s="176" t="s">
        <v>1019</v>
      </c>
      <c r="C28" s="185" t="s">
        <v>1020</v>
      </c>
      <c r="D28" s="177" t="s">
        <v>184</v>
      </c>
      <c r="E28" s="178">
        <v>10</v>
      </c>
      <c r="F28" s="179"/>
      <c r="G28" s="180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8">
        <v>0</v>
      </c>
      <c r="O28" s="158">
        <f t="shared" si="4"/>
        <v>0</v>
      </c>
      <c r="P28" s="158">
        <v>0</v>
      </c>
      <c r="Q28" s="158">
        <f t="shared" si="5"/>
        <v>0</v>
      </c>
      <c r="R28" s="158" t="s">
        <v>500</v>
      </c>
      <c r="S28" s="158" t="s">
        <v>170</v>
      </c>
      <c r="T28" s="158" t="s">
        <v>170</v>
      </c>
      <c r="U28" s="158">
        <v>0</v>
      </c>
      <c r="V28" s="158">
        <f t="shared" si="6"/>
        <v>0</v>
      </c>
      <c r="W28" s="158"/>
      <c r="X28" s="158" t="s">
        <v>501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502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5">
        <v>15</v>
      </c>
      <c r="B29" s="176" t="s">
        <v>1021</v>
      </c>
      <c r="C29" s="185" t="s">
        <v>1022</v>
      </c>
      <c r="D29" s="177" t="s">
        <v>207</v>
      </c>
      <c r="E29" s="178">
        <v>1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8">
        <v>1.2489999999999999E-2</v>
      </c>
      <c r="O29" s="158">
        <f t="shared" si="4"/>
        <v>0.01</v>
      </c>
      <c r="P29" s="158">
        <v>0</v>
      </c>
      <c r="Q29" s="158">
        <f t="shared" si="5"/>
        <v>0</v>
      </c>
      <c r="R29" s="158"/>
      <c r="S29" s="158" t="s">
        <v>170</v>
      </c>
      <c r="T29" s="158" t="s">
        <v>170</v>
      </c>
      <c r="U29" s="158">
        <v>0.70399999999999996</v>
      </c>
      <c r="V29" s="158">
        <f t="shared" si="6"/>
        <v>0.7</v>
      </c>
      <c r="W29" s="158"/>
      <c r="X29" s="158" t="s">
        <v>171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172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5">
        <v>16</v>
      </c>
      <c r="B30" s="176" t="s">
        <v>1023</v>
      </c>
      <c r="C30" s="185" t="s">
        <v>1024</v>
      </c>
      <c r="D30" s="177" t="s">
        <v>207</v>
      </c>
      <c r="E30" s="178">
        <v>1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8">
        <v>1.06E-3</v>
      </c>
      <c r="O30" s="158">
        <f t="shared" si="4"/>
        <v>0</v>
      </c>
      <c r="P30" s="158">
        <v>0</v>
      </c>
      <c r="Q30" s="158">
        <f t="shared" si="5"/>
        <v>0</v>
      </c>
      <c r="R30" s="158"/>
      <c r="S30" s="158" t="s">
        <v>170</v>
      </c>
      <c r="T30" s="158" t="s">
        <v>170</v>
      </c>
      <c r="U30" s="158">
        <v>0.33262999999999998</v>
      </c>
      <c r="V30" s="158">
        <f t="shared" si="6"/>
        <v>0.33</v>
      </c>
      <c r="W30" s="158"/>
      <c r="X30" s="158" t="s">
        <v>171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172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5">
        <v>17</v>
      </c>
      <c r="B31" s="176" t="s">
        <v>1025</v>
      </c>
      <c r="C31" s="185" t="s">
        <v>1026</v>
      </c>
      <c r="D31" s="177" t="s">
        <v>207</v>
      </c>
      <c r="E31" s="178">
        <v>1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8">
        <v>1.66E-3</v>
      </c>
      <c r="O31" s="158">
        <f t="shared" si="4"/>
        <v>0</v>
      </c>
      <c r="P31" s="158">
        <v>0</v>
      </c>
      <c r="Q31" s="158">
        <f t="shared" si="5"/>
        <v>0</v>
      </c>
      <c r="R31" s="158"/>
      <c r="S31" s="158" t="s">
        <v>170</v>
      </c>
      <c r="T31" s="158" t="s">
        <v>170</v>
      </c>
      <c r="U31" s="158">
        <v>0.35470000000000002</v>
      </c>
      <c r="V31" s="158">
        <f t="shared" si="6"/>
        <v>0.35</v>
      </c>
      <c r="W31" s="158"/>
      <c r="X31" s="158" t="s">
        <v>171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172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5">
        <v>18</v>
      </c>
      <c r="B32" s="176" t="s">
        <v>1027</v>
      </c>
      <c r="C32" s="185" t="s">
        <v>901</v>
      </c>
      <c r="D32" s="177" t="s">
        <v>550</v>
      </c>
      <c r="E32" s="178">
        <v>1</v>
      </c>
      <c r="F32" s="179"/>
      <c r="G32" s="180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8">
        <v>0</v>
      </c>
      <c r="O32" s="158">
        <f t="shared" si="4"/>
        <v>0</v>
      </c>
      <c r="P32" s="158">
        <v>0</v>
      </c>
      <c r="Q32" s="158">
        <f t="shared" si="5"/>
        <v>0</v>
      </c>
      <c r="R32" s="158"/>
      <c r="S32" s="158" t="s">
        <v>412</v>
      </c>
      <c r="T32" s="158" t="s">
        <v>413</v>
      </c>
      <c r="U32" s="158">
        <v>0</v>
      </c>
      <c r="V32" s="158">
        <f t="shared" si="6"/>
        <v>0</v>
      </c>
      <c r="W32" s="158"/>
      <c r="X32" s="158" t="s">
        <v>171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172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5">
        <v>19</v>
      </c>
      <c r="B33" s="176" t="s">
        <v>1028</v>
      </c>
      <c r="C33" s="185" t="s">
        <v>1029</v>
      </c>
      <c r="D33" s="177" t="s">
        <v>207</v>
      </c>
      <c r="E33" s="178">
        <v>3</v>
      </c>
      <c r="F33" s="179"/>
      <c r="G33" s="180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8">
        <v>3.0100000000000001E-3</v>
      </c>
      <c r="O33" s="158">
        <f t="shared" si="4"/>
        <v>0.01</v>
      </c>
      <c r="P33" s="158">
        <v>0</v>
      </c>
      <c r="Q33" s="158">
        <f t="shared" si="5"/>
        <v>0</v>
      </c>
      <c r="R33" s="158"/>
      <c r="S33" s="158" t="s">
        <v>170</v>
      </c>
      <c r="T33" s="158" t="s">
        <v>170</v>
      </c>
      <c r="U33" s="158">
        <v>0.28999999999999998</v>
      </c>
      <c r="V33" s="158">
        <f t="shared" si="6"/>
        <v>0.87</v>
      </c>
      <c r="W33" s="158"/>
      <c r="X33" s="158" t="s">
        <v>171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172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5">
        <v>20</v>
      </c>
      <c r="B34" s="176" t="s">
        <v>1030</v>
      </c>
      <c r="C34" s="185" t="s">
        <v>1031</v>
      </c>
      <c r="D34" s="177" t="s">
        <v>207</v>
      </c>
      <c r="E34" s="178">
        <v>24</v>
      </c>
      <c r="F34" s="179"/>
      <c r="G34" s="180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8">
        <v>4.2900000000000004E-3</v>
      </c>
      <c r="O34" s="158">
        <f t="shared" si="4"/>
        <v>0.1</v>
      </c>
      <c r="P34" s="158">
        <v>0</v>
      </c>
      <c r="Q34" s="158">
        <f t="shared" si="5"/>
        <v>0</v>
      </c>
      <c r="R34" s="158"/>
      <c r="S34" s="158" t="s">
        <v>170</v>
      </c>
      <c r="T34" s="158" t="s">
        <v>170</v>
      </c>
      <c r="U34" s="158">
        <v>0.36199999999999999</v>
      </c>
      <c r="V34" s="158">
        <f t="shared" si="6"/>
        <v>8.69</v>
      </c>
      <c r="W34" s="158"/>
      <c r="X34" s="158" t="s">
        <v>171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172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5">
        <v>21</v>
      </c>
      <c r="B35" s="176" t="s">
        <v>1032</v>
      </c>
      <c r="C35" s="185" t="s">
        <v>1033</v>
      </c>
      <c r="D35" s="177" t="s">
        <v>184</v>
      </c>
      <c r="E35" s="178">
        <v>1</v>
      </c>
      <c r="F35" s="179"/>
      <c r="G35" s="180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8">
        <v>3.8000000000000002E-4</v>
      </c>
      <c r="O35" s="158">
        <f t="shared" si="4"/>
        <v>0</v>
      </c>
      <c r="P35" s="158">
        <v>0</v>
      </c>
      <c r="Q35" s="158">
        <f t="shared" si="5"/>
        <v>0</v>
      </c>
      <c r="R35" s="158"/>
      <c r="S35" s="158" t="s">
        <v>170</v>
      </c>
      <c r="T35" s="158" t="s">
        <v>170</v>
      </c>
      <c r="U35" s="158">
        <v>0.20599999999999999</v>
      </c>
      <c r="V35" s="158">
        <f t="shared" si="6"/>
        <v>0.21</v>
      </c>
      <c r="W35" s="158"/>
      <c r="X35" s="158" t="s">
        <v>171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172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5">
        <v>22</v>
      </c>
      <c r="B36" s="176" t="s">
        <v>1034</v>
      </c>
      <c r="C36" s="185" t="s">
        <v>1035</v>
      </c>
      <c r="D36" s="177" t="s">
        <v>184</v>
      </c>
      <c r="E36" s="178">
        <v>1</v>
      </c>
      <c r="F36" s="179"/>
      <c r="G36" s="180">
        <f t="shared" si="0"/>
        <v>0</v>
      </c>
      <c r="H36" s="159"/>
      <c r="I36" s="158">
        <f t="shared" si="1"/>
        <v>0</v>
      </c>
      <c r="J36" s="159"/>
      <c r="K36" s="158">
        <f t="shared" si="2"/>
        <v>0</v>
      </c>
      <c r="L36" s="158">
        <v>21</v>
      </c>
      <c r="M36" s="158">
        <f t="shared" si="3"/>
        <v>0</v>
      </c>
      <c r="N36" s="158">
        <v>6.0999999999999997E-4</v>
      </c>
      <c r="O36" s="158">
        <f t="shared" si="4"/>
        <v>0</v>
      </c>
      <c r="P36" s="158">
        <v>0</v>
      </c>
      <c r="Q36" s="158">
        <f t="shared" si="5"/>
        <v>0</v>
      </c>
      <c r="R36" s="158"/>
      <c r="S36" s="158" t="s">
        <v>170</v>
      </c>
      <c r="T36" s="158" t="s">
        <v>170</v>
      </c>
      <c r="U36" s="158">
        <v>0.22700000000000001</v>
      </c>
      <c r="V36" s="158">
        <f t="shared" si="6"/>
        <v>0.23</v>
      </c>
      <c r="W36" s="158"/>
      <c r="X36" s="158" t="s">
        <v>171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172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5">
        <v>23</v>
      </c>
      <c r="B37" s="176" t="s">
        <v>1036</v>
      </c>
      <c r="C37" s="185" t="s">
        <v>1037</v>
      </c>
      <c r="D37" s="177" t="s">
        <v>207</v>
      </c>
      <c r="E37" s="178">
        <v>1</v>
      </c>
      <c r="F37" s="179"/>
      <c r="G37" s="180">
        <f t="shared" si="0"/>
        <v>0</v>
      </c>
      <c r="H37" s="159"/>
      <c r="I37" s="158">
        <f t="shared" si="1"/>
        <v>0</v>
      </c>
      <c r="J37" s="159"/>
      <c r="K37" s="158">
        <f t="shared" si="2"/>
        <v>0</v>
      </c>
      <c r="L37" s="158">
        <v>21</v>
      </c>
      <c r="M37" s="158">
        <f t="shared" si="3"/>
        <v>0</v>
      </c>
      <c r="N37" s="158">
        <v>6.9999999999999994E-5</v>
      </c>
      <c r="O37" s="158">
        <f t="shared" si="4"/>
        <v>0</v>
      </c>
      <c r="P37" s="158">
        <v>0</v>
      </c>
      <c r="Q37" s="158">
        <f t="shared" si="5"/>
        <v>0</v>
      </c>
      <c r="R37" s="158"/>
      <c r="S37" s="158" t="s">
        <v>170</v>
      </c>
      <c r="T37" s="158" t="s">
        <v>170</v>
      </c>
      <c r="U37" s="158">
        <v>8.6999999999999994E-2</v>
      </c>
      <c r="V37" s="158">
        <f t="shared" si="6"/>
        <v>0.09</v>
      </c>
      <c r="W37" s="158"/>
      <c r="X37" s="158" t="s">
        <v>171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172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5">
        <v>24</v>
      </c>
      <c r="B38" s="176" t="s">
        <v>1038</v>
      </c>
      <c r="C38" s="185" t="s">
        <v>1039</v>
      </c>
      <c r="D38" s="177" t="s">
        <v>550</v>
      </c>
      <c r="E38" s="178">
        <v>1</v>
      </c>
      <c r="F38" s="179"/>
      <c r="G38" s="180">
        <f t="shared" si="0"/>
        <v>0</v>
      </c>
      <c r="H38" s="159"/>
      <c r="I38" s="158">
        <f t="shared" si="1"/>
        <v>0</v>
      </c>
      <c r="J38" s="159"/>
      <c r="K38" s="158">
        <f t="shared" si="2"/>
        <v>0</v>
      </c>
      <c r="L38" s="158">
        <v>21</v>
      </c>
      <c r="M38" s="158">
        <f t="shared" si="3"/>
        <v>0</v>
      </c>
      <c r="N38" s="158">
        <v>0</v>
      </c>
      <c r="O38" s="158">
        <f t="shared" si="4"/>
        <v>0</v>
      </c>
      <c r="P38" s="158">
        <v>0</v>
      </c>
      <c r="Q38" s="158">
        <f t="shared" si="5"/>
        <v>0</v>
      </c>
      <c r="R38" s="158"/>
      <c r="S38" s="158" t="s">
        <v>412</v>
      </c>
      <c r="T38" s="158" t="s">
        <v>413</v>
      </c>
      <c r="U38" s="158">
        <v>1</v>
      </c>
      <c r="V38" s="158">
        <f t="shared" si="6"/>
        <v>1</v>
      </c>
      <c r="W38" s="158"/>
      <c r="X38" s="158" t="s">
        <v>171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172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5">
        <v>25</v>
      </c>
      <c r="B39" s="176" t="s">
        <v>1040</v>
      </c>
      <c r="C39" s="185" t="s">
        <v>1041</v>
      </c>
      <c r="D39" s="177" t="s">
        <v>184</v>
      </c>
      <c r="E39" s="178">
        <v>2</v>
      </c>
      <c r="F39" s="179"/>
      <c r="G39" s="180">
        <f t="shared" si="0"/>
        <v>0</v>
      </c>
      <c r="H39" s="159"/>
      <c r="I39" s="158">
        <f t="shared" si="1"/>
        <v>0</v>
      </c>
      <c r="J39" s="159"/>
      <c r="K39" s="158">
        <f t="shared" si="2"/>
        <v>0</v>
      </c>
      <c r="L39" s="158">
        <v>21</v>
      </c>
      <c r="M39" s="158">
        <f t="shared" si="3"/>
        <v>0</v>
      </c>
      <c r="N39" s="158">
        <v>0</v>
      </c>
      <c r="O39" s="158">
        <f t="shared" si="4"/>
        <v>0</v>
      </c>
      <c r="P39" s="158">
        <v>0</v>
      </c>
      <c r="Q39" s="158">
        <f t="shared" si="5"/>
        <v>0</v>
      </c>
      <c r="R39" s="158" t="s">
        <v>500</v>
      </c>
      <c r="S39" s="158" t="s">
        <v>170</v>
      </c>
      <c r="T39" s="158" t="s">
        <v>170</v>
      </c>
      <c r="U39" s="158">
        <v>0</v>
      </c>
      <c r="V39" s="158">
        <f t="shared" si="6"/>
        <v>0</v>
      </c>
      <c r="W39" s="158"/>
      <c r="X39" s="158" t="s">
        <v>501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502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69">
        <v>26</v>
      </c>
      <c r="B40" s="170" t="s">
        <v>1042</v>
      </c>
      <c r="C40" s="183" t="s">
        <v>1043</v>
      </c>
      <c r="D40" s="171" t="s">
        <v>211</v>
      </c>
      <c r="E40" s="172">
        <v>0.15736</v>
      </c>
      <c r="F40" s="173"/>
      <c r="G40" s="174">
        <f t="shared" si="0"/>
        <v>0</v>
      </c>
      <c r="H40" s="159"/>
      <c r="I40" s="158">
        <f t="shared" si="1"/>
        <v>0</v>
      </c>
      <c r="J40" s="159"/>
      <c r="K40" s="158">
        <f t="shared" si="2"/>
        <v>0</v>
      </c>
      <c r="L40" s="158">
        <v>21</v>
      </c>
      <c r="M40" s="158">
        <f t="shared" si="3"/>
        <v>0</v>
      </c>
      <c r="N40" s="158">
        <v>0</v>
      </c>
      <c r="O40" s="158">
        <f t="shared" si="4"/>
        <v>0</v>
      </c>
      <c r="P40" s="158">
        <v>0</v>
      </c>
      <c r="Q40" s="158">
        <f t="shared" si="5"/>
        <v>0</v>
      </c>
      <c r="R40" s="158"/>
      <c r="S40" s="158" t="s">
        <v>170</v>
      </c>
      <c r="T40" s="158" t="s">
        <v>170</v>
      </c>
      <c r="U40" s="158">
        <v>1.333</v>
      </c>
      <c r="V40" s="158">
        <f t="shared" si="6"/>
        <v>0.21</v>
      </c>
      <c r="W40" s="158"/>
      <c r="X40" s="158" t="s">
        <v>760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761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x14ac:dyDescent="0.2">
      <c r="A41" s="3"/>
      <c r="B41" s="4"/>
      <c r="C41" s="186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v>15</v>
      </c>
      <c r="AF41">
        <v>21</v>
      </c>
      <c r="AG41" t="s">
        <v>152</v>
      </c>
    </row>
    <row r="42" spans="1:60" x14ac:dyDescent="0.2">
      <c r="A42" s="152"/>
      <c r="B42" s="153" t="s">
        <v>31</v>
      </c>
      <c r="C42" s="187"/>
      <c r="D42" s="154"/>
      <c r="E42" s="155"/>
      <c r="F42" s="155"/>
      <c r="G42" s="181">
        <f>G8+G20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f>SUMIF(L7:L40,AE41,G7:G40)</f>
        <v>0</v>
      </c>
      <c r="AF42">
        <f>SUMIF(L7:L40,AF41,G7:G40)</f>
        <v>0</v>
      </c>
      <c r="AG42" t="s">
        <v>867</v>
      </c>
    </row>
    <row r="43" spans="1:60" x14ac:dyDescent="0.2">
      <c r="A43" s="3"/>
      <c r="B43" s="4"/>
      <c r="C43" s="186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">
      <c r="A44" s="3"/>
      <c r="B44" s="4"/>
      <c r="C44" s="186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252" t="s">
        <v>868</v>
      </c>
      <c r="B45" s="252"/>
      <c r="C45" s="253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54"/>
      <c r="B46" s="255"/>
      <c r="C46" s="256"/>
      <c r="D46" s="255"/>
      <c r="E46" s="255"/>
      <c r="F46" s="255"/>
      <c r="G46" s="25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G46" t="s">
        <v>869</v>
      </c>
    </row>
    <row r="47" spans="1:60" x14ac:dyDescent="0.2">
      <c r="A47" s="258"/>
      <c r="B47" s="259"/>
      <c r="C47" s="260"/>
      <c r="D47" s="259"/>
      <c r="E47" s="259"/>
      <c r="F47" s="259"/>
      <c r="G47" s="26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258"/>
      <c r="B48" s="259"/>
      <c r="C48" s="260"/>
      <c r="D48" s="259"/>
      <c r="E48" s="259"/>
      <c r="F48" s="259"/>
      <c r="G48" s="26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258"/>
      <c r="B49" s="259"/>
      <c r="C49" s="260"/>
      <c r="D49" s="259"/>
      <c r="E49" s="259"/>
      <c r="F49" s="259"/>
      <c r="G49" s="26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262"/>
      <c r="B50" s="263"/>
      <c r="C50" s="264"/>
      <c r="D50" s="263"/>
      <c r="E50" s="263"/>
      <c r="F50" s="263"/>
      <c r="G50" s="26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3"/>
      <c r="B51" s="4"/>
      <c r="C51" s="186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C52" s="188"/>
      <c r="D52" s="10"/>
      <c r="AG52" t="s">
        <v>870</v>
      </c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e4Y++w/NmMKyHMp7cAM7z7oJrtd1Y127wWls4r6WSD9aryl/Gl909voCTntCoGN3vuBeb1BSEoL6BYHrC5Uxg==" saltValue="ug9Gv4kHxvQX+GXWP9dfmA==" spinCount="100000" sheet="1" objects="1" scenarios="1"/>
  <protectedRanges>
    <protectedRange sqref="F9 F11:F12 F14 F16 F18 F21:F40" name="Oblast1"/>
  </protectedRanges>
  <mergeCells count="6">
    <mergeCell ref="A46:G50"/>
    <mergeCell ref="A1:G1"/>
    <mergeCell ref="C2:G2"/>
    <mergeCell ref="C3:G3"/>
    <mergeCell ref="C4:G4"/>
    <mergeCell ref="A45:C4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7" activePane="bottomLeft" state="frozen"/>
      <selection pane="bottomLeft" activeCell="A72" activeCellId="6" sqref="F9:F13 F15:F23 F25:F30 F32:F47 F49:F61 F63:F66 A72:G76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5" t="s">
        <v>7</v>
      </c>
      <c r="B1" s="245"/>
      <c r="C1" s="245"/>
      <c r="D1" s="245"/>
      <c r="E1" s="245"/>
      <c r="F1" s="245"/>
      <c r="G1" s="245"/>
      <c r="AG1" t="s">
        <v>140</v>
      </c>
    </row>
    <row r="2" spans="1:60" ht="24.95" customHeight="1" x14ac:dyDescent="0.2">
      <c r="A2" s="141" t="s">
        <v>8</v>
      </c>
      <c r="B2" s="49" t="s">
        <v>43</v>
      </c>
      <c r="C2" s="246" t="s">
        <v>1242</v>
      </c>
      <c r="D2" s="247"/>
      <c r="E2" s="247"/>
      <c r="F2" s="247"/>
      <c r="G2" s="248"/>
      <c r="AG2" t="s">
        <v>141</v>
      </c>
    </row>
    <row r="3" spans="1:60" ht="24.95" customHeight="1" x14ac:dyDescent="0.2">
      <c r="A3" s="141" t="s">
        <v>9</v>
      </c>
      <c r="B3" s="49" t="s">
        <v>51</v>
      </c>
      <c r="C3" s="246" t="s">
        <v>52</v>
      </c>
      <c r="D3" s="247"/>
      <c r="E3" s="247"/>
      <c r="F3" s="247"/>
      <c r="G3" s="248"/>
      <c r="AC3" s="123" t="s">
        <v>141</v>
      </c>
      <c r="AG3" t="s">
        <v>142</v>
      </c>
    </row>
    <row r="4" spans="1:60" ht="24.95" customHeight="1" x14ac:dyDescent="0.2">
      <c r="A4" s="142" t="s">
        <v>10</v>
      </c>
      <c r="B4" s="143" t="s">
        <v>58</v>
      </c>
      <c r="C4" s="249" t="s">
        <v>59</v>
      </c>
      <c r="D4" s="250"/>
      <c r="E4" s="250"/>
      <c r="F4" s="250"/>
      <c r="G4" s="251"/>
      <c r="AG4" t="s">
        <v>143</v>
      </c>
    </row>
    <row r="5" spans="1:60" x14ac:dyDescent="0.2">
      <c r="D5" s="10"/>
    </row>
    <row r="6" spans="1:60" ht="38.25" x14ac:dyDescent="0.2">
      <c r="A6" s="145" t="s">
        <v>144</v>
      </c>
      <c r="B6" s="147" t="s">
        <v>145</v>
      </c>
      <c r="C6" s="147" t="s">
        <v>146</v>
      </c>
      <c r="D6" s="146" t="s">
        <v>147</v>
      </c>
      <c r="E6" s="145" t="s">
        <v>148</v>
      </c>
      <c r="F6" s="144" t="s">
        <v>149</v>
      </c>
      <c r="G6" s="145" t="s">
        <v>31</v>
      </c>
      <c r="H6" s="148" t="s">
        <v>32</v>
      </c>
      <c r="I6" s="148" t="s">
        <v>150</v>
      </c>
      <c r="J6" s="148" t="s">
        <v>33</v>
      </c>
      <c r="K6" s="148" t="s">
        <v>151</v>
      </c>
      <c r="L6" s="148" t="s">
        <v>152</v>
      </c>
      <c r="M6" s="148" t="s">
        <v>153</v>
      </c>
      <c r="N6" s="148" t="s">
        <v>154</v>
      </c>
      <c r="O6" s="148" t="s">
        <v>155</v>
      </c>
      <c r="P6" s="148" t="s">
        <v>156</v>
      </c>
      <c r="Q6" s="148" t="s">
        <v>157</v>
      </c>
      <c r="R6" s="148" t="s">
        <v>158</v>
      </c>
      <c r="S6" s="148" t="s">
        <v>159</v>
      </c>
      <c r="T6" s="148" t="s">
        <v>160</v>
      </c>
      <c r="U6" s="148" t="s">
        <v>161</v>
      </c>
      <c r="V6" s="148" t="s">
        <v>162</v>
      </c>
      <c r="W6" s="148" t="s">
        <v>163</v>
      </c>
      <c r="X6" s="148" t="s">
        <v>164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165</v>
      </c>
      <c r="B8" s="164" t="s">
        <v>91</v>
      </c>
      <c r="C8" s="182" t="s">
        <v>92</v>
      </c>
      <c r="D8" s="165"/>
      <c r="E8" s="166"/>
      <c r="F8" s="167"/>
      <c r="G8" s="168">
        <f>SUMIF(AG9:AG13,"&lt;&gt;NOR",G9:G13)</f>
        <v>0</v>
      </c>
      <c r="H8" s="162"/>
      <c r="I8" s="162">
        <f>SUM(I9:I13)</f>
        <v>0</v>
      </c>
      <c r="J8" s="162"/>
      <c r="K8" s="162">
        <f>SUM(K9:K13)</f>
        <v>0</v>
      </c>
      <c r="L8" s="162"/>
      <c r="M8" s="162">
        <f>SUM(M9:M13)</f>
        <v>0</v>
      </c>
      <c r="N8" s="162"/>
      <c r="O8" s="162">
        <f>SUM(O9:O13)</f>
        <v>0</v>
      </c>
      <c r="P8" s="162"/>
      <c r="Q8" s="162">
        <f>SUM(Q9:Q13)</f>
        <v>0</v>
      </c>
      <c r="R8" s="162"/>
      <c r="S8" s="162"/>
      <c r="T8" s="162"/>
      <c r="U8" s="162"/>
      <c r="V8" s="162">
        <f>SUM(V9:V13)</f>
        <v>22.5</v>
      </c>
      <c r="W8" s="162"/>
      <c r="X8" s="162"/>
      <c r="AG8" t="s">
        <v>166</v>
      </c>
    </row>
    <row r="9" spans="1:60" ht="22.5" outlineLevel="1" x14ac:dyDescent="0.2">
      <c r="A9" s="175">
        <v>1</v>
      </c>
      <c r="B9" s="176" t="s">
        <v>1044</v>
      </c>
      <c r="C9" s="185" t="s">
        <v>1045</v>
      </c>
      <c r="D9" s="177" t="s">
        <v>207</v>
      </c>
      <c r="E9" s="178">
        <v>98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3.0000000000000001E-5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170</v>
      </c>
      <c r="T9" s="158" t="s">
        <v>170</v>
      </c>
      <c r="U9" s="158">
        <v>0.13500000000000001</v>
      </c>
      <c r="V9" s="158">
        <f>ROUND(E9*U9,2)</f>
        <v>13.23</v>
      </c>
      <c r="W9" s="158"/>
      <c r="X9" s="158" t="s">
        <v>171</v>
      </c>
      <c r="Y9" s="149"/>
      <c r="Z9" s="149"/>
      <c r="AA9" s="149"/>
      <c r="AB9" s="149"/>
      <c r="AC9" s="149"/>
      <c r="AD9" s="149"/>
      <c r="AE9" s="149"/>
      <c r="AF9" s="149"/>
      <c r="AG9" s="149" t="s">
        <v>172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5">
        <v>2</v>
      </c>
      <c r="B10" s="176" t="s">
        <v>1044</v>
      </c>
      <c r="C10" s="185" t="s">
        <v>1046</v>
      </c>
      <c r="D10" s="177" t="s">
        <v>207</v>
      </c>
      <c r="E10" s="178">
        <v>35</v>
      </c>
      <c r="F10" s="179"/>
      <c r="G10" s="180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8">
        <v>3.0000000000000001E-5</v>
      </c>
      <c r="O10" s="158">
        <f>ROUND(E10*N10,2)</f>
        <v>0</v>
      </c>
      <c r="P10" s="158">
        <v>0</v>
      </c>
      <c r="Q10" s="158">
        <f>ROUND(E10*P10,2)</f>
        <v>0</v>
      </c>
      <c r="R10" s="158"/>
      <c r="S10" s="158" t="s">
        <v>170</v>
      </c>
      <c r="T10" s="158" t="s">
        <v>170</v>
      </c>
      <c r="U10" s="158">
        <v>0.13500000000000001</v>
      </c>
      <c r="V10" s="158">
        <f>ROUND(E10*U10,2)</f>
        <v>4.7300000000000004</v>
      </c>
      <c r="W10" s="158"/>
      <c r="X10" s="158" t="s">
        <v>171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172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5">
        <v>3</v>
      </c>
      <c r="B11" s="176" t="s">
        <v>1044</v>
      </c>
      <c r="C11" s="185" t="s">
        <v>1047</v>
      </c>
      <c r="D11" s="177" t="s">
        <v>207</v>
      </c>
      <c r="E11" s="178">
        <v>20</v>
      </c>
      <c r="F11" s="179"/>
      <c r="G11" s="180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4.0000000000000003E-5</v>
      </c>
      <c r="O11" s="158">
        <f>ROUND(E11*N11,2)</f>
        <v>0</v>
      </c>
      <c r="P11" s="158">
        <v>0</v>
      </c>
      <c r="Q11" s="158">
        <f>ROUND(E11*P11,2)</f>
        <v>0</v>
      </c>
      <c r="R11" s="158"/>
      <c r="S11" s="158" t="s">
        <v>170</v>
      </c>
      <c r="T11" s="158" t="s">
        <v>170</v>
      </c>
      <c r="U11" s="158">
        <v>0.129</v>
      </c>
      <c r="V11" s="158">
        <f>ROUND(E11*U11,2)</f>
        <v>2.58</v>
      </c>
      <c r="W11" s="158"/>
      <c r="X11" s="158" t="s">
        <v>171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172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5">
        <v>4</v>
      </c>
      <c r="B12" s="176" t="s">
        <v>1044</v>
      </c>
      <c r="C12" s="185" t="s">
        <v>1048</v>
      </c>
      <c r="D12" s="177" t="s">
        <v>207</v>
      </c>
      <c r="E12" s="178">
        <v>15</v>
      </c>
      <c r="F12" s="179"/>
      <c r="G12" s="180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8">
        <v>5.0000000000000002E-5</v>
      </c>
      <c r="O12" s="158">
        <f>ROUND(E12*N12,2)</f>
        <v>0</v>
      </c>
      <c r="P12" s="158">
        <v>0</v>
      </c>
      <c r="Q12" s="158">
        <f>ROUND(E12*P12,2)</f>
        <v>0</v>
      </c>
      <c r="R12" s="158"/>
      <c r="S12" s="158" t="s">
        <v>170</v>
      </c>
      <c r="T12" s="158" t="s">
        <v>170</v>
      </c>
      <c r="U12" s="158">
        <v>0.13</v>
      </c>
      <c r="V12" s="158">
        <f>ROUND(E12*U12,2)</f>
        <v>1.95</v>
      </c>
      <c r="W12" s="158"/>
      <c r="X12" s="158" t="s">
        <v>171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172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5">
        <v>5</v>
      </c>
      <c r="B13" s="176" t="s">
        <v>1049</v>
      </c>
      <c r="C13" s="185" t="s">
        <v>1050</v>
      </c>
      <c r="D13" s="177" t="s">
        <v>211</v>
      </c>
      <c r="E13" s="178">
        <v>5.5399999999999998E-3</v>
      </c>
      <c r="F13" s="179"/>
      <c r="G13" s="180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8"/>
      <c r="S13" s="158" t="s">
        <v>170</v>
      </c>
      <c r="T13" s="158" t="s">
        <v>170</v>
      </c>
      <c r="U13" s="158">
        <v>1.74</v>
      </c>
      <c r="V13" s="158">
        <f>ROUND(E13*U13,2)</f>
        <v>0.01</v>
      </c>
      <c r="W13" s="158"/>
      <c r="X13" s="158" t="s">
        <v>760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761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163" t="s">
        <v>165</v>
      </c>
      <c r="B14" s="164" t="s">
        <v>103</v>
      </c>
      <c r="C14" s="182" t="s">
        <v>104</v>
      </c>
      <c r="D14" s="165"/>
      <c r="E14" s="166"/>
      <c r="F14" s="167"/>
      <c r="G14" s="168">
        <f>SUMIF(AG15:AG23,"&lt;&gt;NOR",G15:G23)</f>
        <v>0</v>
      </c>
      <c r="H14" s="162"/>
      <c r="I14" s="162">
        <f>SUM(I15:I23)</f>
        <v>0</v>
      </c>
      <c r="J14" s="162"/>
      <c r="K14" s="162">
        <f>SUM(K15:K23)</f>
        <v>0</v>
      </c>
      <c r="L14" s="162"/>
      <c r="M14" s="162">
        <f>SUM(M15:M23)</f>
        <v>0</v>
      </c>
      <c r="N14" s="162"/>
      <c r="O14" s="162">
        <f>SUM(O15:O23)</f>
        <v>0.25</v>
      </c>
      <c r="P14" s="162"/>
      <c r="Q14" s="162">
        <f>SUM(Q15:Q23)</f>
        <v>0</v>
      </c>
      <c r="R14" s="162"/>
      <c r="S14" s="162"/>
      <c r="T14" s="162"/>
      <c r="U14" s="162"/>
      <c r="V14" s="162">
        <f>SUM(V15:V23)</f>
        <v>14.73</v>
      </c>
      <c r="W14" s="162"/>
      <c r="X14" s="162"/>
      <c r="AG14" t="s">
        <v>166</v>
      </c>
    </row>
    <row r="15" spans="1:60" outlineLevel="1" x14ac:dyDescent="0.2">
      <c r="A15" s="175">
        <v>6</v>
      </c>
      <c r="B15" s="176" t="s">
        <v>1051</v>
      </c>
      <c r="C15" s="185" t="s">
        <v>1052</v>
      </c>
      <c r="D15" s="177" t="s">
        <v>550</v>
      </c>
      <c r="E15" s="178">
        <v>1</v>
      </c>
      <c r="F15" s="179"/>
      <c r="G15" s="180">
        <f t="shared" ref="G15:G23" si="0">ROUND(E15*F15,2)</f>
        <v>0</v>
      </c>
      <c r="H15" s="159"/>
      <c r="I15" s="158">
        <f t="shared" ref="I15:I23" si="1">ROUND(E15*H15,2)</f>
        <v>0</v>
      </c>
      <c r="J15" s="159"/>
      <c r="K15" s="158">
        <f t="shared" ref="K15:K23" si="2">ROUND(E15*J15,2)</f>
        <v>0</v>
      </c>
      <c r="L15" s="158">
        <v>21</v>
      </c>
      <c r="M15" s="158">
        <f t="shared" ref="M15:M23" si="3">G15*(1+L15/100)</f>
        <v>0</v>
      </c>
      <c r="N15" s="158">
        <v>4.6000000000000001E-4</v>
      </c>
      <c r="O15" s="158">
        <f t="shared" ref="O15:O23" si="4">ROUND(E15*N15,2)</f>
        <v>0</v>
      </c>
      <c r="P15" s="158">
        <v>0</v>
      </c>
      <c r="Q15" s="158">
        <f t="shared" ref="Q15:Q23" si="5">ROUND(E15*P15,2)</f>
        <v>0</v>
      </c>
      <c r="R15" s="158"/>
      <c r="S15" s="158" t="s">
        <v>170</v>
      </c>
      <c r="T15" s="158" t="s">
        <v>170</v>
      </c>
      <c r="U15" s="158">
        <v>7.8280000000000003</v>
      </c>
      <c r="V15" s="158">
        <f t="shared" ref="V15:V23" si="6">ROUND(E15*U15,2)</f>
        <v>7.83</v>
      </c>
      <c r="W15" s="158"/>
      <c r="X15" s="158" t="s">
        <v>171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172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5">
        <v>7</v>
      </c>
      <c r="B16" s="176" t="s">
        <v>1053</v>
      </c>
      <c r="C16" s="185" t="s">
        <v>1054</v>
      </c>
      <c r="D16" s="177" t="s">
        <v>184</v>
      </c>
      <c r="E16" s="178">
        <v>1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3.7499999999999999E-2</v>
      </c>
      <c r="O16" s="158">
        <f t="shared" si="4"/>
        <v>0.04</v>
      </c>
      <c r="P16" s="158">
        <v>0</v>
      </c>
      <c r="Q16" s="158">
        <f t="shared" si="5"/>
        <v>0</v>
      </c>
      <c r="R16" s="158"/>
      <c r="S16" s="158" t="s">
        <v>412</v>
      </c>
      <c r="T16" s="158" t="s">
        <v>413</v>
      </c>
      <c r="U16" s="158">
        <v>0</v>
      </c>
      <c r="V16" s="158">
        <f t="shared" si="6"/>
        <v>0</v>
      </c>
      <c r="W16" s="158"/>
      <c r="X16" s="158" t="s">
        <v>501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502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5">
        <v>8</v>
      </c>
      <c r="B17" s="176" t="s">
        <v>1055</v>
      </c>
      <c r="C17" s="185" t="s">
        <v>1056</v>
      </c>
      <c r="D17" s="177" t="s">
        <v>550</v>
      </c>
      <c r="E17" s="178">
        <v>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8">
        <v>8.6819999999999994E-2</v>
      </c>
      <c r="O17" s="158">
        <f t="shared" si="4"/>
        <v>0.09</v>
      </c>
      <c r="P17" s="158">
        <v>0</v>
      </c>
      <c r="Q17" s="158">
        <f t="shared" si="5"/>
        <v>0</v>
      </c>
      <c r="R17" s="158"/>
      <c r="S17" s="158" t="s">
        <v>170</v>
      </c>
      <c r="T17" s="158" t="s">
        <v>170</v>
      </c>
      <c r="U17" s="158">
        <v>3.1440000000000001</v>
      </c>
      <c r="V17" s="158">
        <f t="shared" si="6"/>
        <v>3.14</v>
      </c>
      <c r="W17" s="158"/>
      <c r="X17" s="158" t="s">
        <v>171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172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5">
        <v>9</v>
      </c>
      <c r="B18" s="176" t="s">
        <v>1057</v>
      </c>
      <c r="C18" s="185" t="s">
        <v>1058</v>
      </c>
      <c r="D18" s="177" t="s">
        <v>550</v>
      </c>
      <c r="E18" s="178">
        <v>1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8"/>
      <c r="S18" s="158" t="s">
        <v>170</v>
      </c>
      <c r="T18" s="158" t="s">
        <v>170</v>
      </c>
      <c r="U18" s="158">
        <v>0.9</v>
      </c>
      <c r="V18" s="158">
        <f t="shared" si="6"/>
        <v>0.9</v>
      </c>
      <c r="W18" s="158"/>
      <c r="X18" s="158" t="s">
        <v>171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172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5">
        <v>10</v>
      </c>
      <c r="B19" s="176" t="s">
        <v>1059</v>
      </c>
      <c r="C19" s="185" t="s">
        <v>1060</v>
      </c>
      <c r="D19" s="177" t="s">
        <v>184</v>
      </c>
      <c r="E19" s="178">
        <v>1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8">
        <v>0</v>
      </c>
      <c r="O19" s="158">
        <f t="shared" si="4"/>
        <v>0</v>
      </c>
      <c r="P19" s="158">
        <v>0</v>
      </c>
      <c r="Q19" s="158">
        <f t="shared" si="5"/>
        <v>0</v>
      </c>
      <c r="R19" s="158"/>
      <c r="S19" s="158" t="s">
        <v>412</v>
      </c>
      <c r="T19" s="158" t="s">
        <v>1061</v>
      </c>
      <c r="U19" s="158">
        <v>0.35</v>
      </c>
      <c r="V19" s="158">
        <f t="shared" si="6"/>
        <v>0.35</v>
      </c>
      <c r="W19" s="158"/>
      <c r="X19" s="158" t="s">
        <v>171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172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5">
        <v>11</v>
      </c>
      <c r="B20" s="176" t="s">
        <v>1062</v>
      </c>
      <c r="C20" s="185" t="s">
        <v>1063</v>
      </c>
      <c r="D20" s="177" t="s">
        <v>184</v>
      </c>
      <c r="E20" s="178">
        <v>1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8">
        <v>3.7499999999999999E-2</v>
      </c>
      <c r="O20" s="158">
        <f t="shared" si="4"/>
        <v>0.04</v>
      </c>
      <c r="P20" s="158">
        <v>0</v>
      </c>
      <c r="Q20" s="158">
        <f t="shared" si="5"/>
        <v>0</v>
      </c>
      <c r="R20" s="158"/>
      <c r="S20" s="158" t="s">
        <v>412</v>
      </c>
      <c r="T20" s="158" t="s">
        <v>413</v>
      </c>
      <c r="U20" s="158">
        <v>0</v>
      </c>
      <c r="V20" s="158">
        <f t="shared" si="6"/>
        <v>0</v>
      </c>
      <c r="W20" s="158"/>
      <c r="X20" s="158" t="s">
        <v>501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502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5">
        <v>12</v>
      </c>
      <c r="B21" s="176" t="s">
        <v>1064</v>
      </c>
      <c r="C21" s="185" t="s">
        <v>1065</v>
      </c>
      <c r="D21" s="177" t="s">
        <v>184</v>
      </c>
      <c r="E21" s="178">
        <v>1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8">
        <v>3.7499999999999999E-2</v>
      </c>
      <c r="O21" s="158">
        <f t="shared" si="4"/>
        <v>0.04</v>
      </c>
      <c r="P21" s="158">
        <v>0</v>
      </c>
      <c r="Q21" s="158">
        <f t="shared" si="5"/>
        <v>0</v>
      </c>
      <c r="R21" s="158"/>
      <c r="S21" s="158" t="s">
        <v>412</v>
      </c>
      <c r="T21" s="158" t="s">
        <v>413</v>
      </c>
      <c r="U21" s="158">
        <v>0</v>
      </c>
      <c r="V21" s="158">
        <f t="shared" si="6"/>
        <v>0</v>
      </c>
      <c r="W21" s="158"/>
      <c r="X21" s="158" t="s">
        <v>501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502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5">
        <v>13</v>
      </c>
      <c r="B22" s="176" t="s">
        <v>1066</v>
      </c>
      <c r="C22" s="185" t="s">
        <v>1067</v>
      </c>
      <c r="D22" s="177" t="s">
        <v>184</v>
      </c>
      <c r="E22" s="178">
        <v>1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8">
        <v>3.7499999999999999E-2</v>
      </c>
      <c r="O22" s="158">
        <f t="shared" si="4"/>
        <v>0.04</v>
      </c>
      <c r="P22" s="158">
        <v>0</v>
      </c>
      <c r="Q22" s="158">
        <f t="shared" si="5"/>
        <v>0</v>
      </c>
      <c r="R22" s="158"/>
      <c r="S22" s="158" t="s">
        <v>412</v>
      </c>
      <c r="T22" s="158" t="s">
        <v>413</v>
      </c>
      <c r="U22" s="158">
        <v>0</v>
      </c>
      <c r="V22" s="158">
        <f t="shared" si="6"/>
        <v>0</v>
      </c>
      <c r="W22" s="158"/>
      <c r="X22" s="158" t="s">
        <v>501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502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5">
        <v>14</v>
      </c>
      <c r="B23" s="176" t="s">
        <v>1068</v>
      </c>
      <c r="C23" s="185" t="s">
        <v>1069</v>
      </c>
      <c r="D23" s="177" t="s">
        <v>211</v>
      </c>
      <c r="E23" s="178">
        <v>0.23727999999999999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8">
        <v>0</v>
      </c>
      <c r="O23" s="158">
        <f t="shared" si="4"/>
        <v>0</v>
      </c>
      <c r="P23" s="158">
        <v>0</v>
      </c>
      <c r="Q23" s="158">
        <f t="shared" si="5"/>
        <v>0</v>
      </c>
      <c r="R23" s="158"/>
      <c r="S23" s="158" t="s">
        <v>170</v>
      </c>
      <c r="T23" s="158" t="s">
        <v>170</v>
      </c>
      <c r="U23" s="158">
        <v>10.582000000000001</v>
      </c>
      <c r="V23" s="158">
        <f t="shared" si="6"/>
        <v>2.5099999999999998</v>
      </c>
      <c r="W23" s="158"/>
      <c r="X23" s="158" t="s">
        <v>760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761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3" t="s">
        <v>165</v>
      </c>
      <c r="B24" s="164" t="s">
        <v>105</v>
      </c>
      <c r="C24" s="182" t="s">
        <v>106</v>
      </c>
      <c r="D24" s="165"/>
      <c r="E24" s="166"/>
      <c r="F24" s="167"/>
      <c r="G24" s="168">
        <f>SUMIF(AG25:AG30,"&lt;&gt;NOR",G25:G30)</f>
        <v>0</v>
      </c>
      <c r="H24" s="162"/>
      <c r="I24" s="162">
        <f>SUM(I25:I30)</f>
        <v>0</v>
      </c>
      <c r="J24" s="162"/>
      <c r="K24" s="162">
        <f>SUM(K25:K30)</f>
        <v>0</v>
      </c>
      <c r="L24" s="162"/>
      <c r="M24" s="162">
        <f>SUM(M25:M30)</f>
        <v>0</v>
      </c>
      <c r="N24" s="162"/>
      <c r="O24" s="162">
        <f>SUM(O25:O30)</f>
        <v>0.14000000000000001</v>
      </c>
      <c r="P24" s="162"/>
      <c r="Q24" s="162">
        <f>SUM(Q25:Q30)</f>
        <v>0</v>
      </c>
      <c r="R24" s="162"/>
      <c r="S24" s="162"/>
      <c r="T24" s="162"/>
      <c r="U24" s="162"/>
      <c r="V24" s="162">
        <f>SUM(V25:V30)</f>
        <v>54.800000000000004</v>
      </c>
      <c r="W24" s="162"/>
      <c r="X24" s="162"/>
      <c r="AG24" t="s">
        <v>166</v>
      </c>
    </row>
    <row r="25" spans="1:60" outlineLevel="1" x14ac:dyDescent="0.2">
      <c r="A25" s="175">
        <v>15</v>
      </c>
      <c r="B25" s="176" t="s">
        <v>1070</v>
      </c>
      <c r="C25" s="185" t="s">
        <v>1071</v>
      </c>
      <c r="D25" s="177" t="s">
        <v>207</v>
      </c>
      <c r="E25" s="178">
        <v>98</v>
      </c>
      <c r="F25" s="179"/>
      <c r="G25" s="180">
        <f t="shared" ref="G25:G30" si="7">ROUND(E25*F25,2)</f>
        <v>0</v>
      </c>
      <c r="H25" s="159"/>
      <c r="I25" s="158">
        <f t="shared" ref="I25:I30" si="8">ROUND(E25*H25,2)</f>
        <v>0</v>
      </c>
      <c r="J25" s="159"/>
      <c r="K25" s="158">
        <f t="shared" ref="K25:K30" si="9">ROUND(E25*J25,2)</f>
        <v>0</v>
      </c>
      <c r="L25" s="158">
        <v>21</v>
      </c>
      <c r="M25" s="158">
        <f t="shared" ref="M25:M30" si="10">G25*(1+L25/100)</f>
        <v>0</v>
      </c>
      <c r="N25" s="158">
        <v>7.6000000000000004E-4</v>
      </c>
      <c r="O25" s="158">
        <f t="shared" ref="O25:O30" si="11">ROUND(E25*N25,2)</f>
        <v>7.0000000000000007E-2</v>
      </c>
      <c r="P25" s="158">
        <v>0</v>
      </c>
      <c r="Q25" s="158">
        <f t="shared" ref="Q25:Q30" si="12">ROUND(E25*P25,2)</f>
        <v>0</v>
      </c>
      <c r="R25" s="158"/>
      <c r="S25" s="158" t="s">
        <v>170</v>
      </c>
      <c r="T25" s="158" t="s">
        <v>170</v>
      </c>
      <c r="U25" s="158">
        <v>0.29737999999999998</v>
      </c>
      <c r="V25" s="158">
        <f t="shared" ref="V25:V30" si="13">ROUND(E25*U25,2)</f>
        <v>29.14</v>
      </c>
      <c r="W25" s="158"/>
      <c r="X25" s="158" t="s">
        <v>171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172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5">
        <v>16</v>
      </c>
      <c r="B26" s="176" t="s">
        <v>1072</v>
      </c>
      <c r="C26" s="185" t="s">
        <v>1073</v>
      </c>
      <c r="D26" s="177" t="s">
        <v>207</v>
      </c>
      <c r="E26" s="178">
        <v>35</v>
      </c>
      <c r="F26" s="179"/>
      <c r="G26" s="180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8">
        <v>8.8000000000000003E-4</v>
      </c>
      <c r="O26" s="158">
        <f t="shared" si="11"/>
        <v>0.03</v>
      </c>
      <c r="P26" s="158">
        <v>0</v>
      </c>
      <c r="Q26" s="158">
        <f t="shared" si="12"/>
        <v>0</v>
      </c>
      <c r="R26" s="158"/>
      <c r="S26" s="158" t="s">
        <v>170</v>
      </c>
      <c r="T26" s="158" t="s">
        <v>170</v>
      </c>
      <c r="U26" s="158">
        <v>0.30737999999999999</v>
      </c>
      <c r="V26" s="158">
        <f t="shared" si="13"/>
        <v>10.76</v>
      </c>
      <c r="W26" s="158"/>
      <c r="X26" s="158" t="s">
        <v>171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172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5">
        <v>17</v>
      </c>
      <c r="B27" s="176" t="s">
        <v>1074</v>
      </c>
      <c r="C27" s="185" t="s">
        <v>1075</v>
      </c>
      <c r="D27" s="177" t="s">
        <v>207</v>
      </c>
      <c r="E27" s="178">
        <v>20</v>
      </c>
      <c r="F27" s="179"/>
      <c r="G27" s="180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8">
        <v>1.01E-3</v>
      </c>
      <c r="O27" s="158">
        <f t="shared" si="11"/>
        <v>0.02</v>
      </c>
      <c r="P27" s="158">
        <v>0</v>
      </c>
      <c r="Q27" s="158">
        <f t="shared" si="12"/>
        <v>0</v>
      </c>
      <c r="R27" s="158"/>
      <c r="S27" s="158" t="s">
        <v>170</v>
      </c>
      <c r="T27" s="158" t="s">
        <v>170</v>
      </c>
      <c r="U27" s="158">
        <v>0.31738</v>
      </c>
      <c r="V27" s="158">
        <f t="shared" si="13"/>
        <v>6.35</v>
      </c>
      <c r="W27" s="158"/>
      <c r="X27" s="158" t="s">
        <v>171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172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5">
        <v>18</v>
      </c>
      <c r="B28" s="176" t="s">
        <v>1076</v>
      </c>
      <c r="C28" s="185" t="s">
        <v>1077</v>
      </c>
      <c r="D28" s="177" t="s">
        <v>207</v>
      </c>
      <c r="E28" s="178">
        <v>15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8">
        <v>1.6000000000000001E-3</v>
      </c>
      <c r="O28" s="158">
        <f t="shared" si="11"/>
        <v>0.02</v>
      </c>
      <c r="P28" s="158">
        <v>0</v>
      </c>
      <c r="Q28" s="158">
        <f t="shared" si="12"/>
        <v>0</v>
      </c>
      <c r="R28" s="158"/>
      <c r="S28" s="158" t="s">
        <v>170</v>
      </c>
      <c r="T28" s="158" t="s">
        <v>170</v>
      </c>
      <c r="U28" s="158">
        <v>0.33332000000000001</v>
      </c>
      <c r="V28" s="158">
        <f t="shared" si="13"/>
        <v>5</v>
      </c>
      <c r="W28" s="158"/>
      <c r="X28" s="158" t="s">
        <v>171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172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5">
        <v>19</v>
      </c>
      <c r="B29" s="176" t="s">
        <v>1078</v>
      </c>
      <c r="C29" s="185" t="s">
        <v>1079</v>
      </c>
      <c r="D29" s="177" t="s">
        <v>207</v>
      </c>
      <c r="E29" s="178">
        <v>168</v>
      </c>
      <c r="F29" s="179"/>
      <c r="G29" s="180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8">
        <v>0</v>
      </c>
      <c r="O29" s="158">
        <f t="shared" si="11"/>
        <v>0</v>
      </c>
      <c r="P29" s="158">
        <v>0</v>
      </c>
      <c r="Q29" s="158">
        <f t="shared" si="12"/>
        <v>0</v>
      </c>
      <c r="R29" s="158"/>
      <c r="S29" s="158" t="s">
        <v>170</v>
      </c>
      <c r="T29" s="158" t="s">
        <v>170</v>
      </c>
      <c r="U29" s="158">
        <v>1.7999999999999999E-2</v>
      </c>
      <c r="V29" s="158">
        <f t="shared" si="13"/>
        <v>3.02</v>
      </c>
      <c r="W29" s="158"/>
      <c r="X29" s="158" t="s">
        <v>171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172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5">
        <v>20</v>
      </c>
      <c r="B30" s="176" t="s">
        <v>1080</v>
      </c>
      <c r="C30" s="185" t="s">
        <v>1081</v>
      </c>
      <c r="D30" s="177" t="s">
        <v>211</v>
      </c>
      <c r="E30" s="178">
        <v>0.14948</v>
      </c>
      <c r="F30" s="179"/>
      <c r="G30" s="180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8">
        <v>0</v>
      </c>
      <c r="O30" s="158">
        <f t="shared" si="11"/>
        <v>0</v>
      </c>
      <c r="P30" s="158">
        <v>0</v>
      </c>
      <c r="Q30" s="158">
        <f t="shared" si="12"/>
        <v>0</v>
      </c>
      <c r="R30" s="158"/>
      <c r="S30" s="158" t="s">
        <v>170</v>
      </c>
      <c r="T30" s="158" t="s">
        <v>170</v>
      </c>
      <c r="U30" s="158">
        <v>3.5630000000000002</v>
      </c>
      <c r="V30" s="158">
        <f t="shared" si="13"/>
        <v>0.53</v>
      </c>
      <c r="W30" s="158"/>
      <c r="X30" s="158" t="s">
        <v>760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761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63" t="s">
        <v>165</v>
      </c>
      <c r="B31" s="164" t="s">
        <v>107</v>
      </c>
      <c r="C31" s="182" t="s">
        <v>108</v>
      </c>
      <c r="D31" s="165"/>
      <c r="E31" s="166"/>
      <c r="F31" s="167"/>
      <c r="G31" s="168">
        <f>SUMIF(AG32:AG47,"&lt;&gt;NOR",G32:G47)</f>
        <v>0</v>
      </c>
      <c r="H31" s="162"/>
      <c r="I31" s="162">
        <f>SUM(I32:I47)</f>
        <v>0</v>
      </c>
      <c r="J31" s="162"/>
      <c r="K31" s="162">
        <f>SUM(K32:K47)</f>
        <v>0</v>
      </c>
      <c r="L31" s="162"/>
      <c r="M31" s="162">
        <f>SUM(M32:M47)</f>
        <v>0</v>
      </c>
      <c r="N31" s="162"/>
      <c r="O31" s="162">
        <f>SUM(O32:O47)</f>
        <v>0.01</v>
      </c>
      <c r="P31" s="162"/>
      <c r="Q31" s="162">
        <f>SUM(Q32:Q47)</f>
        <v>0</v>
      </c>
      <c r="R31" s="162"/>
      <c r="S31" s="162"/>
      <c r="T31" s="162"/>
      <c r="U31" s="162"/>
      <c r="V31" s="162">
        <f>SUM(V32:V47)</f>
        <v>7.62</v>
      </c>
      <c r="W31" s="162"/>
      <c r="X31" s="162"/>
      <c r="AG31" t="s">
        <v>166</v>
      </c>
    </row>
    <row r="32" spans="1:60" outlineLevel="1" x14ac:dyDescent="0.2">
      <c r="A32" s="175">
        <v>21</v>
      </c>
      <c r="B32" s="176" t="s">
        <v>1082</v>
      </c>
      <c r="C32" s="185" t="s">
        <v>1083</v>
      </c>
      <c r="D32" s="177" t="s">
        <v>184</v>
      </c>
      <c r="E32" s="178">
        <v>18</v>
      </c>
      <c r="F32" s="179"/>
      <c r="G32" s="180">
        <f t="shared" ref="G32:G47" si="14">ROUND(E32*F32,2)</f>
        <v>0</v>
      </c>
      <c r="H32" s="159"/>
      <c r="I32" s="158">
        <f t="shared" ref="I32:I47" si="15">ROUND(E32*H32,2)</f>
        <v>0</v>
      </c>
      <c r="J32" s="159"/>
      <c r="K32" s="158">
        <f t="shared" ref="K32:K47" si="16">ROUND(E32*J32,2)</f>
        <v>0</v>
      </c>
      <c r="L32" s="158">
        <v>21</v>
      </c>
      <c r="M32" s="158">
        <f t="shared" ref="M32:M47" si="17">G32*(1+L32/100)</f>
        <v>0</v>
      </c>
      <c r="N32" s="158">
        <v>0</v>
      </c>
      <c r="O32" s="158">
        <f t="shared" ref="O32:O47" si="18">ROUND(E32*N32,2)</f>
        <v>0</v>
      </c>
      <c r="P32" s="158">
        <v>0</v>
      </c>
      <c r="Q32" s="158">
        <f t="shared" ref="Q32:Q47" si="19">ROUND(E32*P32,2)</f>
        <v>0</v>
      </c>
      <c r="R32" s="158"/>
      <c r="S32" s="158" t="s">
        <v>170</v>
      </c>
      <c r="T32" s="158" t="s">
        <v>170</v>
      </c>
      <c r="U32" s="158">
        <v>5.0999999999999997E-2</v>
      </c>
      <c r="V32" s="158">
        <f t="shared" ref="V32:V47" si="20">ROUND(E32*U32,2)</f>
        <v>0.92</v>
      </c>
      <c r="W32" s="158"/>
      <c r="X32" s="158" t="s">
        <v>171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172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5">
        <v>22</v>
      </c>
      <c r="B33" s="176" t="s">
        <v>1084</v>
      </c>
      <c r="C33" s="185" t="s">
        <v>1085</v>
      </c>
      <c r="D33" s="177" t="s">
        <v>184</v>
      </c>
      <c r="E33" s="178">
        <v>18</v>
      </c>
      <c r="F33" s="179"/>
      <c r="G33" s="180">
        <f t="shared" si="14"/>
        <v>0</v>
      </c>
      <c r="H33" s="159"/>
      <c r="I33" s="158">
        <f t="shared" si="15"/>
        <v>0</v>
      </c>
      <c r="J33" s="159"/>
      <c r="K33" s="158">
        <f t="shared" si="16"/>
        <v>0</v>
      </c>
      <c r="L33" s="158">
        <v>21</v>
      </c>
      <c r="M33" s="158">
        <f t="shared" si="17"/>
        <v>0</v>
      </c>
      <c r="N33" s="158">
        <v>1.3999999999999999E-4</v>
      </c>
      <c r="O33" s="158">
        <f t="shared" si="18"/>
        <v>0</v>
      </c>
      <c r="P33" s="158">
        <v>0</v>
      </c>
      <c r="Q33" s="158">
        <f t="shared" si="19"/>
        <v>0</v>
      </c>
      <c r="R33" s="158" t="s">
        <v>500</v>
      </c>
      <c r="S33" s="158" t="s">
        <v>170</v>
      </c>
      <c r="T33" s="158" t="s">
        <v>170</v>
      </c>
      <c r="U33" s="158">
        <v>0</v>
      </c>
      <c r="V33" s="158">
        <f t="shared" si="20"/>
        <v>0</v>
      </c>
      <c r="W33" s="158"/>
      <c r="X33" s="158" t="s">
        <v>501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502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5">
        <v>23</v>
      </c>
      <c r="B34" s="176" t="s">
        <v>1086</v>
      </c>
      <c r="C34" s="185" t="s">
        <v>1087</v>
      </c>
      <c r="D34" s="177" t="s">
        <v>184</v>
      </c>
      <c r="E34" s="178">
        <v>4</v>
      </c>
      <c r="F34" s="179"/>
      <c r="G34" s="180">
        <f t="shared" si="14"/>
        <v>0</v>
      </c>
      <c r="H34" s="159"/>
      <c r="I34" s="158">
        <f t="shared" si="15"/>
        <v>0</v>
      </c>
      <c r="J34" s="159"/>
      <c r="K34" s="158">
        <f t="shared" si="16"/>
        <v>0</v>
      </c>
      <c r="L34" s="158">
        <v>21</v>
      </c>
      <c r="M34" s="158">
        <f t="shared" si="17"/>
        <v>0</v>
      </c>
      <c r="N34" s="158">
        <v>1E-4</v>
      </c>
      <c r="O34" s="158">
        <f t="shared" si="18"/>
        <v>0</v>
      </c>
      <c r="P34" s="158">
        <v>0</v>
      </c>
      <c r="Q34" s="158">
        <f t="shared" si="19"/>
        <v>0</v>
      </c>
      <c r="R34" s="158"/>
      <c r="S34" s="158" t="s">
        <v>170</v>
      </c>
      <c r="T34" s="158" t="s">
        <v>170</v>
      </c>
      <c r="U34" s="158">
        <v>6.2E-2</v>
      </c>
      <c r="V34" s="158">
        <f t="shared" si="20"/>
        <v>0.25</v>
      </c>
      <c r="W34" s="158"/>
      <c r="X34" s="158" t="s">
        <v>171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172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75">
        <v>24</v>
      </c>
      <c r="B35" s="176" t="s">
        <v>1088</v>
      </c>
      <c r="C35" s="185" t="s">
        <v>1089</v>
      </c>
      <c r="D35" s="177" t="s">
        <v>184</v>
      </c>
      <c r="E35" s="178">
        <v>1</v>
      </c>
      <c r="F35" s="179"/>
      <c r="G35" s="180">
        <f t="shared" si="14"/>
        <v>0</v>
      </c>
      <c r="H35" s="159"/>
      <c r="I35" s="158">
        <f t="shared" si="15"/>
        <v>0</v>
      </c>
      <c r="J35" s="159"/>
      <c r="K35" s="158">
        <f t="shared" si="16"/>
        <v>0</v>
      </c>
      <c r="L35" s="158">
        <v>21</v>
      </c>
      <c r="M35" s="158">
        <f t="shared" si="17"/>
        <v>0</v>
      </c>
      <c r="N35" s="158">
        <v>2.0000000000000001E-4</v>
      </c>
      <c r="O35" s="158">
        <f t="shared" si="18"/>
        <v>0</v>
      </c>
      <c r="P35" s="158">
        <v>0</v>
      </c>
      <c r="Q35" s="158">
        <f t="shared" si="19"/>
        <v>0</v>
      </c>
      <c r="R35" s="158"/>
      <c r="S35" s="158" t="s">
        <v>170</v>
      </c>
      <c r="T35" s="158" t="s">
        <v>170</v>
      </c>
      <c r="U35" s="158">
        <v>0.17499999999999999</v>
      </c>
      <c r="V35" s="158">
        <f t="shared" si="20"/>
        <v>0.18</v>
      </c>
      <c r="W35" s="158"/>
      <c r="X35" s="158" t="s">
        <v>171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172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5">
        <v>25</v>
      </c>
      <c r="B36" s="176" t="s">
        <v>1090</v>
      </c>
      <c r="C36" s="185" t="s">
        <v>1091</v>
      </c>
      <c r="D36" s="177" t="s">
        <v>184</v>
      </c>
      <c r="E36" s="178">
        <v>1</v>
      </c>
      <c r="F36" s="179"/>
      <c r="G36" s="180">
        <f t="shared" si="14"/>
        <v>0</v>
      </c>
      <c r="H36" s="159"/>
      <c r="I36" s="158">
        <f t="shared" si="15"/>
        <v>0</v>
      </c>
      <c r="J36" s="159"/>
      <c r="K36" s="158">
        <f t="shared" si="16"/>
        <v>0</v>
      </c>
      <c r="L36" s="158">
        <v>21</v>
      </c>
      <c r="M36" s="158">
        <f t="shared" si="17"/>
        <v>0</v>
      </c>
      <c r="N36" s="158">
        <v>2.3000000000000001E-4</v>
      </c>
      <c r="O36" s="158">
        <f t="shared" si="18"/>
        <v>0</v>
      </c>
      <c r="P36" s="158">
        <v>0</v>
      </c>
      <c r="Q36" s="158">
        <f t="shared" si="19"/>
        <v>0</v>
      </c>
      <c r="R36" s="158"/>
      <c r="S36" s="158" t="s">
        <v>170</v>
      </c>
      <c r="T36" s="158" t="s">
        <v>170</v>
      </c>
      <c r="U36" s="158">
        <v>8.2000000000000003E-2</v>
      </c>
      <c r="V36" s="158">
        <f t="shared" si="20"/>
        <v>0.08</v>
      </c>
      <c r="W36" s="158"/>
      <c r="X36" s="158" t="s">
        <v>171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172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5">
        <v>26</v>
      </c>
      <c r="B37" s="176" t="s">
        <v>1092</v>
      </c>
      <c r="C37" s="185" t="s">
        <v>1093</v>
      </c>
      <c r="D37" s="177" t="s">
        <v>184</v>
      </c>
      <c r="E37" s="178">
        <v>17</v>
      </c>
      <c r="F37" s="179"/>
      <c r="G37" s="180">
        <f t="shared" si="14"/>
        <v>0</v>
      </c>
      <c r="H37" s="159"/>
      <c r="I37" s="158">
        <f t="shared" si="15"/>
        <v>0</v>
      </c>
      <c r="J37" s="159"/>
      <c r="K37" s="158">
        <f t="shared" si="16"/>
        <v>0</v>
      </c>
      <c r="L37" s="158">
        <v>21</v>
      </c>
      <c r="M37" s="158">
        <f t="shared" si="17"/>
        <v>0</v>
      </c>
      <c r="N37" s="158">
        <v>5.9999999999999995E-4</v>
      </c>
      <c r="O37" s="158">
        <f t="shared" si="18"/>
        <v>0.01</v>
      </c>
      <c r="P37" s="158">
        <v>0</v>
      </c>
      <c r="Q37" s="158">
        <f t="shared" si="19"/>
        <v>0</v>
      </c>
      <c r="R37" s="158"/>
      <c r="S37" s="158" t="s">
        <v>170</v>
      </c>
      <c r="T37" s="158" t="s">
        <v>170</v>
      </c>
      <c r="U37" s="158">
        <v>0.186</v>
      </c>
      <c r="V37" s="158">
        <f t="shared" si="20"/>
        <v>3.16</v>
      </c>
      <c r="W37" s="158"/>
      <c r="X37" s="158" t="s">
        <v>171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172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5">
        <v>27</v>
      </c>
      <c r="B38" s="176" t="s">
        <v>1094</v>
      </c>
      <c r="C38" s="185" t="s">
        <v>1095</v>
      </c>
      <c r="D38" s="177" t="s">
        <v>184</v>
      </c>
      <c r="E38" s="178">
        <v>4</v>
      </c>
      <c r="F38" s="179"/>
      <c r="G38" s="180">
        <f t="shared" si="14"/>
        <v>0</v>
      </c>
      <c r="H38" s="159"/>
      <c r="I38" s="158">
        <f t="shared" si="15"/>
        <v>0</v>
      </c>
      <c r="J38" s="159"/>
      <c r="K38" s="158">
        <f t="shared" si="16"/>
        <v>0</v>
      </c>
      <c r="L38" s="158">
        <v>21</v>
      </c>
      <c r="M38" s="158">
        <f t="shared" si="17"/>
        <v>0</v>
      </c>
      <c r="N38" s="158">
        <v>3.1E-4</v>
      </c>
      <c r="O38" s="158">
        <f t="shared" si="18"/>
        <v>0</v>
      </c>
      <c r="P38" s="158">
        <v>0</v>
      </c>
      <c r="Q38" s="158">
        <f t="shared" si="19"/>
        <v>0</v>
      </c>
      <c r="R38" s="158"/>
      <c r="S38" s="158" t="s">
        <v>170</v>
      </c>
      <c r="T38" s="158" t="s">
        <v>170</v>
      </c>
      <c r="U38" s="158">
        <v>0.20699999999999999</v>
      </c>
      <c r="V38" s="158">
        <f t="shared" si="20"/>
        <v>0.83</v>
      </c>
      <c r="W38" s="158"/>
      <c r="X38" s="158" t="s">
        <v>171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172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5">
        <v>28</v>
      </c>
      <c r="B39" s="176" t="s">
        <v>1096</v>
      </c>
      <c r="C39" s="185" t="s">
        <v>1097</v>
      </c>
      <c r="D39" s="177" t="s">
        <v>184</v>
      </c>
      <c r="E39" s="178">
        <v>1</v>
      </c>
      <c r="F39" s="179"/>
      <c r="G39" s="180">
        <f t="shared" si="14"/>
        <v>0</v>
      </c>
      <c r="H39" s="159"/>
      <c r="I39" s="158">
        <f t="shared" si="15"/>
        <v>0</v>
      </c>
      <c r="J39" s="159"/>
      <c r="K39" s="158">
        <f t="shared" si="16"/>
        <v>0</v>
      </c>
      <c r="L39" s="158">
        <v>21</v>
      </c>
      <c r="M39" s="158">
        <f t="shared" si="17"/>
        <v>0</v>
      </c>
      <c r="N39" s="158">
        <v>1.1E-4</v>
      </c>
      <c r="O39" s="158">
        <f t="shared" si="18"/>
        <v>0</v>
      </c>
      <c r="P39" s="158">
        <v>0</v>
      </c>
      <c r="Q39" s="158">
        <f t="shared" si="19"/>
        <v>0</v>
      </c>
      <c r="R39" s="158"/>
      <c r="S39" s="158" t="s">
        <v>170</v>
      </c>
      <c r="T39" s="158" t="s">
        <v>170</v>
      </c>
      <c r="U39" s="158">
        <v>0.16500000000000001</v>
      </c>
      <c r="V39" s="158">
        <f t="shared" si="20"/>
        <v>0.17</v>
      </c>
      <c r="W39" s="158"/>
      <c r="X39" s="158" t="s">
        <v>171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172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5">
        <v>29</v>
      </c>
      <c r="B40" s="176" t="s">
        <v>1098</v>
      </c>
      <c r="C40" s="185" t="s">
        <v>1099</v>
      </c>
      <c r="D40" s="177" t="s">
        <v>184</v>
      </c>
      <c r="E40" s="178">
        <v>6</v>
      </c>
      <c r="F40" s="179"/>
      <c r="G40" s="180">
        <f t="shared" si="14"/>
        <v>0</v>
      </c>
      <c r="H40" s="159"/>
      <c r="I40" s="158">
        <f t="shared" si="15"/>
        <v>0</v>
      </c>
      <c r="J40" s="159"/>
      <c r="K40" s="158">
        <f t="shared" si="16"/>
        <v>0</v>
      </c>
      <c r="L40" s="158">
        <v>21</v>
      </c>
      <c r="M40" s="158">
        <f t="shared" si="17"/>
        <v>0</v>
      </c>
      <c r="N40" s="158">
        <v>1.8000000000000001E-4</v>
      </c>
      <c r="O40" s="158">
        <f t="shared" si="18"/>
        <v>0</v>
      </c>
      <c r="P40" s="158">
        <v>0</v>
      </c>
      <c r="Q40" s="158">
        <f t="shared" si="19"/>
        <v>0</v>
      </c>
      <c r="R40" s="158"/>
      <c r="S40" s="158" t="s">
        <v>170</v>
      </c>
      <c r="T40" s="158" t="s">
        <v>170</v>
      </c>
      <c r="U40" s="158">
        <v>9.2999999999999999E-2</v>
      </c>
      <c r="V40" s="158">
        <f t="shared" si="20"/>
        <v>0.56000000000000005</v>
      </c>
      <c r="W40" s="158"/>
      <c r="X40" s="158" t="s">
        <v>171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172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5">
        <v>30</v>
      </c>
      <c r="B41" s="176" t="s">
        <v>1100</v>
      </c>
      <c r="C41" s="185" t="s">
        <v>1101</v>
      </c>
      <c r="D41" s="177" t="s">
        <v>184</v>
      </c>
      <c r="E41" s="178">
        <v>2</v>
      </c>
      <c r="F41" s="179"/>
      <c r="G41" s="180">
        <f t="shared" si="14"/>
        <v>0</v>
      </c>
      <c r="H41" s="159"/>
      <c r="I41" s="158">
        <f t="shared" si="15"/>
        <v>0</v>
      </c>
      <c r="J41" s="159"/>
      <c r="K41" s="158">
        <f t="shared" si="16"/>
        <v>0</v>
      </c>
      <c r="L41" s="158">
        <v>21</v>
      </c>
      <c r="M41" s="158">
        <f t="shared" si="17"/>
        <v>0</v>
      </c>
      <c r="N41" s="158">
        <v>1.9000000000000001E-4</v>
      </c>
      <c r="O41" s="158">
        <f t="shared" si="18"/>
        <v>0</v>
      </c>
      <c r="P41" s="158">
        <v>0</v>
      </c>
      <c r="Q41" s="158">
        <f t="shared" si="19"/>
        <v>0</v>
      </c>
      <c r="R41" s="158"/>
      <c r="S41" s="158" t="s">
        <v>170</v>
      </c>
      <c r="T41" s="158" t="s">
        <v>170</v>
      </c>
      <c r="U41" s="158">
        <v>8.3000000000000004E-2</v>
      </c>
      <c r="V41" s="158">
        <f t="shared" si="20"/>
        <v>0.17</v>
      </c>
      <c r="W41" s="158"/>
      <c r="X41" s="158" t="s">
        <v>171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172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5">
        <v>31</v>
      </c>
      <c r="B42" s="176" t="s">
        <v>1102</v>
      </c>
      <c r="C42" s="185" t="s">
        <v>1103</v>
      </c>
      <c r="D42" s="177" t="s">
        <v>184</v>
      </c>
      <c r="E42" s="178">
        <v>1</v>
      </c>
      <c r="F42" s="179"/>
      <c r="G42" s="180">
        <f t="shared" si="14"/>
        <v>0</v>
      </c>
      <c r="H42" s="159"/>
      <c r="I42" s="158">
        <f t="shared" si="15"/>
        <v>0</v>
      </c>
      <c r="J42" s="159"/>
      <c r="K42" s="158">
        <f t="shared" si="16"/>
        <v>0</v>
      </c>
      <c r="L42" s="158">
        <v>21</v>
      </c>
      <c r="M42" s="158">
        <f t="shared" si="17"/>
        <v>0</v>
      </c>
      <c r="N42" s="158">
        <v>2.5000000000000001E-4</v>
      </c>
      <c r="O42" s="158">
        <f t="shared" si="18"/>
        <v>0</v>
      </c>
      <c r="P42" s="158">
        <v>0</v>
      </c>
      <c r="Q42" s="158">
        <f t="shared" si="19"/>
        <v>0</v>
      </c>
      <c r="R42" s="158"/>
      <c r="S42" s="158" t="s">
        <v>170</v>
      </c>
      <c r="T42" s="158" t="s">
        <v>170</v>
      </c>
      <c r="U42" s="158">
        <v>0.20699999999999999</v>
      </c>
      <c r="V42" s="158">
        <f t="shared" si="20"/>
        <v>0.21</v>
      </c>
      <c r="W42" s="158"/>
      <c r="X42" s="158" t="s">
        <v>171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172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5">
        <v>32</v>
      </c>
      <c r="B43" s="176" t="s">
        <v>1104</v>
      </c>
      <c r="C43" s="185" t="s">
        <v>1105</v>
      </c>
      <c r="D43" s="177" t="s">
        <v>184</v>
      </c>
      <c r="E43" s="178">
        <v>1</v>
      </c>
      <c r="F43" s="179"/>
      <c r="G43" s="180">
        <f t="shared" si="14"/>
        <v>0</v>
      </c>
      <c r="H43" s="159"/>
      <c r="I43" s="158">
        <f t="shared" si="15"/>
        <v>0</v>
      </c>
      <c r="J43" s="159"/>
      <c r="K43" s="158">
        <f t="shared" si="16"/>
        <v>0</v>
      </c>
      <c r="L43" s="158">
        <v>21</v>
      </c>
      <c r="M43" s="158">
        <f t="shared" si="17"/>
        <v>0</v>
      </c>
      <c r="N43" s="158">
        <v>1E-3</v>
      </c>
      <c r="O43" s="158">
        <f t="shared" si="18"/>
        <v>0</v>
      </c>
      <c r="P43" s="158">
        <v>0</v>
      </c>
      <c r="Q43" s="158">
        <f t="shared" si="19"/>
        <v>0</v>
      </c>
      <c r="R43" s="158"/>
      <c r="S43" s="158" t="s">
        <v>412</v>
      </c>
      <c r="T43" s="158" t="s">
        <v>413</v>
      </c>
      <c r="U43" s="158">
        <v>0.22700000000000001</v>
      </c>
      <c r="V43" s="158">
        <f t="shared" si="20"/>
        <v>0.23</v>
      </c>
      <c r="W43" s="158"/>
      <c r="X43" s="158" t="s">
        <v>171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172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5">
        <v>33</v>
      </c>
      <c r="B44" s="176" t="s">
        <v>1106</v>
      </c>
      <c r="C44" s="185" t="s">
        <v>1107</v>
      </c>
      <c r="D44" s="177" t="s">
        <v>184</v>
      </c>
      <c r="E44" s="178">
        <v>1</v>
      </c>
      <c r="F44" s="179"/>
      <c r="G44" s="180">
        <f t="shared" si="14"/>
        <v>0</v>
      </c>
      <c r="H44" s="159"/>
      <c r="I44" s="158">
        <f t="shared" si="15"/>
        <v>0</v>
      </c>
      <c r="J44" s="159"/>
      <c r="K44" s="158">
        <f t="shared" si="16"/>
        <v>0</v>
      </c>
      <c r="L44" s="158">
        <v>21</v>
      </c>
      <c r="M44" s="158">
        <f t="shared" si="17"/>
        <v>0</v>
      </c>
      <c r="N44" s="158">
        <v>2.3000000000000001E-4</v>
      </c>
      <c r="O44" s="158">
        <f t="shared" si="18"/>
        <v>0</v>
      </c>
      <c r="P44" s="158">
        <v>0</v>
      </c>
      <c r="Q44" s="158">
        <f t="shared" si="19"/>
        <v>0</v>
      </c>
      <c r="R44" s="158"/>
      <c r="S44" s="158" t="s">
        <v>412</v>
      </c>
      <c r="T44" s="158" t="s">
        <v>413</v>
      </c>
      <c r="U44" s="158">
        <v>0.38100000000000001</v>
      </c>
      <c r="V44" s="158">
        <f t="shared" si="20"/>
        <v>0.38</v>
      </c>
      <c r="W44" s="158"/>
      <c r="X44" s="158" t="s">
        <v>171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172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5">
        <v>34</v>
      </c>
      <c r="B45" s="176" t="s">
        <v>1108</v>
      </c>
      <c r="C45" s="185" t="s">
        <v>1109</v>
      </c>
      <c r="D45" s="177" t="s">
        <v>184</v>
      </c>
      <c r="E45" s="178">
        <v>1</v>
      </c>
      <c r="F45" s="179"/>
      <c r="G45" s="180">
        <f t="shared" si="14"/>
        <v>0</v>
      </c>
      <c r="H45" s="159"/>
      <c r="I45" s="158">
        <f t="shared" si="15"/>
        <v>0</v>
      </c>
      <c r="J45" s="159"/>
      <c r="K45" s="158">
        <f t="shared" si="16"/>
        <v>0</v>
      </c>
      <c r="L45" s="158">
        <v>21</v>
      </c>
      <c r="M45" s="158">
        <f t="shared" si="17"/>
        <v>0</v>
      </c>
      <c r="N45" s="158">
        <v>2.5200000000000001E-3</v>
      </c>
      <c r="O45" s="158">
        <f t="shared" si="18"/>
        <v>0</v>
      </c>
      <c r="P45" s="158">
        <v>0</v>
      </c>
      <c r="Q45" s="158">
        <f t="shared" si="19"/>
        <v>0</v>
      </c>
      <c r="R45" s="158"/>
      <c r="S45" s="158" t="s">
        <v>412</v>
      </c>
      <c r="T45" s="158" t="s">
        <v>413</v>
      </c>
      <c r="U45" s="158">
        <v>0.433</v>
      </c>
      <c r="V45" s="158">
        <f t="shared" si="20"/>
        <v>0.43</v>
      </c>
      <c r="W45" s="158"/>
      <c r="X45" s="158" t="s">
        <v>171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172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5">
        <v>35</v>
      </c>
      <c r="B46" s="176" t="s">
        <v>1110</v>
      </c>
      <c r="C46" s="185" t="s">
        <v>1111</v>
      </c>
      <c r="D46" s="177" t="s">
        <v>550</v>
      </c>
      <c r="E46" s="178">
        <v>1</v>
      </c>
      <c r="F46" s="179"/>
      <c r="G46" s="180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8">
        <v>1.3999999999999999E-4</v>
      </c>
      <c r="O46" s="158">
        <f t="shared" si="18"/>
        <v>0</v>
      </c>
      <c r="P46" s="158">
        <v>0</v>
      </c>
      <c r="Q46" s="158">
        <f t="shared" si="19"/>
        <v>0</v>
      </c>
      <c r="R46" s="158"/>
      <c r="S46" s="158" t="s">
        <v>412</v>
      </c>
      <c r="T46" s="158" t="s">
        <v>413</v>
      </c>
      <c r="U46" s="158">
        <v>0</v>
      </c>
      <c r="V46" s="158">
        <f t="shared" si="20"/>
        <v>0</v>
      </c>
      <c r="W46" s="158"/>
      <c r="X46" s="158" t="s">
        <v>501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502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5">
        <v>36</v>
      </c>
      <c r="B47" s="176" t="s">
        <v>1112</v>
      </c>
      <c r="C47" s="185" t="s">
        <v>1113</v>
      </c>
      <c r="D47" s="177" t="s">
        <v>211</v>
      </c>
      <c r="E47" s="178">
        <v>2.0500000000000001E-2</v>
      </c>
      <c r="F47" s="179"/>
      <c r="G47" s="180">
        <f t="shared" si="14"/>
        <v>0</v>
      </c>
      <c r="H47" s="159"/>
      <c r="I47" s="158">
        <f t="shared" si="15"/>
        <v>0</v>
      </c>
      <c r="J47" s="159"/>
      <c r="K47" s="158">
        <f t="shared" si="16"/>
        <v>0</v>
      </c>
      <c r="L47" s="158">
        <v>21</v>
      </c>
      <c r="M47" s="158">
        <f t="shared" si="17"/>
        <v>0</v>
      </c>
      <c r="N47" s="158">
        <v>0</v>
      </c>
      <c r="O47" s="158">
        <f t="shared" si="18"/>
        <v>0</v>
      </c>
      <c r="P47" s="158">
        <v>0</v>
      </c>
      <c r="Q47" s="158">
        <f t="shared" si="19"/>
        <v>0</v>
      </c>
      <c r="R47" s="158"/>
      <c r="S47" s="158" t="s">
        <v>170</v>
      </c>
      <c r="T47" s="158" t="s">
        <v>170</v>
      </c>
      <c r="U47" s="158">
        <v>2.5750000000000002</v>
      </c>
      <c r="V47" s="158">
        <f t="shared" si="20"/>
        <v>0.05</v>
      </c>
      <c r="W47" s="158"/>
      <c r="X47" s="158" t="s">
        <v>760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761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x14ac:dyDescent="0.2">
      <c r="A48" s="163" t="s">
        <v>165</v>
      </c>
      <c r="B48" s="164" t="s">
        <v>109</v>
      </c>
      <c r="C48" s="182" t="s">
        <v>110</v>
      </c>
      <c r="D48" s="165"/>
      <c r="E48" s="166"/>
      <c r="F48" s="167"/>
      <c r="G48" s="168">
        <f>SUMIF(AG49:AG61,"&lt;&gt;NOR",G49:G61)</f>
        <v>0</v>
      </c>
      <c r="H48" s="162"/>
      <c r="I48" s="162">
        <f>SUM(I49:I61)</f>
        <v>0</v>
      </c>
      <c r="J48" s="162"/>
      <c r="K48" s="162">
        <f>SUM(K49:K61)</f>
        <v>0</v>
      </c>
      <c r="L48" s="162"/>
      <c r="M48" s="162">
        <f>SUM(M49:M61)</f>
        <v>0</v>
      </c>
      <c r="N48" s="162"/>
      <c r="O48" s="162">
        <f>SUM(O49:O61)</f>
        <v>0.54999999999999993</v>
      </c>
      <c r="P48" s="162"/>
      <c r="Q48" s="162">
        <f>SUM(Q49:Q61)</f>
        <v>0</v>
      </c>
      <c r="R48" s="162"/>
      <c r="S48" s="162"/>
      <c r="T48" s="162"/>
      <c r="U48" s="162"/>
      <c r="V48" s="162">
        <f>SUM(V49:V61)</f>
        <v>18.72</v>
      </c>
      <c r="W48" s="162"/>
      <c r="X48" s="162"/>
      <c r="AG48" t="s">
        <v>166</v>
      </c>
    </row>
    <row r="49" spans="1:60" outlineLevel="1" x14ac:dyDescent="0.2">
      <c r="A49" s="175">
        <v>37</v>
      </c>
      <c r="B49" s="176" t="s">
        <v>1114</v>
      </c>
      <c r="C49" s="185" t="s">
        <v>1115</v>
      </c>
      <c r="D49" s="177" t="s">
        <v>184</v>
      </c>
      <c r="E49" s="178">
        <v>2</v>
      </c>
      <c r="F49" s="179"/>
      <c r="G49" s="180">
        <f t="shared" ref="G49:G61" si="21">ROUND(E49*F49,2)</f>
        <v>0</v>
      </c>
      <c r="H49" s="159"/>
      <c r="I49" s="158">
        <f t="shared" ref="I49:I61" si="22">ROUND(E49*H49,2)</f>
        <v>0</v>
      </c>
      <c r="J49" s="159"/>
      <c r="K49" s="158">
        <f t="shared" ref="K49:K61" si="23">ROUND(E49*J49,2)</f>
        <v>0</v>
      </c>
      <c r="L49" s="158">
        <v>21</v>
      </c>
      <c r="M49" s="158">
        <f t="shared" ref="M49:M61" si="24">G49*(1+L49/100)</f>
        <v>0</v>
      </c>
      <c r="N49" s="158">
        <v>6.2100000000000002E-3</v>
      </c>
      <c r="O49" s="158">
        <f t="shared" ref="O49:O61" si="25">ROUND(E49*N49,2)</f>
        <v>0.01</v>
      </c>
      <c r="P49" s="158">
        <v>0</v>
      </c>
      <c r="Q49" s="158">
        <f t="shared" ref="Q49:Q61" si="26">ROUND(E49*P49,2)</f>
        <v>0</v>
      </c>
      <c r="R49" s="158"/>
      <c r="S49" s="158" t="s">
        <v>170</v>
      </c>
      <c r="T49" s="158" t="s">
        <v>413</v>
      </c>
      <c r="U49" s="158">
        <v>0.84799999999999998</v>
      </c>
      <c r="V49" s="158">
        <f t="shared" ref="V49:V61" si="27">ROUND(E49*U49,2)</f>
        <v>1.7</v>
      </c>
      <c r="W49" s="158"/>
      <c r="X49" s="158" t="s">
        <v>171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172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5">
        <v>38</v>
      </c>
      <c r="B50" s="176" t="s">
        <v>1116</v>
      </c>
      <c r="C50" s="185" t="s">
        <v>1117</v>
      </c>
      <c r="D50" s="177" t="s">
        <v>184</v>
      </c>
      <c r="E50" s="178">
        <v>2</v>
      </c>
      <c r="F50" s="179"/>
      <c r="G50" s="180">
        <f t="shared" si="21"/>
        <v>0</v>
      </c>
      <c r="H50" s="159"/>
      <c r="I50" s="158">
        <f t="shared" si="22"/>
        <v>0</v>
      </c>
      <c r="J50" s="159"/>
      <c r="K50" s="158">
        <f t="shared" si="23"/>
        <v>0</v>
      </c>
      <c r="L50" s="158">
        <v>21</v>
      </c>
      <c r="M50" s="158">
        <f t="shared" si="24"/>
        <v>0</v>
      </c>
      <c r="N50" s="158">
        <v>1.728E-2</v>
      </c>
      <c r="O50" s="158">
        <f t="shared" si="25"/>
        <v>0.03</v>
      </c>
      <c r="P50" s="158">
        <v>0</v>
      </c>
      <c r="Q50" s="158">
        <f t="shared" si="26"/>
        <v>0</v>
      </c>
      <c r="R50" s="158"/>
      <c r="S50" s="158" t="s">
        <v>170</v>
      </c>
      <c r="T50" s="158" t="s">
        <v>413</v>
      </c>
      <c r="U50" s="158">
        <v>0.86299999999999999</v>
      </c>
      <c r="V50" s="158">
        <f t="shared" si="27"/>
        <v>1.73</v>
      </c>
      <c r="W50" s="158"/>
      <c r="X50" s="158" t="s">
        <v>171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172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5">
        <v>39</v>
      </c>
      <c r="B51" s="176" t="s">
        <v>1118</v>
      </c>
      <c r="C51" s="185" t="s">
        <v>1119</v>
      </c>
      <c r="D51" s="177" t="s">
        <v>184</v>
      </c>
      <c r="E51" s="178">
        <v>2</v>
      </c>
      <c r="F51" s="179"/>
      <c r="G51" s="180">
        <f t="shared" si="21"/>
        <v>0</v>
      </c>
      <c r="H51" s="159"/>
      <c r="I51" s="158">
        <f t="shared" si="22"/>
        <v>0</v>
      </c>
      <c r="J51" s="159"/>
      <c r="K51" s="158">
        <f t="shared" si="23"/>
        <v>0</v>
      </c>
      <c r="L51" s="158">
        <v>21</v>
      </c>
      <c r="M51" s="158">
        <f t="shared" si="24"/>
        <v>0</v>
      </c>
      <c r="N51" s="158">
        <v>2.1600000000000001E-2</v>
      </c>
      <c r="O51" s="158">
        <f t="shared" si="25"/>
        <v>0.04</v>
      </c>
      <c r="P51" s="158">
        <v>0</v>
      </c>
      <c r="Q51" s="158">
        <f t="shared" si="26"/>
        <v>0</v>
      </c>
      <c r="R51" s="158"/>
      <c r="S51" s="158" t="s">
        <v>170</v>
      </c>
      <c r="T51" s="158" t="s">
        <v>413</v>
      </c>
      <c r="U51" s="158">
        <v>0.86699999999999999</v>
      </c>
      <c r="V51" s="158">
        <f t="shared" si="27"/>
        <v>1.73</v>
      </c>
      <c r="W51" s="158"/>
      <c r="X51" s="158" t="s">
        <v>171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172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5">
        <v>40</v>
      </c>
      <c r="B52" s="176" t="s">
        <v>1120</v>
      </c>
      <c r="C52" s="185" t="s">
        <v>1121</v>
      </c>
      <c r="D52" s="177" t="s">
        <v>184</v>
      </c>
      <c r="E52" s="178">
        <v>1</v>
      </c>
      <c r="F52" s="179"/>
      <c r="G52" s="180">
        <f t="shared" si="21"/>
        <v>0</v>
      </c>
      <c r="H52" s="159"/>
      <c r="I52" s="158">
        <f t="shared" si="22"/>
        <v>0</v>
      </c>
      <c r="J52" s="159"/>
      <c r="K52" s="158">
        <f t="shared" si="23"/>
        <v>0</v>
      </c>
      <c r="L52" s="158">
        <v>21</v>
      </c>
      <c r="M52" s="158">
        <f t="shared" si="24"/>
        <v>0</v>
      </c>
      <c r="N52" s="158">
        <v>3.024E-2</v>
      </c>
      <c r="O52" s="158">
        <f t="shared" si="25"/>
        <v>0.03</v>
      </c>
      <c r="P52" s="158">
        <v>0</v>
      </c>
      <c r="Q52" s="158">
        <f t="shared" si="26"/>
        <v>0</v>
      </c>
      <c r="R52" s="158"/>
      <c r="S52" s="158" t="s">
        <v>170</v>
      </c>
      <c r="T52" s="158" t="s">
        <v>413</v>
      </c>
      <c r="U52" s="158">
        <v>0.88</v>
      </c>
      <c r="V52" s="158">
        <f t="shared" si="27"/>
        <v>0.88</v>
      </c>
      <c r="W52" s="158"/>
      <c r="X52" s="158" t="s">
        <v>171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172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5">
        <v>41</v>
      </c>
      <c r="B53" s="176" t="s">
        <v>1122</v>
      </c>
      <c r="C53" s="185" t="s">
        <v>1123</v>
      </c>
      <c r="D53" s="177" t="s">
        <v>184</v>
      </c>
      <c r="E53" s="178">
        <v>2</v>
      </c>
      <c r="F53" s="179"/>
      <c r="G53" s="180">
        <f t="shared" si="21"/>
        <v>0</v>
      </c>
      <c r="H53" s="159"/>
      <c r="I53" s="158">
        <f t="shared" si="22"/>
        <v>0</v>
      </c>
      <c r="J53" s="159"/>
      <c r="K53" s="158">
        <f t="shared" si="23"/>
        <v>0</v>
      </c>
      <c r="L53" s="158">
        <v>21</v>
      </c>
      <c r="M53" s="158">
        <f t="shared" si="24"/>
        <v>0</v>
      </c>
      <c r="N53" s="158">
        <v>2.7449999999999999E-2</v>
      </c>
      <c r="O53" s="158">
        <f t="shared" si="25"/>
        <v>0.05</v>
      </c>
      <c r="P53" s="158">
        <v>0</v>
      </c>
      <c r="Q53" s="158">
        <f t="shared" si="26"/>
        <v>0</v>
      </c>
      <c r="R53" s="158"/>
      <c r="S53" s="158" t="s">
        <v>170</v>
      </c>
      <c r="T53" s="158" t="s">
        <v>413</v>
      </c>
      <c r="U53" s="158">
        <v>0.94499999999999995</v>
      </c>
      <c r="V53" s="158">
        <f t="shared" si="27"/>
        <v>1.89</v>
      </c>
      <c r="W53" s="158"/>
      <c r="X53" s="158" t="s">
        <v>171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172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5">
        <v>42</v>
      </c>
      <c r="B54" s="176" t="s">
        <v>1124</v>
      </c>
      <c r="C54" s="185" t="s">
        <v>1125</v>
      </c>
      <c r="D54" s="177" t="s">
        <v>184</v>
      </c>
      <c r="E54" s="178">
        <v>2</v>
      </c>
      <c r="F54" s="179"/>
      <c r="G54" s="180">
        <f t="shared" si="21"/>
        <v>0</v>
      </c>
      <c r="H54" s="159"/>
      <c r="I54" s="158">
        <f t="shared" si="22"/>
        <v>0</v>
      </c>
      <c r="J54" s="159"/>
      <c r="K54" s="158">
        <f t="shared" si="23"/>
        <v>0</v>
      </c>
      <c r="L54" s="158">
        <v>21</v>
      </c>
      <c r="M54" s="158">
        <f t="shared" si="24"/>
        <v>0</v>
      </c>
      <c r="N54" s="158">
        <v>4.8800000000000003E-2</v>
      </c>
      <c r="O54" s="158">
        <f t="shared" si="25"/>
        <v>0.1</v>
      </c>
      <c r="P54" s="158">
        <v>0</v>
      </c>
      <c r="Q54" s="158">
        <f t="shared" si="26"/>
        <v>0</v>
      </c>
      <c r="R54" s="158"/>
      <c r="S54" s="158" t="s">
        <v>170</v>
      </c>
      <c r="T54" s="158" t="s">
        <v>413</v>
      </c>
      <c r="U54" s="158">
        <v>1.127</v>
      </c>
      <c r="V54" s="158">
        <f t="shared" si="27"/>
        <v>2.25</v>
      </c>
      <c r="W54" s="158"/>
      <c r="X54" s="158" t="s">
        <v>171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172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5">
        <v>43</v>
      </c>
      <c r="B55" s="176" t="s">
        <v>1126</v>
      </c>
      <c r="C55" s="185" t="s">
        <v>1127</v>
      </c>
      <c r="D55" s="177" t="s">
        <v>184</v>
      </c>
      <c r="E55" s="178">
        <v>1</v>
      </c>
      <c r="F55" s="179"/>
      <c r="G55" s="180">
        <f t="shared" si="21"/>
        <v>0</v>
      </c>
      <c r="H55" s="159"/>
      <c r="I55" s="158">
        <f t="shared" si="22"/>
        <v>0</v>
      </c>
      <c r="J55" s="159"/>
      <c r="K55" s="158">
        <f t="shared" si="23"/>
        <v>0</v>
      </c>
      <c r="L55" s="158">
        <v>21</v>
      </c>
      <c r="M55" s="158">
        <f t="shared" si="24"/>
        <v>0</v>
      </c>
      <c r="N55" s="158">
        <v>3.6299999999999999E-2</v>
      </c>
      <c r="O55" s="158">
        <f t="shared" si="25"/>
        <v>0.04</v>
      </c>
      <c r="P55" s="158">
        <v>0</v>
      </c>
      <c r="Q55" s="158">
        <f t="shared" si="26"/>
        <v>0</v>
      </c>
      <c r="R55" s="158"/>
      <c r="S55" s="158" t="s">
        <v>170</v>
      </c>
      <c r="T55" s="158" t="s">
        <v>413</v>
      </c>
      <c r="U55" s="158">
        <v>0.95299999999999996</v>
      </c>
      <c r="V55" s="158">
        <f t="shared" si="27"/>
        <v>0.95</v>
      </c>
      <c r="W55" s="158"/>
      <c r="X55" s="158" t="s">
        <v>171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172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5">
        <v>44</v>
      </c>
      <c r="B56" s="176" t="s">
        <v>1128</v>
      </c>
      <c r="C56" s="185" t="s">
        <v>1129</v>
      </c>
      <c r="D56" s="177" t="s">
        <v>184</v>
      </c>
      <c r="E56" s="178">
        <v>1</v>
      </c>
      <c r="F56" s="179"/>
      <c r="G56" s="180">
        <f t="shared" si="21"/>
        <v>0</v>
      </c>
      <c r="H56" s="159"/>
      <c r="I56" s="158">
        <f t="shared" si="22"/>
        <v>0</v>
      </c>
      <c r="J56" s="159"/>
      <c r="K56" s="158">
        <f t="shared" si="23"/>
        <v>0</v>
      </c>
      <c r="L56" s="158">
        <v>21</v>
      </c>
      <c r="M56" s="158">
        <f t="shared" si="24"/>
        <v>0</v>
      </c>
      <c r="N56" s="158">
        <v>4.3560000000000001E-2</v>
      </c>
      <c r="O56" s="158">
        <f t="shared" si="25"/>
        <v>0.04</v>
      </c>
      <c r="P56" s="158">
        <v>0</v>
      </c>
      <c r="Q56" s="158">
        <f t="shared" si="26"/>
        <v>0</v>
      </c>
      <c r="R56" s="158"/>
      <c r="S56" s="158" t="s">
        <v>170</v>
      </c>
      <c r="T56" s="158" t="s">
        <v>413</v>
      </c>
      <c r="U56" s="158">
        <v>1</v>
      </c>
      <c r="V56" s="158">
        <f t="shared" si="27"/>
        <v>1</v>
      </c>
      <c r="W56" s="158"/>
      <c r="X56" s="158" t="s">
        <v>171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172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5">
        <v>45</v>
      </c>
      <c r="B57" s="176" t="s">
        <v>1130</v>
      </c>
      <c r="C57" s="185" t="s">
        <v>1131</v>
      </c>
      <c r="D57" s="177" t="s">
        <v>184</v>
      </c>
      <c r="E57" s="178">
        <v>1</v>
      </c>
      <c r="F57" s="179"/>
      <c r="G57" s="180">
        <f t="shared" si="21"/>
        <v>0</v>
      </c>
      <c r="H57" s="159"/>
      <c r="I57" s="158">
        <f t="shared" si="22"/>
        <v>0</v>
      </c>
      <c r="J57" s="159"/>
      <c r="K57" s="158">
        <f t="shared" si="23"/>
        <v>0</v>
      </c>
      <c r="L57" s="158">
        <v>21</v>
      </c>
      <c r="M57" s="158">
        <f t="shared" si="24"/>
        <v>0</v>
      </c>
      <c r="N57" s="158">
        <v>4.5039999999999997E-2</v>
      </c>
      <c r="O57" s="158">
        <f t="shared" si="25"/>
        <v>0.05</v>
      </c>
      <c r="P57" s="158">
        <v>0</v>
      </c>
      <c r="Q57" s="158">
        <f t="shared" si="26"/>
        <v>0</v>
      </c>
      <c r="R57" s="158"/>
      <c r="S57" s="158" t="s">
        <v>170</v>
      </c>
      <c r="T57" s="158" t="s">
        <v>413</v>
      </c>
      <c r="U57" s="158">
        <v>0.97499999999999998</v>
      </c>
      <c r="V57" s="158">
        <f t="shared" si="27"/>
        <v>0.98</v>
      </c>
      <c r="W57" s="158"/>
      <c r="X57" s="158" t="s">
        <v>171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172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5">
        <v>46</v>
      </c>
      <c r="B58" s="176" t="s">
        <v>1132</v>
      </c>
      <c r="C58" s="185" t="s">
        <v>1133</v>
      </c>
      <c r="D58" s="177" t="s">
        <v>184</v>
      </c>
      <c r="E58" s="178">
        <v>2</v>
      </c>
      <c r="F58" s="179"/>
      <c r="G58" s="180">
        <f t="shared" si="21"/>
        <v>0</v>
      </c>
      <c r="H58" s="159"/>
      <c r="I58" s="158">
        <f t="shared" si="22"/>
        <v>0</v>
      </c>
      <c r="J58" s="159"/>
      <c r="K58" s="158">
        <f t="shared" si="23"/>
        <v>0</v>
      </c>
      <c r="L58" s="158">
        <v>21</v>
      </c>
      <c r="M58" s="158">
        <f t="shared" si="24"/>
        <v>0</v>
      </c>
      <c r="N58" s="158">
        <v>5.5100000000000003E-2</v>
      </c>
      <c r="O58" s="158">
        <f t="shared" si="25"/>
        <v>0.11</v>
      </c>
      <c r="P58" s="158">
        <v>0</v>
      </c>
      <c r="Q58" s="158">
        <f t="shared" si="26"/>
        <v>0</v>
      </c>
      <c r="R58" s="158"/>
      <c r="S58" s="158" t="s">
        <v>170</v>
      </c>
      <c r="T58" s="158" t="s">
        <v>413</v>
      </c>
      <c r="U58" s="158">
        <v>1.0489999999999999</v>
      </c>
      <c r="V58" s="158">
        <f t="shared" si="27"/>
        <v>2.1</v>
      </c>
      <c r="W58" s="158"/>
      <c r="X58" s="158" t="s">
        <v>171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172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75">
        <v>47</v>
      </c>
      <c r="B59" s="176" t="s">
        <v>1134</v>
      </c>
      <c r="C59" s="185" t="s">
        <v>1135</v>
      </c>
      <c r="D59" s="177" t="s">
        <v>184</v>
      </c>
      <c r="E59" s="178">
        <v>1</v>
      </c>
      <c r="F59" s="179"/>
      <c r="G59" s="180">
        <f t="shared" si="21"/>
        <v>0</v>
      </c>
      <c r="H59" s="159"/>
      <c r="I59" s="158">
        <f t="shared" si="22"/>
        <v>0</v>
      </c>
      <c r="J59" s="159"/>
      <c r="K59" s="158">
        <f t="shared" si="23"/>
        <v>0</v>
      </c>
      <c r="L59" s="158">
        <v>21</v>
      </c>
      <c r="M59" s="158">
        <f t="shared" si="24"/>
        <v>0</v>
      </c>
      <c r="N59" s="158">
        <v>4.2160000000000003E-2</v>
      </c>
      <c r="O59" s="158">
        <f t="shared" si="25"/>
        <v>0.04</v>
      </c>
      <c r="P59" s="158">
        <v>0</v>
      </c>
      <c r="Q59" s="158">
        <f t="shared" si="26"/>
        <v>0</v>
      </c>
      <c r="R59" s="158"/>
      <c r="S59" s="158" t="s">
        <v>412</v>
      </c>
      <c r="T59" s="158" t="s">
        <v>413</v>
      </c>
      <c r="U59" s="158">
        <v>1.01</v>
      </c>
      <c r="V59" s="158">
        <f t="shared" si="27"/>
        <v>1.01</v>
      </c>
      <c r="W59" s="158"/>
      <c r="X59" s="158" t="s">
        <v>171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172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75">
        <v>48</v>
      </c>
      <c r="B60" s="176" t="s">
        <v>1136</v>
      </c>
      <c r="C60" s="185" t="s">
        <v>1137</v>
      </c>
      <c r="D60" s="177" t="s">
        <v>184</v>
      </c>
      <c r="E60" s="178">
        <v>1</v>
      </c>
      <c r="F60" s="179"/>
      <c r="G60" s="180">
        <f t="shared" si="21"/>
        <v>0</v>
      </c>
      <c r="H60" s="159"/>
      <c r="I60" s="158">
        <f t="shared" si="22"/>
        <v>0</v>
      </c>
      <c r="J60" s="159"/>
      <c r="K60" s="158">
        <f t="shared" si="23"/>
        <v>0</v>
      </c>
      <c r="L60" s="158">
        <v>21</v>
      </c>
      <c r="M60" s="158">
        <f t="shared" si="24"/>
        <v>0</v>
      </c>
      <c r="N60" s="158">
        <v>1.34E-2</v>
      </c>
      <c r="O60" s="158">
        <f t="shared" si="25"/>
        <v>0.01</v>
      </c>
      <c r="P60" s="158">
        <v>0</v>
      </c>
      <c r="Q60" s="158">
        <f t="shared" si="26"/>
        <v>0</v>
      </c>
      <c r="R60" s="158"/>
      <c r="S60" s="158" t="s">
        <v>170</v>
      </c>
      <c r="T60" s="158" t="s">
        <v>413</v>
      </c>
      <c r="U60" s="158">
        <v>0.96799999999999997</v>
      </c>
      <c r="V60" s="158">
        <f t="shared" si="27"/>
        <v>0.97</v>
      </c>
      <c r="W60" s="158"/>
      <c r="X60" s="158" t="s">
        <v>171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172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5">
        <v>49</v>
      </c>
      <c r="B61" s="176" t="s">
        <v>1138</v>
      </c>
      <c r="C61" s="185" t="s">
        <v>1139</v>
      </c>
      <c r="D61" s="177" t="s">
        <v>211</v>
      </c>
      <c r="E61" s="178">
        <v>0.56357999999999997</v>
      </c>
      <c r="F61" s="179"/>
      <c r="G61" s="180">
        <f t="shared" si="21"/>
        <v>0</v>
      </c>
      <c r="H61" s="159"/>
      <c r="I61" s="158">
        <f t="shared" si="22"/>
        <v>0</v>
      </c>
      <c r="J61" s="159"/>
      <c r="K61" s="158">
        <f t="shared" si="23"/>
        <v>0</v>
      </c>
      <c r="L61" s="158">
        <v>21</v>
      </c>
      <c r="M61" s="158">
        <f t="shared" si="24"/>
        <v>0</v>
      </c>
      <c r="N61" s="158">
        <v>0</v>
      </c>
      <c r="O61" s="158">
        <f t="shared" si="25"/>
        <v>0</v>
      </c>
      <c r="P61" s="158">
        <v>0</v>
      </c>
      <c r="Q61" s="158">
        <f t="shared" si="26"/>
        <v>0</v>
      </c>
      <c r="R61" s="158"/>
      <c r="S61" s="158" t="s">
        <v>170</v>
      </c>
      <c r="T61" s="158" t="s">
        <v>170</v>
      </c>
      <c r="U61" s="158">
        <v>2.71</v>
      </c>
      <c r="V61" s="158">
        <f t="shared" si="27"/>
        <v>1.53</v>
      </c>
      <c r="W61" s="158"/>
      <c r="X61" s="158" t="s">
        <v>760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761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">
      <c r="A62" s="163" t="s">
        <v>165</v>
      </c>
      <c r="B62" s="164" t="s">
        <v>139</v>
      </c>
      <c r="C62" s="182" t="s">
        <v>30</v>
      </c>
      <c r="D62" s="165"/>
      <c r="E62" s="166"/>
      <c r="F62" s="167"/>
      <c r="G62" s="168">
        <f>SUMIF(AG63:AG66,"&lt;&gt;NOR",G63:G66)</f>
        <v>0</v>
      </c>
      <c r="H62" s="162"/>
      <c r="I62" s="162">
        <f>SUM(I63:I66)</f>
        <v>0</v>
      </c>
      <c r="J62" s="162"/>
      <c r="K62" s="162">
        <f>SUM(K63:K66)</f>
        <v>0</v>
      </c>
      <c r="L62" s="162"/>
      <c r="M62" s="162">
        <f>SUM(M63:M66)</f>
        <v>0</v>
      </c>
      <c r="N62" s="162"/>
      <c r="O62" s="162">
        <f>SUM(O63:O66)</f>
        <v>0</v>
      </c>
      <c r="P62" s="162"/>
      <c r="Q62" s="162">
        <f>SUM(Q63:Q66)</f>
        <v>0</v>
      </c>
      <c r="R62" s="162"/>
      <c r="S62" s="162"/>
      <c r="T62" s="162"/>
      <c r="U62" s="162"/>
      <c r="V62" s="162">
        <f>SUM(V63:V66)</f>
        <v>1</v>
      </c>
      <c r="W62" s="162"/>
      <c r="X62" s="162"/>
      <c r="AG62" t="s">
        <v>166</v>
      </c>
    </row>
    <row r="63" spans="1:60" ht="22.5" outlineLevel="1" x14ac:dyDescent="0.2">
      <c r="A63" s="175">
        <v>50</v>
      </c>
      <c r="B63" s="176" t="s">
        <v>1140</v>
      </c>
      <c r="C63" s="185" t="s">
        <v>1141</v>
      </c>
      <c r="D63" s="177" t="s">
        <v>184</v>
      </c>
      <c r="E63" s="178">
        <v>1</v>
      </c>
      <c r="F63" s="179"/>
      <c r="G63" s="180">
        <f>ROUND(E63*F63,2)</f>
        <v>0</v>
      </c>
      <c r="H63" s="159"/>
      <c r="I63" s="158">
        <f>ROUND(E63*H63,2)</f>
        <v>0</v>
      </c>
      <c r="J63" s="159"/>
      <c r="K63" s="158">
        <f>ROUND(E63*J63,2)</f>
        <v>0</v>
      </c>
      <c r="L63" s="158">
        <v>21</v>
      </c>
      <c r="M63" s="158">
        <f>G63*(1+L63/100)</f>
        <v>0</v>
      </c>
      <c r="N63" s="158">
        <v>0</v>
      </c>
      <c r="O63" s="158">
        <f>ROUND(E63*N63,2)</f>
        <v>0</v>
      </c>
      <c r="P63" s="158">
        <v>0</v>
      </c>
      <c r="Q63" s="158">
        <f>ROUND(E63*P63,2)</f>
        <v>0</v>
      </c>
      <c r="R63" s="158" t="s">
        <v>1142</v>
      </c>
      <c r="S63" s="158" t="s">
        <v>170</v>
      </c>
      <c r="T63" s="158" t="s">
        <v>413</v>
      </c>
      <c r="U63" s="158">
        <v>1</v>
      </c>
      <c r="V63" s="158">
        <f>ROUND(E63*U63,2)</f>
        <v>1</v>
      </c>
      <c r="W63" s="158"/>
      <c r="X63" s="158" t="s">
        <v>1143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1144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5">
        <v>51</v>
      </c>
      <c r="B64" s="176" t="s">
        <v>1145</v>
      </c>
      <c r="C64" s="185" t="s">
        <v>1146</v>
      </c>
      <c r="D64" s="177" t="s">
        <v>184</v>
      </c>
      <c r="E64" s="178">
        <v>1</v>
      </c>
      <c r="F64" s="179"/>
      <c r="G64" s="180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412</v>
      </c>
      <c r="T64" s="158" t="s">
        <v>413</v>
      </c>
      <c r="U64" s="158">
        <v>0</v>
      </c>
      <c r="V64" s="158">
        <f>ROUND(E64*U64,2)</f>
        <v>0</v>
      </c>
      <c r="W64" s="158"/>
      <c r="X64" s="158" t="s">
        <v>1147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1148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5">
        <v>52</v>
      </c>
      <c r="B65" s="176" t="s">
        <v>1149</v>
      </c>
      <c r="C65" s="185" t="s">
        <v>1150</v>
      </c>
      <c r="D65" s="177" t="s">
        <v>184</v>
      </c>
      <c r="E65" s="178">
        <v>1</v>
      </c>
      <c r="F65" s="179"/>
      <c r="G65" s="180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412</v>
      </c>
      <c r="T65" s="158" t="s">
        <v>413</v>
      </c>
      <c r="U65" s="158">
        <v>0</v>
      </c>
      <c r="V65" s="158">
        <f>ROUND(E65*U65,2)</f>
        <v>0</v>
      </c>
      <c r="W65" s="158"/>
      <c r="X65" s="158" t="s">
        <v>1147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1148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69">
        <v>53</v>
      </c>
      <c r="B66" s="170" t="s">
        <v>1151</v>
      </c>
      <c r="C66" s="183" t="s">
        <v>1152</v>
      </c>
      <c r="D66" s="171" t="s">
        <v>184</v>
      </c>
      <c r="E66" s="172">
        <v>1</v>
      </c>
      <c r="F66" s="173"/>
      <c r="G66" s="174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412</v>
      </c>
      <c r="T66" s="158" t="s">
        <v>413</v>
      </c>
      <c r="U66" s="158">
        <v>0</v>
      </c>
      <c r="V66" s="158">
        <f>ROUND(E66*U66,2)</f>
        <v>0</v>
      </c>
      <c r="W66" s="158"/>
      <c r="X66" s="158" t="s">
        <v>1147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1148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3"/>
      <c r="B67" s="4"/>
      <c r="C67" s="186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v>15</v>
      </c>
      <c r="AF67">
        <v>21</v>
      </c>
      <c r="AG67" t="s">
        <v>152</v>
      </c>
    </row>
    <row r="68" spans="1:60" x14ac:dyDescent="0.2">
      <c r="A68" s="152"/>
      <c r="B68" s="153" t="s">
        <v>31</v>
      </c>
      <c r="C68" s="187"/>
      <c r="D68" s="154"/>
      <c r="E68" s="155"/>
      <c r="F68" s="155"/>
      <c r="G68" s="181">
        <f>G8+G14+G24+G31+G48+G62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f>SUMIF(L7:L66,AE67,G7:G66)</f>
        <v>0</v>
      </c>
      <c r="AF68">
        <f>SUMIF(L7:L66,AF67,G7:G66)</f>
        <v>0</v>
      </c>
      <c r="AG68" t="s">
        <v>867</v>
      </c>
    </row>
    <row r="69" spans="1:60" x14ac:dyDescent="0.2">
      <c r="A69" s="3"/>
      <c r="B69" s="4"/>
      <c r="C69" s="186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60" x14ac:dyDescent="0.2">
      <c r="A70" s="3"/>
      <c r="B70" s="4"/>
      <c r="C70" s="186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">
      <c r="A71" s="252" t="s">
        <v>868</v>
      </c>
      <c r="B71" s="252"/>
      <c r="C71" s="25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60" x14ac:dyDescent="0.2">
      <c r="A72" s="254"/>
      <c r="B72" s="255"/>
      <c r="C72" s="256"/>
      <c r="D72" s="255"/>
      <c r="E72" s="255"/>
      <c r="F72" s="255"/>
      <c r="G72" s="25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G72" t="s">
        <v>869</v>
      </c>
    </row>
    <row r="73" spans="1:60" x14ac:dyDescent="0.2">
      <c r="A73" s="258"/>
      <c r="B73" s="259"/>
      <c r="C73" s="260"/>
      <c r="D73" s="259"/>
      <c r="E73" s="259"/>
      <c r="F73" s="259"/>
      <c r="G73" s="26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">
      <c r="A74" s="258"/>
      <c r="B74" s="259"/>
      <c r="C74" s="260"/>
      <c r="D74" s="259"/>
      <c r="E74" s="259"/>
      <c r="F74" s="259"/>
      <c r="G74" s="26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258"/>
      <c r="B75" s="259"/>
      <c r="C75" s="260"/>
      <c r="D75" s="259"/>
      <c r="E75" s="259"/>
      <c r="F75" s="259"/>
      <c r="G75" s="26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262"/>
      <c r="B76" s="263"/>
      <c r="C76" s="264"/>
      <c r="D76" s="263"/>
      <c r="E76" s="263"/>
      <c r="F76" s="263"/>
      <c r="G76" s="26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3"/>
      <c r="B77" s="4"/>
      <c r="C77" s="186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C78" s="188"/>
      <c r="D78" s="10"/>
      <c r="AG78" t="s">
        <v>870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0O6dBLGunzW5sFw1K9AAgY3QphpTXewR9e3ML/2S+l472ojsKhrLwap8Euk4PBPwTogroLhStoOFyj11pQGeg==" saltValue="CRolYTZ+BoluZwLlFkJ7wA==" spinCount="100000" sheet="1" objects="1" scenarios="1"/>
  <protectedRanges>
    <protectedRange sqref="F9:F13 F15:F23 F25:F30 F32:F47 F49:F61 F63:F66 A72:G76" name="Oblast1"/>
  </protectedRanges>
  <mergeCells count="6">
    <mergeCell ref="A72:G76"/>
    <mergeCell ref="A1:G1"/>
    <mergeCell ref="C2:G2"/>
    <mergeCell ref="C3:G3"/>
    <mergeCell ref="C4:G4"/>
    <mergeCell ref="A71:C7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9" activePane="bottomLeft" state="frozen"/>
      <selection pane="bottomLeft" activeCell="A49" activeCellId="3" sqref="F9:F36 F38:F41 F43 A49:G53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5" t="s">
        <v>7</v>
      </c>
      <c r="B1" s="245"/>
      <c r="C1" s="245"/>
      <c r="D1" s="245"/>
      <c r="E1" s="245"/>
      <c r="F1" s="245"/>
      <c r="G1" s="245"/>
      <c r="AG1" t="s">
        <v>140</v>
      </c>
    </row>
    <row r="2" spans="1:60" ht="24.95" customHeight="1" x14ac:dyDescent="0.2">
      <c r="A2" s="141" t="s">
        <v>8</v>
      </c>
      <c r="B2" s="49" t="s">
        <v>43</v>
      </c>
      <c r="C2" s="246" t="s">
        <v>1242</v>
      </c>
      <c r="D2" s="247"/>
      <c r="E2" s="247"/>
      <c r="F2" s="247"/>
      <c r="G2" s="248"/>
      <c r="AG2" t="s">
        <v>141</v>
      </c>
    </row>
    <row r="3" spans="1:60" ht="24.95" customHeight="1" x14ac:dyDescent="0.2">
      <c r="A3" s="141" t="s">
        <v>9</v>
      </c>
      <c r="B3" s="49" t="s">
        <v>51</v>
      </c>
      <c r="C3" s="246" t="s">
        <v>52</v>
      </c>
      <c r="D3" s="247"/>
      <c r="E3" s="247"/>
      <c r="F3" s="247"/>
      <c r="G3" s="248"/>
      <c r="AC3" s="123" t="s">
        <v>141</v>
      </c>
      <c r="AG3" t="s">
        <v>142</v>
      </c>
    </row>
    <row r="4" spans="1:60" ht="24.95" customHeight="1" x14ac:dyDescent="0.2">
      <c r="A4" s="142" t="s">
        <v>10</v>
      </c>
      <c r="B4" s="143" t="s">
        <v>60</v>
      </c>
      <c r="C4" s="249" t="s">
        <v>61</v>
      </c>
      <c r="D4" s="250"/>
      <c r="E4" s="250"/>
      <c r="F4" s="250"/>
      <c r="G4" s="251"/>
      <c r="AG4" t="s">
        <v>143</v>
      </c>
    </row>
    <row r="5" spans="1:60" x14ac:dyDescent="0.2">
      <c r="D5" s="10"/>
    </row>
    <row r="6" spans="1:60" ht="38.25" x14ac:dyDescent="0.2">
      <c r="A6" s="145" t="s">
        <v>144</v>
      </c>
      <c r="B6" s="147" t="s">
        <v>145</v>
      </c>
      <c r="C6" s="147" t="s">
        <v>146</v>
      </c>
      <c r="D6" s="146" t="s">
        <v>147</v>
      </c>
      <c r="E6" s="145" t="s">
        <v>148</v>
      </c>
      <c r="F6" s="144" t="s">
        <v>149</v>
      </c>
      <c r="G6" s="145" t="s">
        <v>31</v>
      </c>
      <c r="H6" s="148" t="s">
        <v>32</v>
      </c>
      <c r="I6" s="148" t="s">
        <v>150</v>
      </c>
      <c r="J6" s="148" t="s">
        <v>33</v>
      </c>
      <c r="K6" s="148" t="s">
        <v>151</v>
      </c>
      <c r="L6" s="148" t="s">
        <v>152</v>
      </c>
      <c r="M6" s="148" t="s">
        <v>153</v>
      </c>
      <c r="N6" s="148" t="s">
        <v>154</v>
      </c>
      <c r="O6" s="148" t="s">
        <v>155</v>
      </c>
      <c r="P6" s="148" t="s">
        <v>156</v>
      </c>
      <c r="Q6" s="148" t="s">
        <v>157</v>
      </c>
      <c r="R6" s="148" t="s">
        <v>158</v>
      </c>
      <c r="S6" s="148" t="s">
        <v>159</v>
      </c>
      <c r="T6" s="148" t="s">
        <v>160</v>
      </c>
      <c r="U6" s="148" t="s">
        <v>161</v>
      </c>
      <c r="V6" s="148" t="s">
        <v>162</v>
      </c>
      <c r="W6" s="148" t="s">
        <v>163</v>
      </c>
      <c r="X6" s="148" t="s">
        <v>164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165</v>
      </c>
      <c r="B8" s="164" t="s">
        <v>131</v>
      </c>
      <c r="C8" s="182" t="s">
        <v>132</v>
      </c>
      <c r="D8" s="165"/>
      <c r="E8" s="166"/>
      <c r="F8" s="167"/>
      <c r="G8" s="168">
        <f>SUMIF(AG9:AG36,"&lt;&gt;NOR",G9:G36)</f>
        <v>0</v>
      </c>
      <c r="H8" s="162"/>
      <c r="I8" s="162">
        <f>SUM(I9:I36)</f>
        <v>0</v>
      </c>
      <c r="J8" s="162"/>
      <c r="K8" s="162">
        <f>SUM(K9:K36)</f>
        <v>0</v>
      </c>
      <c r="L8" s="162"/>
      <c r="M8" s="162">
        <f>SUM(M9:M36)</f>
        <v>0</v>
      </c>
      <c r="N8" s="162"/>
      <c r="O8" s="162">
        <f>SUM(O9:O36)</f>
        <v>0.34</v>
      </c>
      <c r="P8" s="162"/>
      <c r="Q8" s="162">
        <f>SUM(Q9:Q36)</f>
        <v>0</v>
      </c>
      <c r="R8" s="162"/>
      <c r="S8" s="162"/>
      <c r="T8" s="162"/>
      <c r="U8" s="162"/>
      <c r="V8" s="162">
        <f>SUM(V9:V36)</f>
        <v>177.50000000000003</v>
      </c>
      <c r="W8" s="162"/>
      <c r="X8" s="162"/>
      <c r="AG8" t="s">
        <v>166</v>
      </c>
    </row>
    <row r="9" spans="1:60" outlineLevel="1" x14ac:dyDescent="0.2">
      <c r="A9" s="175">
        <v>1</v>
      </c>
      <c r="B9" s="176" t="s">
        <v>1153</v>
      </c>
      <c r="C9" s="185" t="s">
        <v>1154</v>
      </c>
      <c r="D9" s="177" t="s">
        <v>550</v>
      </c>
      <c r="E9" s="178">
        <v>1</v>
      </c>
      <c r="F9" s="179"/>
      <c r="G9" s="180">
        <f t="shared" ref="G9:G36" si="0">ROUND(E9*F9,2)</f>
        <v>0</v>
      </c>
      <c r="H9" s="159"/>
      <c r="I9" s="158">
        <f t="shared" ref="I9:I36" si="1">ROUND(E9*H9,2)</f>
        <v>0</v>
      </c>
      <c r="J9" s="159"/>
      <c r="K9" s="158">
        <f t="shared" ref="K9:K36" si="2">ROUND(E9*J9,2)</f>
        <v>0</v>
      </c>
      <c r="L9" s="158">
        <v>21</v>
      </c>
      <c r="M9" s="158">
        <f t="shared" ref="M9:M36" si="3">G9*(1+L9/100)</f>
        <v>0</v>
      </c>
      <c r="N9" s="158">
        <v>0</v>
      </c>
      <c r="O9" s="158">
        <f t="shared" ref="O9:O36" si="4">ROUND(E9*N9,2)</f>
        <v>0</v>
      </c>
      <c r="P9" s="158">
        <v>0</v>
      </c>
      <c r="Q9" s="158">
        <f t="shared" ref="Q9:Q36" si="5">ROUND(E9*P9,2)</f>
        <v>0</v>
      </c>
      <c r="R9" s="158"/>
      <c r="S9" s="158" t="s">
        <v>412</v>
      </c>
      <c r="T9" s="158" t="s">
        <v>413</v>
      </c>
      <c r="U9" s="158">
        <v>0.41849999999999998</v>
      </c>
      <c r="V9" s="158">
        <f t="shared" ref="V9:V36" si="6">ROUND(E9*U9,2)</f>
        <v>0.42</v>
      </c>
      <c r="W9" s="158"/>
      <c r="X9" s="158" t="s">
        <v>171</v>
      </c>
      <c r="Y9" s="149"/>
      <c r="Z9" s="149"/>
      <c r="AA9" s="149"/>
      <c r="AB9" s="149"/>
      <c r="AC9" s="149"/>
      <c r="AD9" s="149"/>
      <c r="AE9" s="149"/>
      <c r="AF9" s="149"/>
      <c r="AG9" s="149" t="s">
        <v>172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5">
        <v>2</v>
      </c>
      <c r="B10" s="176" t="s">
        <v>1155</v>
      </c>
      <c r="C10" s="185" t="s">
        <v>1156</v>
      </c>
      <c r="D10" s="177" t="s">
        <v>184</v>
      </c>
      <c r="E10" s="178">
        <v>1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412</v>
      </c>
      <c r="T10" s="158" t="s">
        <v>413</v>
      </c>
      <c r="U10" s="158">
        <v>0.42</v>
      </c>
      <c r="V10" s="158">
        <f t="shared" si="6"/>
        <v>0.42</v>
      </c>
      <c r="W10" s="158"/>
      <c r="X10" s="158" t="s">
        <v>171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172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5">
        <v>3</v>
      </c>
      <c r="B11" s="176" t="s">
        <v>1157</v>
      </c>
      <c r="C11" s="185" t="s">
        <v>1158</v>
      </c>
      <c r="D11" s="177" t="s">
        <v>184</v>
      </c>
      <c r="E11" s="178">
        <v>1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412</v>
      </c>
      <c r="T11" s="158" t="s">
        <v>413</v>
      </c>
      <c r="U11" s="158">
        <v>0.42</v>
      </c>
      <c r="V11" s="158">
        <f t="shared" si="6"/>
        <v>0.42</v>
      </c>
      <c r="W11" s="158"/>
      <c r="X11" s="158" t="s">
        <v>171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172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5">
        <v>4</v>
      </c>
      <c r="B12" s="176" t="s">
        <v>1159</v>
      </c>
      <c r="C12" s="185" t="s">
        <v>1160</v>
      </c>
      <c r="D12" s="177" t="s">
        <v>184</v>
      </c>
      <c r="E12" s="178">
        <v>72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8">
        <v>1.4999999999999999E-4</v>
      </c>
      <c r="O12" s="158">
        <f t="shared" si="4"/>
        <v>0.01</v>
      </c>
      <c r="P12" s="158">
        <v>0</v>
      </c>
      <c r="Q12" s="158">
        <f t="shared" si="5"/>
        <v>0</v>
      </c>
      <c r="R12" s="158"/>
      <c r="S12" s="158" t="s">
        <v>170</v>
      </c>
      <c r="T12" s="158" t="s">
        <v>581</v>
      </c>
      <c r="U12" s="158">
        <v>0.26</v>
      </c>
      <c r="V12" s="158">
        <f t="shared" si="6"/>
        <v>18.72</v>
      </c>
      <c r="W12" s="158"/>
      <c r="X12" s="158" t="s">
        <v>171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172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5">
        <v>5</v>
      </c>
      <c r="B13" s="176" t="s">
        <v>1161</v>
      </c>
      <c r="C13" s="185" t="s">
        <v>1162</v>
      </c>
      <c r="D13" s="177" t="s">
        <v>184</v>
      </c>
      <c r="E13" s="178">
        <v>3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6.0000000000000002E-5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170</v>
      </c>
      <c r="T13" s="158" t="s">
        <v>581</v>
      </c>
      <c r="U13" s="158">
        <v>0.249</v>
      </c>
      <c r="V13" s="158">
        <f t="shared" si="6"/>
        <v>0.75</v>
      </c>
      <c r="W13" s="158"/>
      <c r="X13" s="158" t="s">
        <v>171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172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5">
        <v>6</v>
      </c>
      <c r="B14" s="176" t="s">
        <v>1163</v>
      </c>
      <c r="C14" s="185" t="s">
        <v>1164</v>
      </c>
      <c r="D14" s="177" t="s">
        <v>184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6.0000000000000002E-5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412</v>
      </c>
      <c r="T14" s="158" t="s">
        <v>413</v>
      </c>
      <c r="U14" s="158">
        <v>0.25</v>
      </c>
      <c r="V14" s="158">
        <f t="shared" si="6"/>
        <v>0.25</v>
      </c>
      <c r="W14" s="158"/>
      <c r="X14" s="158" t="s">
        <v>171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172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5">
        <v>7</v>
      </c>
      <c r="B15" s="176" t="s">
        <v>1165</v>
      </c>
      <c r="C15" s="185" t="s">
        <v>1166</v>
      </c>
      <c r="D15" s="177" t="s">
        <v>184</v>
      </c>
      <c r="E15" s="178">
        <v>8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1.1E-4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170</v>
      </c>
      <c r="T15" s="158" t="s">
        <v>581</v>
      </c>
      <c r="U15" s="158">
        <v>0.13</v>
      </c>
      <c r="V15" s="158">
        <f t="shared" si="6"/>
        <v>1.04</v>
      </c>
      <c r="W15" s="158"/>
      <c r="X15" s="158" t="s">
        <v>171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172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75">
        <v>8</v>
      </c>
      <c r="B16" s="176" t="s">
        <v>1167</v>
      </c>
      <c r="C16" s="185" t="s">
        <v>1168</v>
      </c>
      <c r="D16" s="177" t="s">
        <v>184</v>
      </c>
      <c r="E16" s="178">
        <v>21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1.1E-4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170</v>
      </c>
      <c r="T16" s="158" t="s">
        <v>581</v>
      </c>
      <c r="U16" s="158">
        <v>0.15620000000000001</v>
      </c>
      <c r="V16" s="158">
        <f t="shared" si="6"/>
        <v>3.28</v>
      </c>
      <c r="W16" s="158"/>
      <c r="X16" s="158" t="s">
        <v>171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172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5">
        <v>9</v>
      </c>
      <c r="B17" s="176" t="s">
        <v>1169</v>
      </c>
      <c r="C17" s="185" t="s">
        <v>1170</v>
      </c>
      <c r="D17" s="177" t="s">
        <v>184</v>
      </c>
      <c r="E17" s="178">
        <v>11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8">
        <v>1.1E-4</v>
      </c>
      <c r="O17" s="158">
        <f t="shared" si="4"/>
        <v>0</v>
      </c>
      <c r="P17" s="158">
        <v>0</v>
      </c>
      <c r="Q17" s="158">
        <f t="shared" si="5"/>
        <v>0</v>
      </c>
      <c r="R17" s="158"/>
      <c r="S17" s="158" t="s">
        <v>170</v>
      </c>
      <c r="T17" s="158" t="s">
        <v>581</v>
      </c>
      <c r="U17" s="158">
        <v>0.1772</v>
      </c>
      <c r="V17" s="158">
        <f t="shared" si="6"/>
        <v>1.95</v>
      </c>
      <c r="W17" s="158"/>
      <c r="X17" s="158" t="s">
        <v>171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172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5">
        <v>10</v>
      </c>
      <c r="B18" s="176" t="s">
        <v>1171</v>
      </c>
      <c r="C18" s="185" t="s">
        <v>1172</v>
      </c>
      <c r="D18" s="177" t="s">
        <v>1173</v>
      </c>
      <c r="E18" s="178">
        <v>8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8"/>
      <c r="S18" s="158" t="s">
        <v>412</v>
      </c>
      <c r="T18" s="158" t="s">
        <v>413</v>
      </c>
      <c r="U18" s="158">
        <v>0</v>
      </c>
      <c r="V18" s="158">
        <f t="shared" si="6"/>
        <v>0</v>
      </c>
      <c r="W18" s="158"/>
      <c r="X18" s="158" t="s">
        <v>291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292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5">
        <v>11</v>
      </c>
      <c r="B19" s="176" t="s">
        <v>1174</v>
      </c>
      <c r="C19" s="185" t="s">
        <v>1175</v>
      </c>
      <c r="D19" s="177" t="s">
        <v>1173</v>
      </c>
      <c r="E19" s="178">
        <v>1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8">
        <v>0</v>
      </c>
      <c r="O19" s="158">
        <f t="shared" si="4"/>
        <v>0</v>
      </c>
      <c r="P19" s="158">
        <v>0</v>
      </c>
      <c r="Q19" s="158">
        <f t="shared" si="5"/>
        <v>0</v>
      </c>
      <c r="R19" s="158"/>
      <c r="S19" s="158" t="s">
        <v>412</v>
      </c>
      <c r="T19" s="158" t="s">
        <v>413</v>
      </c>
      <c r="U19" s="158">
        <v>0</v>
      </c>
      <c r="V19" s="158">
        <f t="shared" si="6"/>
        <v>0</v>
      </c>
      <c r="W19" s="158"/>
      <c r="X19" s="158" t="s">
        <v>291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292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5">
        <v>12</v>
      </c>
      <c r="B20" s="176" t="s">
        <v>1176</v>
      </c>
      <c r="C20" s="185" t="s">
        <v>1177</v>
      </c>
      <c r="D20" s="177" t="s">
        <v>1173</v>
      </c>
      <c r="E20" s="178">
        <v>1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8">
        <v>0</v>
      </c>
      <c r="O20" s="158">
        <f t="shared" si="4"/>
        <v>0</v>
      </c>
      <c r="P20" s="158">
        <v>0</v>
      </c>
      <c r="Q20" s="158">
        <f t="shared" si="5"/>
        <v>0</v>
      </c>
      <c r="R20" s="158"/>
      <c r="S20" s="158" t="s">
        <v>412</v>
      </c>
      <c r="T20" s="158" t="s">
        <v>413</v>
      </c>
      <c r="U20" s="158">
        <v>0</v>
      </c>
      <c r="V20" s="158">
        <f t="shared" si="6"/>
        <v>0</v>
      </c>
      <c r="W20" s="158"/>
      <c r="X20" s="158" t="s">
        <v>291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292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5">
        <v>13</v>
      </c>
      <c r="B21" s="176" t="s">
        <v>1178</v>
      </c>
      <c r="C21" s="185" t="s">
        <v>1179</v>
      </c>
      <c r="D21" s="177" t="s">
        <v>184</v>
      </c>
      <c r="E21" s="178">
        <v>120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8">
        <v>9.0000000000000006E-5</v>
      </c>
      <c r="O21" s="158">
        <f t="shared" si="4"/>
        <v>0.01</v>
      </c>
      <c r="P21" s="158">
        <v>0</v>
      </c>
      <c r="Q21" s="158">
        <f t="shared" si="5"/>
        <v>0</v>
      </c>
      <c r="R21" s="158"/>
      <c r="S21" s="158" t="s">
        <v>170</v>
      </c>
      <c r="T21" s="158" t="s">
        <v>581</v>
      </c>
      <c r="U21" s="158">
        <v>0.39017000000000002</v>
      </c>
      <c r="V21" s="158">
        <f t="shared" si="6"/>
        <v>46.82</v>
      </c>
      <c r="W21" s="158"/>
      <c r="X21" s="158" t="s">
        <v>171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172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5">
        <v>14</v>
      </c>
      <c r="B22" s="176" t="s">
        <v>1180</v>
      </c>
      <c r="C22" s="185" t="s">
        <v>1181</v>
      </c>
      <c r="D22" s="177" t="s">
        <v>184</v>
      </c>
      <c r="E22" s="178">
        <v>16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8">
        <v>0</v>
      </c>
      <c r="O22" s="158">
        <f t="shared" si="4"/>
        <v>0</v>
      </c>
      <c r="P22" s="158">
        <v>0</v>
      </c>
      <c r="Q22" s="158">
        <f t="shared" si="5"/>
        <v>0</v>
      </c>
      <c r="R22" s="158"/>
      <c r="S22" s="158" t="s">
        <v>412</v>
      </c>
      <c r="T22" s="158" t="s">
        <v>413</v>
      </c>
      <c r="U22" s="158">
        <v>0.56999999999999995</v>
      </c>
      <c r="V22" s="158">
        <f t="shared" si="6"/>
        <v>9.1199999999999992</v>
      </c>
      <c r="W22" s="158"/>
      <c r="X22" s="158" t="s">
        <v>171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172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5">
        <v>15</v>
      </c>
      <c r="B23" s="176" t="s">
        <v>1182</v>
      </c>
      <c r="C23" s="185" t="s">
        <v>1183</v>
      </c>
      <c r="D23" s="177" t="s">
        <v>184</v>
      </c>
      <c r="E23" s="178">
        <v>1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8">
        <v>0</v>
      </c>
      <c r="O23" s="158">
        <f t="shared" si="4"/>
        <v>0</v>
      </c>
      <c r="P23" s="158">
        <v>0</v>
      </c>
      <c r="Q23" s="158">
        <f t="shared" si="5"/>
        <v>0</v>
      </c>
      <c r="R23" s="158"/>
      <c r="S23" s="158" t="s">
        <v>412</v>
      </c>
      <c r="T23" s="158" t="s">
        <v>413</v>
      </c>
      <c r="U23" s="158">
        <v>0.56999999999999995</v>
      </c>
      <c r="V23" s="158">
        <f t="shared" si="6"/>
        <v>0.56999999999999995</v>
      </c>
      <c r="W23" s="158"/>
      <c r="X23" s="158" t="s">
        <v>171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172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5">
        <v>16</v>
      </c>
      <c r="B24" s="176" t="s">
        <v>1184</v>
      </c>
      <c r="C24" s="185" t="s">
        <v>1185</v>
      </c>
      <c r="D24" s="177" t="s">
        <v>184</v>
      </c>
      <c r="E24" s="178">
        <v>5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8">
        <v>0</v>
      </c>
      <c r="O24" s="158">
        <f t="shared" si="4"/>
        <v>0</v>
      </c>
      <c r="P24" s="158">
        <v>0</v>
      </c>
      <c r="Q24" s="158">
        <f t="shared" si="5"/>
        <v>0</v>
      </c>
      <c r="R24" s="158"/>
      <c r="S24" s="158" t="s">
        <v>412</v>
      </c>
      <c r="T24" s="158" t="s">
        <v>413</v>
      </c>
      <c r="U24" s="158">
        <v>0.56999999999999995</v>
      </c>
      <c r="V24" s="158">
        <f t="shared" si="6"/>
        <v>2.85</v>
      </c>
      <c r="W24" s="158"/>
      <c r="X24" s="158" t="s">
        <v>171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172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5">
        <v>17</v>
      </c>
      <c r="B25" s="176" t="s">
        <v>1186</v>
      </c>
      <c r="C25" s="185" t="s">
        <v>1187</v>
      </c>
      <c r="D25" s="177" t="s">
        <v>207</v>
      </c>
      <c r="E25" s="178">
        <v>20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8">
        <v>0</v>
      </c>
      <c r="O25" s="158">
        <f t="shared" si="4"/>
        <v>0</v>
      </c>
      <c r="P25" s="158">
        <v>0</v>
      </c>
      <c r="Q25" s="158">
        <f t="shared" si="5"/>
        <v>0</v>
      </c>
      <c r="R25" s="158"/>
      <c r="S25" s="158" t="s">
        <v>170</v>
      </c>
      <c r="T25" s="158" t="s">
        <v>581</v>
      </c>
      <c r="U25" s="158">
        <v>7.8E-2</v>
      </c>
      <c r="V25" s="158">
        <f t="shared" si="6"/>
        <v>1.56</v>
      </c>
      <c r="W25" s="158"/>
      <c r="X25" s="158" t="s">
        <v>171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172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5">
        <v>18</v>
      </c>
      <c r="B26" s="176" t="s">
        <v>1188</v>
      </c>
      <c r="C26" s="185" t="s">
        <v>1189</v>
      </c>
      <c r="D26" s="177" t="s">
        <v>207</v>
      </c>
      <c r="E26" s="178">
        <v>4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8">
        <v>6.9999999999999994E-5</v>
      </c>
      <c r="O26" s="158">
        <f t="shared" si="4"/>
        <v>0</v>
      </c>
      <c r="P26" s="158">
        <v>0</v>
      </c>
      <c r="Q26" s="158">
        <f t="shared" si="5"/>
        <v>0</v>
      </c>
      <c r="R26" s="158"/>
      <c r="S26" s="158" t="s">
        <v>170</v>
      </c>
      <c r="T26" s="158" t="s">
        <v>581</v>
      </c>
      <c r="U26" s="158">
        <v>8.2170000000000007E-2</v>
      </c>
      <c r="V26" s="158">
        <f t="shared" si="6"/>
        <v>0.33</v>
      </c>
      <c r="W26" s="158"/>
      <c r="X26" s="158" t="s">
        <v>171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172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75">
        <v>19</v>
      </c>
      <c r="B27" s="176" t="s">
        <v>1190</v>
      </c>
      <c r="C27" s="185" t="s">
        <v>1191</v>
      </c>
      <c r="D27" s="177" t="s">
        <v>207</v>
      </c>
      <c r="E27" s="178">
        <v>430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8">
        <v>2.3000000000000001E-4</v>
      </c>
      <c r="O27" s="158">
        <f t="shared" si="4"/>
        <v>0.1</v>
      </c>
      <c r="P27" s="158">
        <v>0</v>
      </c>
      <c r="Q27" s="158">
        <f t="shared" si="5"/>
        <v>0</v>
      </c>
      <c r="R27" s="158"/>
      <c r="S27" s="158" t="s">
        <v>170</v>
      </c>
      <c r="T27" s="158" t="s">
        <v>581</v>
      </c>
      <c r="U27" s="158">
        <v>9.955E-2</v>
      </c>
      <c r="V27" s="158">
        <f t="shared" si="6"/>
        <v>42.81</v>
      </c>
      <c r="W27" s="158"/>
      <c r="X27" s="158" t="s">
        <v>171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172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75">
        <v>20</v>
      </c>
      <c r="B28" s="176" t="s">
        <v>1192</v>
      </c>
      <c r="C28" s="185" t="s">
        <v>1193</v>
      </c>
      <c r="D28" s="177" t="s">
        <v>207</v>
      </c>
      <c r="E28" s="178">
        <v>15</v>
      </c>
      <c r="F28" s="179"/>
      <c r="G28" s="180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8">
        <v>3.2000000000000003E-4</v>
      </c>
      <c r="O28" s="158">
        <f t="shared" si="4"/>
        <v>0</v>
      </c>
      <c r="P28" s="158">
        <v>0</v>
      </c>
      <c r="Q28" s="158">
        <f t="shared" si="5"/>
        <v>0</v>
      </c>
      <c r="R28" s="158"/>
      <c r="S28" s="158" t="s">
        <v>170</v>
      </c>
      <c r="T28" s="158" t="s">
        <v>581</v>
      </c>
      <c r="U28" s="158">
        <v>9.955E-2</v>
      </c>
      <c r="V28" s="158">
        <f t="shared" si="6"/>
        <v>1.49</v>
      </c>
      <c r="W28" s="158"/>
      <c r="X28" s="158" t="s">
        <v>171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172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5">
        <v>21</v>
      </c>
      <c r="B29" s="176" t="s">
        <v>1194</v>
      </c>
      <c r="C29" s="185" t="s">
        <v>1195</v>
      </c>
      <c r="D29" s="177" t="s">
        <v>207</v>
      </c>
      <c r="E29" s="178">
        <v>330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8">
        <v>1.6000000000000001E-4</v>
      </c>
      <c r="O29" s="158">
        <f t="shared" si="4"/>
        <v>0.05</v>
      </c>
      <c r="P29" s="158">
        <v>0</v>
      </c>
      <c r="Q29" s="158">
        <f t="shared" si="5"/>
        <v>0</v>
      </c>
      <c r="R29" s="158"/>
      <c r="S29" s="158" t="s">
        <v>170</v>
      </c>
      <c r="T29" s="158" t="s">
        <v>581</v>
      </c>
      <c r="U29" s="158">
        <v>9.955E-2</v>
      </c>
      <c r="V29" s="158">
        <f t="shared" si="6"/>
        <v>32.85</v>
      </c>
      <c r="W29" s="158"/>
      <c r="X29" s="158" t="s">
        <v>171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172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75">
        <v>22</v>
      </c>
      <c r="B30" s="176" t="s">
        <v>1196</v>
      </c>
      <c r="C30" s="185" t="s">
        <v>1197</v>
      </c>
      <c r="D30" s="177" t="s">
        <v>207</v>
      </c>
      <c r="E30" s="178">
        <v>190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8">
        <v>1.7000000000000001E-4</v>
      </c>
      <c r="O30" s="158">
        <f t="shared" si="4"/>
        <v>0.03</v>
      </c>
      <c r="P30" s="158">
        <v>0</v>
      </c>
      <c r="Q30" s="158">
        <f t="shared" si="5"/>
        <v>0</v>
      </c>
      <c r="R30" s="158"/>
      <c r="S30" s="158" t="s">
        <v>170</v>
      </c>
      <c r="T30" s="158" t="s">
        <v>581</v>
      </c>
      <c r="U30" s="158">
        <v>5.0959999999999998E-2</v>
      </c>
      <c r="V30" s="158">
        <f t="shared" si="6"/>
        <v>9.68</v>
      </c>
      <c r="W30" s="158"/>
      <c r="X30" s="158" t="s">
        <v>171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172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75">
        <v>23</v>
      </c>
      <c r="B31" s="176" t="s">
        <v>1198</v>
      </c>
      <c r="C31" s="185" t="s">
        <v>1199</v>
      </c>
      <c r="D31" s="177" t="s">
        <v>207</v>
      </c>
      <c r="E31" s="178">
        <v>8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8">
        <v>8.0000000000000004E-4</v>
      </c>
      <c r="O31" s="158">
        <f t="shared" si="4"/>
        <v>0.01</v>
      </c>
      <c r="P31" s="158">
        <v>0</v>
      </c>
      <c r="Q31" s="158">
        <f t="shared" si="5"/>
        <v>0</v>
      </c>
      <c r="R31" s="158"/>
      <c r="S31" s="158" t="s">
        <v>170</v>
      </c>
      <c r="T31" s="158" t="s">
        <v>581</v>
      </c>
      <c r="U31" s="158">
        <v>0.12062</v>
      </c>
      <c r="V31" s="158">
        <f t="shared" si="6"/>
        <v>0.96</v>
      </c>
      <c r="W31" s="158"/>
      <c r="X31" s="158" t="s">
        <v>171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172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75">
        <v>24</v>
      </c>
      <c r="B32" s="176" t="s">
        <v>1198</v>
      </c>
      <c r="C32" s="185" t="s">
        <v>1200</v>
      </c>
      <c r="D32" s="177" t="s">
        <v>207</v>
      </c>
      <c r="E32" s="178">
        <v>10</v>
      </c>
      <c r="F32" s="179"/>
      <c r="G32" s="180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8">
        <v>5.5999999999999995E-4</v>
      </c>
      <c r="O32" s="158">
        <f t="shared" si="4"/>
        <v>0.01</v>
      </c>
      <c r="P32" s="158">
        <v>0</v>
      </c>
      <c r="Q32" s="158">
        <f t="shared" si="5"/>
        <v>0</v>
      </c>
      <c r="R32" s="158"/>
      <c r="S32" s="158" t="s">
        <v>170</v>
      </c>
      <c r="T32" s="158" t="s">
        <v>581</v>
      </c>
      <c r="U32" s="158">
        <v>0.12062</v>
      </c>
      <c r="V32" s="158">
        <f t="shared" si="6"/>
        <v>1.21</v>
      </c>
      <c r="W32" s="158"/>
      <c r="X32" s="158" t="s">
        <v>171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172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5">
        <v>25</v>
      </c>
      <c r="B33" s="176" t="s">
        <v>1201</v>
      </c>
      <c r="C33" s="185" t="s">
        <v>1202</v>
      </c>
      <c r="D33" s="177" t="s">
        <v>207</v>
      </c>
      <c r="E33" s="178">
        <v>23</v>
      </c>
      <c r="F33" s="179"/>
      <c r="G33" s="180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8">
        <v>6.0000000000000002E-5</v>
      </c>
      <c r="O33" s="158">
        <f t="shared" si="4"/>
        <v>0</v>
      </c>
      <c r="P33" s="158">
        <v>0</v>
      </c>
      <c r="Q33" s="158">
        <f t="shared" si="5"/>
        <v>0</v>
      </c>
      <c r="R33" s="158" t="s">
        <v>500</v>
      </c>
      <c r="S33" s="158" t="s">
        <v>170</v>
      </c>
      <c r="T33" s="158" t="s">
        <v>581</v>
      </c>
      <c r="U33" s="158">
        <v>0</v>
      </c>
      <c r="V33" s="158">
        <f t="shared" si="6"/>
        <v>0</v>
      </c>
      <c r="W33" s="158"/>
      <c r="X33" s="158" t="s">
        <v>501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502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5">
        <v>26</v>
      </c>
      <c r="B34" s="176" t="s">
        <v>1203</v>
      </c>
      <c r="C34" s="185" t="s">
        <v>1204</v>
      </c>
      <c r="D34" s="177" t="s">
        <v>550</v>
      </c>
      <c r="E34" s="178">
        <v>1</v>
      </c>
      <c r="F34" s="179"/>
      <c r="G34" s="180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8">
        <v>0</v>
      </c>
      <c r="O34" s="158">
        <f t="shared" si="4"/>
        <v>0</v>
      </c>
      <c r="P34" s="158">
        <v>0</v>
      </c>
      <c r="Q34" s="158">
        <f t="shared" si="5"/>
        <v>0</v>
      </c>
      <c r="R34" s="158"/>
      <c r="S34" s="158" t="s">
        <v>412</v>
      </c>
      <c r="T34" s="158" t="s">
        <v>413</v>
      </c>
      <c r="U34" s="158">
        <v>0</v>
      </c>
      <c r="V34" s="158">
        <f t="shared" si="6"/>
        <v>0</v>
      </c>
      <c r="W34" s="158"/>
      <c r="X34" s="158" t="s">
        <v>501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502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75">
        <v>27</v>
      </c>
      <c r="B35" s="176" t="s">
        <v>1205</v>
      </c>
      <c r="C35" s="185" t="s">
        <v>1206</v>
      </c>
      <c r="D35" s="177" t="s">
        <v>550</v>
      </c>
      <c r="E35" s="178">
        <v>1</v>
      </c>
      <c r="F35" s="179"/>
      <c r="G35" s="180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8">
        <v>0</v>
      </c>
      <c r="O35" s="158">
        <f t="shared" si="4"/>
        <v>0</v>
      </c>
      <c r="P35" s="158">
        <v>0</v>
      </c>
      <c r="Q35" s="158">
        <f t="shared" si="5"/>
        <v>0</v>
      </c>
      <c r="R35" s="158"/>
      <c r="S35" s="158" t="s">
        <v>412</v>
      </c>
      <c r="T35" s="158" t="s">
        <v>413</v>
      </c>
      <c r="U35" s="158">
        <v>0</v>
      </c>
      <c r="V35" s="158">
        <f t="shared" si="6"/>
        <v>0</v>
      </c>
      <c r="W35" s="158"/>
      <c r="X35" s="158" t="s">
        <v>501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502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5">
        <v>28</v>
      </c>
      <c r="B36" s="176" t="s">
        <v>1207</v>
      </c>
      <c r="C36" s="185" t="s">
        <v>1208</v>
      </c>
      <c r="D36" s="177" t="s">
        <v>1209</v>
      </c>
      <c r="E36" s="178">
        <v>1</v>
      </c>
      <c r="F36" s="179"/>
      <c r="G36" s="180">
        <f t="shared" si="0"/>
        <v>0</v>
      </c>
      <c r="H36" s="159"/>
      <c r="I36" s="158">
        <f t="shared" si="1"/>
        <v>0</v>
      </c>
      <c r="J36" s="159"/>
      <c r="K36" s="158">
        <f t="shared" si="2"/>
        <v>0</v>
      </c>
      <c r="L36" s="158">
        <v>21</v>
      </c>
      <c r="M36" s="158">
        <f t="shared" si="3"/>
        <v>0</v>
      </c>
      <c r="N36" s="158">
        <v>0.12292</v>
      </c>
      <c r="O36" s="158">
        <f t="shared" si="4"/>
        <v>0.12</v>
      </c>
      <c r="P36" s="158">
        <v>0</v>
      </c>
      <c r="Q36" s="158">
        <f t="shared" si="5"/>
        <v>0</v>
      </c>
      <c r="R36" s="158"/>
      <c r="S36" s="158" t="s">
        <v>170</v>
      </c>
      <c r="T36" s="158" t="s">
        <v>413</v>
      </c>
      <c r="U36" s="158">
        <v>0</v>
      </c>
      <c r="V36" s="158">
        <f t="shared" si="6"/>
        <v>0</v>
      </c>
      <c r="W36" s="158"/>
      <c r="X36" s="158" t="s">
        <v>291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292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63" t="s">
        <v>165</v>
      </c>
      <c r="B37" s="164" t="s">
        <v>133</v>
      </c>
      <c r="C37" s="182" t="s">
        <v>134</v>
      </c>
      <c r="D37" s="165"/>
      <c r="E37" s="166"/>
      <c r="F37" s="167"/>
      <c r="G37" s="168">
        <f>SUMIF(AG38:AG41,"&lt;&gt;NOR",G38:G41)</f>
        <v>0</v>
      </c>
      <c r="H37" s="162"/>
      <c r="I37" s="162">
        <f>SUM(I38:I41)</f>
        <v>0</v>
      </c>
      <c r="J37" s="162"/>
      <c r="K37" s="162">
        <f>SUM(K38:K41)</f>
        <v>0</v>
      </c>
      <c r="L37" s="162"/>
      <c r="M37" s="162">
        <f>SUM(M38:M41)</f>
        <v>0</v>
      </c>
      <c r="N37" s="162"/>
      <c r="O37" s="162">
        <f>SUM(O38:O41)</f>
        <v>0</v>
      </c>
      <c r="P37" s="162"/>
      <c r="Q37" s="162">
        <f>SUM(Q38:Q41)</f>
        <v>0</v>
      </c>
      <c r="R37" s="162"/>
      <c r="S37" s="162"/>
      <c r="T37" s="162"/>
      <c r="U37" s="162"/>
      <c r="V37" s="162">
        <f>SUM(V38:V41)</f>
        <v>10.659999999999998</v>
      </c>
      <c r="W37" s="162"/>
      <c r="X37" s="162"/>
      <c r="AG37" t="s">
        <v>166</v>
      </c>
    </row>
    <row r="38" spans="1:60" outlineLevel="1" x14ac:dyDescent="0.2">
      <c r="A38" s="175">
        <v>29</v>
      </c>
      <c r="B38" s="176" t="s">
        <v>1210</v>
      </c>
      <c r="C38" s="185" t="s">
        <v>1211</v>
      </c>
      <c r="D38" s="177" t="s">
        <v>184</v>
      </c>
      <c r="E38" s="178">
        <v>2</v>
      </c>
      <c r="F38" s="179"/>
      <c r="G38" s="180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8">
        <v>0</v>
      </c>
      <c r="O38" s="158">
        <f>ROUND(E38*N38,2)</f>
        <v>0</v>
      </c>
      <c r="P38" s="158">
        <v>0</v>
      </c>
      <c r="Q38" s="158">
        <f>ROUND(E38*P38,2)</f>
        <v>0</v>
      </c>
      <c r="R38" s="158"/>
      <c r="S38" s="158" t="s">
        <v>412</v>
      </c>
      <c r="T38" s="158" t="s">
        <v>413</v>
      </c>
      <c r="U38" s="158">
        <v>0.27</v>
      </c>
      <c r="V38" s="158">
        <f>ROUND(E38*U38,2)</f>
        <v>0.54</v>
      </c>
      <c r="W38" s="158"/>
      <c r="X38" s="158" t="s">
        <v>171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172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5">
        <v>30</v>
      </c>
      <c r="B39" s="176" t="s">
        <v>1212</v>
      </c>
      <c r="C39" s="185" t="s">
        <v>1213</v>
      </c>
      <c r="D39" s="177" t="s">
        <v>184</v>
      </c>
      <c r="E39" s="178">
        <v>2</v>
      </c>
      <c r="F39" s="179"/>
      <c r="G39" s="180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170</v>
      </c>
      <c r="T39" s="158" t="s">
        <v>413</v>
      </c>
      <c r="U39" s="158">
        <v>0.14033000000000001</v>
      </c>
      <c r="V39" s="158">
        <f>ROUND(E39*U39,2)</f>
        <v>0.28000000000000003</v>
      </c>
      <c r="W39" s="158"/>
      <c r="X39" s="158" t="s">
        <v>171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172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5">
        <v>31</v>
      </c>
      <c r="B40" s="176" t="s">
        <v>1214</v>
      </c>
      <c r="C40" s="185" t="s">
        <v>1215</v>
      </c>
      <c r="D40" s="177" t="s">
        <v>207</v>
      </c>
      <c r="E40" s="178">
        <v>50</v>
      </c>
      <c r="F40" s="179"/>
      <c r="G40" s="180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8">
        <v>0</v>
      </c>
      <c r="O40" s="158">
        <f>ROUND(E40*N40,2)</f>
        <v>0</v>
      </c>
      <c r="P40" s="158">
        <v>0</v>
      </c>
      <c r="Q40" s="158">
        <f>ROUND(E40*P40,2)</f>
        <v>0</v>
      </c>
      <c r="R40" s="158"/>
      <c r="S40" s="158" t="s">
        <v>170</v>
      </c>
      <c r="T40" s="158" t="s">
        <v>413</v>
      </c>
      <c r="U40" s="158">
        <v>0.15117</v>
      </c>
      <c r="V40" s="158">
        <f>ROUND(E40*U40,2)</f>
        <v>7.56</v>
      </c>
      <c r="W40" s="158"/>
      <c r="X40" s="158" t="s">
        <v>171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172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5">
        <v>32</v>
      </c>
      <c r="B41" s="176" t="s">
        <v>1216</v>
      </c>
      <c r="C41" s="185" t="s">
        <v>1217</v>
      </c>
      <c r="D41" s="177" t="s">
        <v>207</v>
      </c>
      <c r="E41" s="178">
        <v>40</v>
      </c>
      <c r="F41" s="179"/>
      <c r="G41" s="180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8">
        <v>0</v>
      </c>
      <c r="O41" s="158">
        <f>ROUND(E41*N41,2)</f>
        <v>0</v>
      </c>
      <c r="P41" s="158">
        <v>0</v>
      </c>
      <c r="Q41" s="158">
        <f>ROUND(E41*P41,2)</f>
        <v>0</v>
      </c>
      <c r="R41" s="158"/>
      <c r="S41" s="158" t="s">
        <v>170</v>
      </c>
      <c r="T41" s="158" t="s">
        <v>413</v>
      </c>
      <c r="U41" s="158">
        <v>5.7000000000000002E-2</v>
      </c>
      <c r="V41" s="158">
        <f>ROUND(E41*U41,2)</f>
        <v>2.2799999999999998</v>
      </c>
      <c r="W41" s="158"/>
      <c r="X41" s="158" t="s">
        <v>171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172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x14ac:dyDescent="0.2">
      <c r="A42" s="163" t="s">
        <v>165</v>
      </c>
      <c r="B42" s="164" t="s">
        <v>139</v>
      </c>
      <c r="C42" s="182" t="s">
        <v>30</v>
      </c>
      <c r="D42" s="165"/>
      <c r="E42" s="166"/>
      <c r="F42" s="167"/>
      <c r="G42" s="168">
        <f>SUMIF(AG43:AG43,"&lt;&gt;NOR",G43:G43)</f>
        <v>0</v>
      </c>
      <c r="H42" s="162"/>
      <c r="I42" s="162">
        <f>SUM(I43:I43)</f>
        <v>0</v>
      </c>
      <c r="J42" s="162"/>
      <c r="K42" s="162">
        <f>SUM(K43:K43)</f>
        <v>0</v>
      </c>
      <c r="L42" s="162"/>
      <c r="M42" s="162">
        <f>SUM(M43:M43)</f>
        <v>0</v>
      </c>
      <c r="N42" s="162"/>
      <c r="O42" s="162">
        <f>SUM(O43:O43)</f>
        <v>0</v>
      </c>
      <c r="P42" s="162"/>
      <c r="Q42" s="162">
        <f>SUM(Q43:Q43)</f>
        <v>0</v>
      </c>
      <c r="R42" s="162"/>
      <c r="S42" s="162"/>
      <c r="T42" s="162"/>
      <c r="U42" s="162"/>
      <c r="V42" s="162">
        <f>SUM(V43:V43)</f>
        <v>0</v>
      </c>
      <c r="W42" s="162"/>
      <c r="X42" s="162"/>
      <c r="AG42" t="s">
        <v>166</v>
      </c>
    </row>
    <row r="43" spans="1:60" outlineLevel="1" x14ac:dyDescent="0.2">
      <c r="A43" s="169">
        <v>33</v>
      </c>
      <c r="B43" s="170" t="s">
        <v>1218</v>
      </c>
      <c r="C43" s="183" t="s">
        <v>1219</v>
      </c>
      <c r="D43" s="171" t="s">
        <v>1220</v>
      </c>
      <c r="E43" s="172">
        <v>1</v>
      </c>
      <c r="F43" s="173"/>
      <c r="G43" s="174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58"/>
      <c r="S43" s="158" t="s">
        <v>170</v>
      </c>
      <c r="T43" s="158" t="s">
        <v>413</v>
      </c>
      <c r="U43" s="158">
        <v>0</v>
      </c>
      <c r="V43" s="158">
        <f>ROUND(E43*U43,2)</f>
        <v>0</v>
      </c>
      <c r="W43" s="158"/>
      <c r="X43" s="158" t="s">
        <v>1147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1148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x14ac:dyDescent="0.2">
      <c r="A44" s="3"/>
      <c r="B44" s="4"/>
      <c r="C44" s="186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v>15</v>
      </c>
      <c r="AF44">
        <v>21</v>
      </c>
      <c r="AG44" t="s">
        <v>152</v>
      </c>
    </row>
    <row r="45" spans="1:60" x14ac:dyDescent="0.2">
      <c r="A45" s="152"/>
      <c r="B45" s="153" t="s">
        <v>31</v>
      </c>
      <c r="C45" s="187"/>
      <c r="D45" s="154"/>
      <c r="E45" s="155"/>
      <c r="F45" s="155"/>
      <c r="G45" s="181">
        <f>G8+G37+G42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f>SUMIF(L7:L43,AE44,G7:G43)</f>
        <v>0</v>
      </c>
      <c r="AF45">
        <f>SUMIF(L7:L43,AF44,G7:G43)</f>
        <v>0</v>
      </c>
      <c r="AG45" t="s">
        <v>867</v>
      </c>
    </row>
    <row r="46" spans="1:60" x14ac:dyDescent="0.2">
      <c r="A46" s="3"/>
      <c r="B46" s="4"/>
      <c r="C46" s="18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3"/>
      <c r="B47" s="4"/>
      <c r="C47" s="186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252" t="s">
        <v>868</v>
      </c>
      <c r="B48" s="252"/>
      <c r="C48" s="253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254"/>
      <c r="B49" s="255"/>
      <c r="C49" s="256"/>
      <c r="D49" s="255"/>
      <c r="E49" s="255"/>
      <c r="F49" s="255"/>
      <c r="G49" s="25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G49" t="s">
        <v>869</v>
      </c>
    </row>
    <row r="50" spans="1:33" x14ac:dyDescent="0.2">
      <c r="A50" s="258"/>
      <c r="B50" s="259"/>
      <c r="C50" s="260"/>
      <c r="D50" s="259"/>
      <c r="E50" s="259"/>
      <c r="F50" s="259"/>
      <c r="G50" s="26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58"/>
      <c r="B51" s="259"/>
      <c r="C51" s="260"/>
      <c r="D51" s="259"/>
      <c r="E51" s="259"/>
      <c r="F51" s="259"/>
      <c r="G51" s="26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58"/>
      <c r="B52" s="259"/>
      <c r="C52" s="260"/>
      <c r="D52" s="259"/>
      <c r="E52" s="259"/>
      <c r="F52" s="259"/>
      <c r="G52" s="26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62"/>
      <c r="B53" s="263"/>
      <c r="C53" s="264"/>
      <c r="D53" s="263"/>
      <c r="E53" s="263"/>
      <c r="F53" s="263"/>
      <c r="G53" s="26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3"/>
      <c r="B54" s="4"/>
      <c r="C54" s="186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C55" s="188"/>
      <c r="D55" s="10"/>
      <c r="AG55" t="s">
        <v>870</v>
      </c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poTT9s/F0FOIWrwSaMJiyYJaQSVsnEljgxynS704uOO33o4zyeywr/5cMshABshDTOFIPSaPh3zxBTfn6XBuA==" saltValue="3tleI6R17Tsb3JegtWIY8g==" spinCount="100000" sheet="1" objects="1" scenarios="1"/>
  <protectedRanges>
    <protectedRange sqref="F9:F36 F38:F41 F43 A49:G53" name="Oblast1"/>
  </protectedRanges>
  <mergeCells count="6">
    <mergeCell ref="A49:G53"/>
    <mergeCell ref="A1:G1"/>
    <mergeCell ref="C2:G2"/>
    <mergeCell ref="C3:G3"/>
    <mergeCell ref="C4:G4"/>
    <mergeCell ref="A48:C4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25" activeCellId="2" sqref="F9:F11 F13:F19 A25:G29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5" t="s">
        <v>7</v>
      </c>
      <c r="B1" s="245"/>
      <c r="C1" s="245"/>
      <c r="D1" s="245"/>
      <c r="E1" s="245"/>
      <c r="F1" s="245"/>
      <c r="G1" s="245"/>
      <c r="AG1" t="s">
        <v>140</v>
      </c>
    </row>
    <row r="2" spans="1:60" ht="24.95" customHeight="1" x14ac:dyDescent="0.2">
      <c r="A2" s="141" t="s">
        <v>8</v>
      </c>
      <c r="B2" s="49" t="s">
        <v>43</v>
      </c>
      <c r="C2" s="246" t="s">
        <v>1242</v>
      </c>
      <c r="D2" s="247"/>
      <c r="E2" s="247"/>
      <c r="F2" s="247"/>
      <c r="G2" s="248"/>
      <c r="AG2" t="s">
        <v>141</v>
      </c>
    </row>
    <row r="3" spans="1:60" ht="24.95" customHeight="1" x14ac:dyDescent="0.2">
      <c r="A3" s="141" t="s">
        <v>9</v>
      </c>
      <c r="B3" s="49" t="s">
        <v>54</v>
      </c>
      <c r="C3" s="246" t="s">
        <v>62</v>
      </c>
      <c r="D3" s="247"/>
      <c r="E3" s="247"/>
      <c r="F3" s="247"/>
      <c r="G3" s="248"/>
      <c r="AC3" s="123" t="s">
        <v>1221</v>
      </c>
      <c r="AG3" t="s">
        <v>142</v>
      </c>
    </row>
    <row r="4" spans="1:60" ht="24.95" customHeight="1" x14ac:dyDescent="0.2">
      <c r="A4" s="142" t="s">
        <v>10</v>
      </c>
      <c r="B4" s="143" t="s">
        <v>51</v>
      </c>
      <c r="C4" s="249" t="s">
        <v>62</v>
      </c>
      <c r="D4" s="250"/>
      <c r="E4" s="250"/>
      <c r="F4" s="250"/>
      <c r="G4" s="251"/>
      <c r="AG4" t="s">
        <v>143</v>
      </c>
    </row>
    <row r="5" spans="1:60" x14ac:dyDescent="0.2">
      <c r="D5" s="10"/>
    </row>
    <row r="6" spans="1:60" ht="38.25" x14ac:dyDescent="0.2">
      <c r="A6" s="145" t="s">
        <v>144</v>
      </c>
      <c r="B6" s="147" t="s">
        <v>145</v>
      </c>
      <c r="C6" s="147" t="s">
        <v>146</v>
      </c>
      <c r="D6" s="146" t="s">
        <v>147</v>
      </c>
      <c r="E6" s="145" t="s">
        <v>148</v>
      </c>
      <c r="F6" s="144" t="s">
        <v>149</v>
      </c>
      <c r="G6" s="145" t="s">
        <v>31</v>
      </c>
      <c r="H6" s="148" t="s">
        <v>32</v>
      </c>
      <c r="I6" s="148" t="s">
        <v>150</v>
      </c>
      <c r="J6" s="148" t="s">
        <v>33</v>
      </c>
      <c r="K6" s="148" t="s">
        <v>151</v>
      </c>
      <c r="L6" s="148" t="s">
        <v>152</v>
      </c>
      <c r="M6" s="148" t="s">
        <v>153</v>
      </c>
      <c r="N6" s="148" t="s">
        <v>154</v>
      </c>
      <c r="O6" s="148" t="s">
        <v>155</v>
      </c>
      <c r="P6" s="148" t="s">
        <v>156</v>
      </c>
      <c r="Q6" s="148" t="s">
        <v>157</v>
      </c>
      <c r="R6" s="148" t="s">
        <v>158</v>
      </c>
      <c r="S6" s="148" t="s">
        <v>159</v>
      </c>
      <c r="T6" s="148" t="s">
        <v>160</v>
      </c>
      <c r="U6" s="148" t="s">
        <v>161</v>
      </c>
      <c r="V6" s="148" t="s">
        <v>162</v>
      </c>
      <c r="W6" s="148" t="s">
        <v>163</v>
      </c>
      <c r="X6" s="148" t="s">
        <v>164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165</v>
      </c>
      <c r="B8" s="164" t="s">
        <v>138</v>
      </c>
      <c r="C8" s="182" t="s">
        <v>29</v>
      </c>
      <c r="D8" s="165"/>
      <c r="E8" s="166"/>
      <c r="F8" s="167"/>
      <c r="G8" s="168">
        <f>SUMIF(AG9:AG11,"&lt;&gt;NOR",G9:G11)</f>
        <v>0</v>
      </c>
      <c r="H8" s="162"/>
      <c r="I8" s="162">
        <f>SUM(I9:I11)</f>
        <v>0</v>
      </c>
      <c r="J8" s="162"/>
      <c r="K8" s="162">
        <f>SUM(K9:K11)</f>
        <v>0</v>
      </c>
      <c r="L8" s="162"/>
      <c r="M8" s="162">
        <f>SUM(M9:M11)</f>
        <v>0</v>
      </c>
      <c r="N8" s="162"/>
      <c r="O8" s="162">
        <f>SUM(O9:O11)</f>
        <v>0</v>
      </c>
      <c r="P8" s="162"/>
      <c r="Q8" s="162">
        <f>SUM(Q9:Q11)</f>
        <v>0</v>
      </c>
      <c r="R8" s="162"/>
      <c r="S8" s="162"/>
      <c r="T8" s="162"/>
      <c r="U8" s="162"/>
      <c r="V8" s="162">
        <f>SUM(V9:V11)</f>
        <v>0</v>
      </c>
      <c r="W8" s="162"/>
      <c r="X8" s="162"/>
      <c r="AG8" t="s">
        <v>166</v>
      </c>
    </row>
    <row r="9" spans="1:60" ht="22.5" outlineLevel="1" x14ac:dyDescent="0.2">
      <c r="A9" s="175">
        <v>1</v>
      </c>
      <c r="B9" s="176" t="s">
        <v>1222</v>
      </c>
      <c r="C9" s="185" t="s">
        <v>1223</v>
      </c>
      <c r="D9" s="177" t="s">
        <v>1220</v>
      </c>
      <c r="E9" s="178">
        <v>1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170</v>
      </c>
      <c r="T9" s="158" t="s">
        <v>413</v>
      </c>
      <c r="U9" s="158">
        <v>0</v>
      </c>
      <c r="V9" s="158">
        <f>ROUND(E9*U9,2)</f>
        <v>0</v>
      </c>
      <c r="W9" s="158"/>
      <c r="X9" s="158" t="s">
        <v>1147</v>
      </c>
      <c r="Y9" s="149"/>
      <c r="Z9" s="149"/>
      <c r="AA9" s="149"/>
      <c r="AB9" s="149"/>
      <c r="AC9" s="149"/>
      <c r="AD9" s="149"/>
      <c r="AE9" s="149"/>
      <c r="AF9" s="149"/>
      <c r="AG9" s="149" t="s">
        <v>1148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5">
        <v>2</v>
      </c>
      <c r="B10" s="176" t="s">
        <v>1224</v>
      </c>
      <c r="C10" s="185" t="s">
        <v>1225</v>
      </c>
      <c r="D10" s="177" t="s">
        <v>1220</v>
      </c>
      <c r="E10" s="178">
        <v>1</v>
      </c>
      <c r="F10" s="179"/>
      <c r="G10" s="180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8"/>
      <c r="S10" s="158" t="s">
        <v>170</v>
      </c>
      <c r="T10" s="158" t="s">
        <v>413</v>
      </c>
      <c r="U10" s="158">
        <v>0</v>
      </c>
      <c r="V10" s="158">
        <f>ROUND(E10*U10,2)</f>
        <v>0</v>
      </c>
      <c r="W10" s="158"/>
      <c r="X10" s="158" t="s">
        <v>1147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1148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5">
        <v>3</v>
      </c>
      <c r="B11" s="176" t="s">
        <v>1226</v>
      </c>
      <c r="C11" s="185" t="s">
        <v>1227</v>
      </c>
      <c r="D11" s="177" t="s">
        <v>1220</v>
      </c>
      <c r="E11" s="178">
        <v>1</v>
      </c>
      <c r="F11" s="179"/>
      <c r="G11" s="180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8"/>
      <c r="S11" s="158" t="s">
        <v>170</v>
      </c>
      <c r="T11" s="158" t="s">
        <v>413</v>
      </c>
      <c r="U11" s="158">
        <v>0</v>
      </c>
      <c r="V11" s="158">
        <f>ROUND(E11*U11,2)</f>
        <v>0</v>
      </c>
      <c r="W11" s="158"/>
      <c r="X11" s="158" t="s">
        <v>1147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1148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x14ac:dyDescent="0.2">
      <c r="A12" s="163" t="s">
        <v>165</v>
      </c>
      <c r="B12" s="164" t="s">
        <v>139</v>
      </c>
      <c r="C12" s="182" t="s">
        <v>30</v>
      </c>
      <c r="D12" s="165"/>
      <c r="E12" s="166"/>
      <c r="F12" s="167"/>
      <c r="G12" s="168">
        <f>SUMIF(AG13:AG19,"&lt;&gt;NOR",G13:G19)</f>
        <v>0</v>
      </c>
      <c r="H12" s="162"/>
      <c r="I12" s="162">
        <f>SUM(I13:I19)</f>
        <v>0</v>
      </c>
      <c r="J12" s="162"/>
      <c r="K12" s="162">
        <f>SUM(K13:K19)</f>
        <v>0</v>
      </c>
      <c r="L12" s="162"/>
      <c r="M12" s="162">
        <f>SUM(M13:M19)</f>
        <v>0</v>
      </c>
      <c r="N12" s="162"/>
      <c r="O12" s="162">
        <f>SUM(O13:O19)</f>
        <v>0</v>
      </c>
      <c r="P12" s="162"/>
      <c r="Q12" s="162">
        <f>SUM(Q13:Q19)</f>
        <v>0</v>
      </c>
      <c r="R12" s="162"/>
      <c r="S12" s="162"/>
      <c r="T12" s="162"/>
      <c r="U12" s="162"/>
      <c r="V12" s="162">
        <f>SUM(V13:V19)</f>
        <v>0</v>
      </c>
      <c r="W12" s="162"/>
      <c r="X12" s="162"/>
      <c r="AG12" t="s">
        <v>166</v>
      </c>
    </row>
    <row r="13" spans="1:60" outlineLevel="1" x14ac:dyDescent="0.2">
      <c r="A13" s="175">
        <v>4</v>
      </c>
      <c r="B13" s="176" t="s">
        <v>1228</v>
      </c>
      <c r="C13" s="185" t="s">
        <v>1229</v>
      </c>
      <c r="D13" s="177" t="s">
        <v>1220</v>
      </c>
      <c r="E13" s="178">
        <v>1</v>
      </c>
      <c r="F13" s="179"/>
      <c r="G13" s="180">
        <f t="shared" ref="G13:G19" si="0">ROUND(E13*F13,2)</f>
        <v>0</v>
      </c>
      <c r="H13" s="159"/>
      <c r="I13" s="158">
        <f t="shared" ref="I13:I19" si="1">ROUND(E13*H13,2)</f>
        <v>0</v>
      </c>
      <c r="J13" s="159"/>
      <c r="K13" s="158">
        <f t="shared" ref="K13:K19" si="2">ROUND(E13*J13,2)</f>
        <v>0</v>
      </c>
      <c r="L13" s="158">
        <v>21</v>
      </c>
      <c r="M13" s="158">
        <f t="shared" ref="M13:M19" si="3">G13*(1+L13/100)</f>
        <v>0</v>
      </c>
      <c r="N13" s="158">
        <v>0</v>
      </c>
      <c r="O13" s="158">
        <f t="shared" ref="O13:O19" si="4">ROUND(E13*N13,2)</f>
        <v>0</v>
      </c>
      <c r="P13" s="158">
        <v>0</v>
      </c>
      <c r="Q13" s="158">
        <f t="shared" ref="Q13:Q19" si="5">ROUND(E13*P13,2)</f>
        <v>0</v>
      </c>
      <c r="R13" s="158"/>
      <c r="S13" s="158" t="s">
        <v>170</v>
      </c>
      <c r="T13" s="158" t="s">
        <v>413</v>
      </c>
      <c r="U13" s="158">
        <v>0</v>
      </c>
      <c r="V13" s="158">
        <f t="shared" ref="V13:V19" si="6">ROUND(E13*U13,2)</f>
        <v>0</v>
      </c>
      <c r="W13" s="158"/>
      <c r="X13" s="158" t="s">
        <v>1147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1148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5">
        <v>5</v>
      </c>
      <c r="B14" s="176" t="s">
        <v>1230</v>
      </c>
      <c r="C14" s="185" t="s">
        <v>1231</v>
      </c>
      <c r="D14" s="177" t="s">
        <v>1220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170</v>
      </c>
      <c r="T14" s="158" t="s">
        <v>413</v>
      </c>
      <c r="U14" s="158">
        <v>0</v>
      </c>
      <c r="V14" s="158">
        <f t="shared" si="6"/>
        <v>0</v>
      </c>
      <c r="W14" s="158"/>
      <c r="X14" s="158" t="s">
        <v>1147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1148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5">
        <v>6</v>
      </c>
      <c r="B15" s="176" t="s">
        <v>1232</v>
      </c>
      <c r="C15" s="185" t="s">
        <v>1233</v>
      </c>
      <c r="D15" s="177" t="s">
        <v>1220</v>
      </c>
      <c r="E15" s="178">
        <v>1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170</v>
      </c>
      <c r="T15" s="158" t="s">
        <v>413</v>
      </c>
      <c r="U15" s="158">
        <v>0</v>
      </c>
      <c r="V15" s="158">
        <f t="shared" si="6"/>
        <v>0</v>
      </c>
      <c r="W15" s="158"/>
      <c r="X15" s="158" t="s">
        <v>1147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1148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5">
        <v>7</v>
      </c>
      <c r="B16" s="176" t="s">
        <v>1234</v>
      </c>
      <c r="C16" s="185" t="s">
        <v>1235</v>
      </c>
      <c r="D16" s="177" t="s">
        <v>1220</v>
      </c>
      <c r="E16" s="178">
        <v>1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170</v>
      </c>
      <c r="T16" s="158" t="s">
        <v>413</v>
      </c>
      <c r="U16" s="158">
        <v>0</v>
      </c>
      <c r="V16" s="158">
        <f t="shared" si="6"/>
        <v>0</v>
      </c>
      <c r="W16" s="158"/>
      <c r="X16" s="158" t="s">
        <v>1147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1148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5">
        <v>8</v>
      </c>
      <c r="B17" s="176" t="s">
        <v>1236</v>
      </c>
      <c r="C17" s="185" t="s">
        <v>1237</v>
      </c>
      <c r="D17" s="177" t="s">
        <v>1220</v>
      </c>
      <c r="E17" s="178">
        <v>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8"/>
      <c r="S17" s="158" t="s">
        <v>170</v>
      </c>
      <c r="T17" s="158" t="s">
        <v>413</v>
      </c>
      <c r="U17" s="158">
        <v>0</v>
      </c>
      <c r="V17" s="158">
        <f t="shared" si="6"/>
        <v>0</v>
      </c>
      <c r="W17" s="158"/>
      <c r="X17" s="158" t="s">
        <v>1147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1148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5">
        <v>9</v>
      </c>
      <c r="B18" s="176" t="s">
        <v>1238</v>
      </c>
      <c r="C18" s="185" t="s">
        <v>1239</v>
      </c>
      <c r="D18" s="177" t="s">
        <v>1220</v>
      </c>
      <c r="E18" s="178">
        <v>1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8"/>
      <c r="S18" s="158" t="s">
        <v>170</v>
      </c>
      <c r="T18" s="158" t="s">
        <v>413</v>
      </c>
      <c r="U18" s="158">
        <v>0</v>
      </c>
      <c r="V18" s="158">
        <f t="shared" si="6"/>
        <v>0</v>
      </c>
      <c r="W18" s="158"/>
      <c r="X18" s="158" t="s">
        <v>1147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1148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9">
        <v>10</v>
      </c>
      <c r="B19" s="170" t="s">
        <v>1240</v>
      </c>
      <c r="C19" s="183" t="s">
        <v>1241</v>
      </c>
      <c r="D19" s="171" t="s">
        <v>1220</v>
      </c>
      <c r="E19" s="172">
        <v>1</v>
      </c>
      <c r="F19" s="173"/>
      <c r="G19" s="174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8">
        <v>0</v>
      </c>
      <c r="O19" s="158">
        <f t="shared" si="4"/>
        <v>0</v>
      </c>
      <c r="P19" s="158">
        <v>0</v>
      </c>
      <c r="Q19" s="158">
        <f t="shared" si="5"/>
        <v>0</v>
      </c>
      <c r="R19" s="158"/>
      <c r="S19" s="158" t="s">
        <v>170</v>
      </c>
      <c r="T19" s="158" t="s">
        <v>413</v>
      </c>
      <c r="U19" s="158">
        <v>0</v>
      </c>
      <c r="V19" s="158">
        <f t="shared" si="6"/>
        <v>0</v>
      </c>
      <c r="W19" s="158"/>
      <c r="X19" s="158" t="s">
        <v>1147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1148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">
      <c r="A20" s="3"/>
      <c r="B20" s="4"/>
      <c r="C20" s="18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v>15</v>
      </c>
      <c r="AF20">
        <v>21</v>
      </c>
      <c r="AG20" t="s">
        <v>152</v>
      </c>
    </row>
    <row r="21" spans="1:60" x14ac:dyDescent="0.2">
      <c r="A21" s="152"/>
      <c r="B21" s="153" t="s">
        <v>31</v>
      </c>
      <c r="C21" s="187"/>
      <c r="D21" s="154"/>
      <c r="E21" s="155"/>
      <c r="F21" s="155"/>
      <c r="G21" s="181">
        <f>G8+G12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f>SUMIF(L7:L19,AE20,G7:G19)</f>
        <v>0</v>
      </c>
      <c r="AF21">
        <f>SUMIF(L7:L19,AF20,G7:G19)</f>
        <v>0</v>
      </c>
      <c r="AG21" t="s">
        <v>867</v>
      </c>
    </row>
    <row r="22" spans="1:60" x14ac:dyDescent="0.2">
      <c r="A22" s="3"/>
      <c r="B22" s="4"/>
      <c r="C22" s="18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">
      <c r="A23" s="3"/>
      <c r="B23" s="4"/>
      <c r="C23" s="18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60" x14ac:dyDescent="0.2">
      <c r="A24" s="252" t="s">
        <v>868</v>
      </c>
      <c r="B24" s="252"/>
      <c r="C24" s="25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">
      <c r="A25" s="254"/>
      <c r="B25" s="255"/>
      <c r="C25" s="256"/>
      <c r="D25" s="255"/>
      <c r="E25" s="255"/>
      <c r="F25" s="255"/>
      <c r="G25" s="25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G25" t="s">
        <v>869</v>
      </c>
    </row>
    <row r="26" spans="1:60" x14ac:dyDescent="0.2">
      <c r="A26" s="258"/>
      <c r="B26" s="259"/>
      <c r="C26" s="260"/>
      <c r="D26" s="259"/>
      <c r="E26" s="259"/>
      <c r="F26" s="259"/>
      <c r="G26" s="26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58"/>
      <c r="B27" s="259"/>
      <c r="C27" s="260"/>
      <c r="D27" s="259"/>
      <c r="E27" s="259"/>
      <c r="F27" s="259"/>
      <c r="G27" s="26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58"/>
      <c r="B28" s="259"/>
      <c r="C28" s="260"/>
      <c r="D28" s="259"/>
      <c r="E28" s="259"/>
      <c r="F28" s="259"/>
      <c r="G28" s="26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262"/>
      <c r="B29" s="263"/>
      <c r="C29" s="264"/>
      <c r="D29" s="263"/>
      <c r="E29" s="263"/>
      <c r="F29" s="263"/>
      <c r="G29" s="26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3"/>
      <c r="B30" s="4"/>
      <c r="C30" s="186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C31" s="188"/>
      <c r="D31" s="10"/>
      <c r="AG31" t="s">
        <v>870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3WYOb9u1dHrkc0bHdESvRbvb9C8AoAiSVpigk6Up3YoayyIrCn2LSgTtBs0rT2c7Ky86j0Itb72SHp/9UcLYw==" saltValue="egFjczO+Fmpn+zbYXQB3IQ==" spinCount="100000" sheet="1" objects="1" scenarios="1"/>
  <protectedRanges>
    <protectedRange sqref="F9:F11 F13:F19 A25:G29" name="Oblast1"/>
  </protectedRanges>
  <mergeCells count="6">
    <mergeCell ref="A25:G29"/>
    <mergeCell ref="A1:G1"/>
    <mergeCell ref="C2:G2"/>
    <mergeCell ref="C3:G3"/>
    <mergeCell ref="C4:G4"/>
    <mergeCell ref="A24:C2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01 01 Pol</vt:lpstr>
      <vt:lpstr>01 02 Pol</vt:lpstr>
      <vt:lpstr>01 03 Pol</vt:lpstr>
      <vt:lpstr>01 04 Pol</vt:lpstr>
      <vt:lpstr>01 05 Pol</vt:lpstr>
      <vt:lpstr>02 01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'01 05 Pol'!Názvy_tisku</vt:lpstr>
      <vt:lpstr>'02 01 Naklady'!Názvy_tisku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'01 05 Pol'!Oblast_tisku</vt:lpstr>
      <vt:lpstr>'02 01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admin</cp:lastModifiedBy>
  <cp:lastPrinted>2019-03-19T12:27:02Z</cp:lastPrinted>
  <dcterms:created xsi:type="dcterms:W3CDTF">2009-04-08T07:15:50Z</dcterms:created>
  <dcterms:modified xsi:type="dcterms:W3CDTF">2020-08-25T11:16:15Z</dcterms:modified>
</cp:coreProperties>
</file>