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125" activeTab="5"/>
  </bookViews>
  <sheets>
    <sheet name="Rekapitulace stavby" sheetId="1" r:id="rId1"/>
    <sheet name="SO-01a - Administrativní ..." sheetId="2" r:id="rId2"/>
    <sheet name="SO-01b - Administrativní ..." sheetId="3" r:id="rId3"/>
    <sheet name="SO-01c - Hala dílen" sheetId="4" r:id="rId4"/>
    <sheet name="Vzduchotechnika - Zařízen..." sheetId="5" r:id="rId5"/>
    <sheet name="Elektroinstalace - SO-01 ..." sheetId="6" r:id="rId6"/>
    <sheet name="VON - Vedlejší a ostatní ..." sheetId="7" r:id="rId7"/>
  </sheets>
  <definedNames>
    <definedName name="_xlnm._FilterDatabase" localSheetId="5" hidden="1">'Elektroinstalace - SO-01 ...'!$C$119:$K$159</definedName>
    <definedName name="_xlnm._FilterDatabase" localSheetId="1" hidden="1">'SO-01a - Administrativní ...'!$C$140:$K$1084</definedName>
    <definedName name="_xlnm._FilterDatabase" localSheetId="2" hidden="1">'SO-01b - Administrativní ...'!$C$130:$K$277</definedName>
    <definedName name="_xlnm._FilterDatabase" localSheetId="3" hidden="1">'SO-01c - Hala dílen'!$C$125:$K$170</definedName>
    <definedName name="_xlnm._FilterDatabase" localSheetId="6" hidden="1">'VON - Vedlejší a ostatní ...'!$C$117:$K$138</definedName>
    <definedName name="_xlnm._FilterDatabase" localSheetId="4" hidden="1">'Vzduchotechnika - Zařízen...'!$C$117:$K$130</definedName>
    <definedName name="_xlnm.Print_Area" localSheetId="5">'Elektroinstalace - SO-01 ...'!$C$4:$J$76,'Elektroinstalace - SO-01 ...'!$C$82:$J$101,'Elektroinstalace - SO-01 ...'!$C$107:$K$159</definedName>
    <definedName name="_xlnm.Print_Area" localSheetId="0">'Rekapitulace stavby'!$D$4:$AO$76,'Rekapitulace stavby'!$C$82:$AQ$101</definedName>
    <definedName name="_xlnm.Print_Area" localSheetId="1">'SO-01a - Administrativní ...'!$C$4:$J$76,'SO-01a - Administrativní ...'!$C$82:$J$122,'SO-01a - Administrativní ...'!$C$128:$K$1084</definedName>
    <definedName name="_xlnm.Print_Area" localSheetId="2">'SO-01b - Administrativní ...'!$C$4:$J$76,'SO-01b - Administrativní ...'!$C$82:$J$112,'SO-01b - Administrativní ...'!$C$118:$K$277</definedName>
    <definedName name="_xlnm.Print_Area" localSheetId="3">'SO-01c - Hala dílen'!$C$4:$J$76,'SO-01c - Hala dílen'!$C$82:$J$107,'SO-01c - Hala dílen'!$C$113:$K$170</definedName>
    <definedName name="_xlnm.Print_Area" localSheetId="6">'VON - Vedlejší a ostatní ...'!$C$4:$J$76,'VON - Vedlejší a ostatní ...'!$C$82:$J$99,'VON - Vedlejší a ostatní ...'!$C$105:$K$138</definedName>
    <definedName name="_xlnm.Print_Area" localSheetId="4">'Vzduchotechnika - Zařízen...'!$C$4:$J$76,'Vzduchotechnika - Zařízen...'!$C$82:$J$99,'Vzduchotechnika - Zařízen...'!$C$105:$K$130</definedName>
    <definedName name="_xlnm.Print_Titles" localSheetId="0">'Rekapitulace stavby'!$92:$92</definedName>
    <definedName name="_xlnm.Print_Titles" localSheetId="1">'SO-01a - Administrativní ...'!$140:$140</definedName>
    <definedName name="_xlnm.Print_Titles" localSheetId="2">'SO-01b - Administrativní ...'!$130:$130</definedName>
    <definedName name="_xlnm.Print_Titles" localSheetId="3">'SO-01c - Hala dílen'!$125:$125</definedName>
    <definedName name="_xlnm.Print_Titles" localSheetId="4">'Vzduchotechnika - Zařízen...'!$117:$117</definedName>
    <definedName name="_xlnm.Print_Titles" localSheetId="5">'Elektroinstalace - SO-01 ...'!$119:$119</definedName>
    <definedName name="_xlnm.Print_Titles" localSheetId="6">'VON - Vedlejší a ostatní ...'!$117:$117</definedName>
  </definedNames>
  <calcPr calcId="152511"/>
</workbook>
</file>

<file path=xl/sharedStrings.xml><?xml version="1.0" encoding="utf-8"?>
<sst xmlns="http://schemas.openxmlformats.org/spreadsheetml/2006/main" count="13619" uniqueCount="2278">
  <si>
    <t>Export Komplet</t>
  </si>
  <si>
    <t/>
  </si>
  <si>
    <t>2.0</t>
  </si>
  <si>
    <t>False</t>
  </si>
  <si>
    <t>{5043cbb3-e80c-4016-8a57-ae721f4603bf}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</si>
  <si>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</si>
  <si>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</si>
  <si>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</si>
  <si>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</si>
  <si>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</si>
  <si>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</si>
  <si>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</si>
  <si>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</si>
  <si>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</si>
  <si>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</si>
  <si>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</si>
  <si>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</si>
  <si>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úspor energie SOU opravárenské, Králíky</t>
  </si>
  <si>
    <t>KSO:</t>
  </si>
  <si>
    <t>CC-CZ:</t>
  </si>
  <si>
    <t>Místo:</t>
  </si>
  <si>
    <t xml:space="preserve"> </t>
  </si>
  <si>
    <t>Datum:</t>
  </si>
  <si>
    <t>7. 2. 2020</t>
  </si>
  <si>
    <t>Zadavatel:</t>
  </si>
  <si>
    <t>IČ:</t>
  </si>
  <si>
    <t>0,1</t>
  </si>
  <si>
    <t>Pardubický kraj, Komenského nám. 125, Pardubice</t>
  </si>
  <si>
    <t>DIČ:</t>
  </si>
  <si>
    <t>Uchazeč:</t>
  </si>
  <si>
    <t>Vyplň údaj</t>
  </si>
  <si>
    <t>Projektant:</t>
  </si>
  <si>
    <t>Optima spol. s r.o., Žižkova 738, Vysoké Mýto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</si>
  <si>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</si>
  <si>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</si>
  <si>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</si>
  <si>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</si>
  <si>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</si>
  <si>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</si>
  <si>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</si>
  <si>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</si>
  <si>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</si>
  <si>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</si>
  <si>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</si>
  <si>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</si>
  <si>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</si>
  <si>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</si>
  <si>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</si>
  <si>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</si>
  <si>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</si>
  <si>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</si>
  <si>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</si>
  <si>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</si>
  <si>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</si>
  <si>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</si>
  <si>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</si>
  <si>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</si>
  <si>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</si>
  <si>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</si>
  <si>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</si>
  <si>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</si>
  <si>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</si>
  <si>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</si>
  <si>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</si>
  <si>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</si>
  <si>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</si>
  <si>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</si>
  <si>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</si>
  <si>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</si>
  <si>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</si>
  <si>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</si>
  <si>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</si>
  <si>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</si>
  <si>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</si>
  <si>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</si>
  <si>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</si>
  <si>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</si>
  <si>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</si>
  <si>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</si>
  <si>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</si>
  <si>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</si>
  <si>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SO-01a</t>
  </si>
  <si>
    <t>Administrativní budova</t>
  </si>
  <si>
    <t>STA</t>
  </si>
  <si>
    <t>1</t>
  </si>
  <si>
    <t>{1c1c6a26-c167-4587-b68b-a43522a5578f}</t>
  </si>
  <si>
    <t>2</t>
  </si>
  <si>
    <t>SO-01b</t>
  </si>
  <si>
    <t>Administrativní budova - sanace zdiva</t>
  </si>
  <si>
    <t>{ce2bb785-7416-448d-9601-301032d3ad42}</t>
  </si>
  <si>
    <t>SO-01c</t>
  </si>
  <si>
    <t>Hala dílen</t>
  </si>
  <si>
    <t>{87040839-2f7f-490d-beb7-0277d501bcba}</t>
  </si>
  <si>
    <t>Vzduchotechnika</t>
  </si>
  <si>
    <t>Zařízení č. 3 - Větrání učeben m. č. 1.26 - 1.31, 1.38 a 1.39</t>
  </si>
  <si>
    <t>{c8b7fbd5-0f71-440b-964c-dc2358b61232}</t>
  </si>
  <si>
    <t>Elektroinstalace</t>
  </si>
  <si>
    <t>SO-01 Hala dílen</t>
  </si>
  <si>
    <t>{1f5d019e-f2ea-483b-b5ce-fe4c4e2414af}</t>
  </si>
  <si>
    <t>VON</t>
  </si>
  <si>
    <t>Vedlejší a ostatní rozpočtové náklady</t>
  </si>
  <si>
    <t>{8f91d226-17f0-4bf0-9d39-fc870d040296}</t>
  </si>
  <si>
    <t>KRYCÍ LIST SOUPISU PRACÍ</t>
  </si>
  <si>
    <t>Objekt:</t>
  </si>
  <si>
    <t>SO-01a - Administrativní budova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</si>
  <si>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</si>
  <si>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</si>
  <si>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</si>
  <si>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</si>
  <si>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</si>
  <si>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</si>
  <si>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</si>
  <si>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</si>
  <si>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</si>
  <si>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</si>
  <si>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</si>
  <si>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</si>
  <si>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</si>
  <si>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</si>
  <si>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</si>
  <si>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</si>
  <si>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</si>
  <si>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</si>
  <si>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</si>
  <si>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</si>
  <si>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</si>
  <si>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</si>
  <si>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</si>
  <si>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</si>
  <si>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782 - Dokončovací práce - obklady z kamene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</si>
  <si>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</si>
  <si>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</si>
  <si>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</si>
  <si>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OST - Ostatní</t>
  </si>
  <si>
    <t xml:space="preserve">    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</si>
  <si>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</si>
  <si>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</si>
  <si>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</si>
  <si>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</si>
  <si>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</si>
  <si>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</si>
  <si>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</si>
  <si>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</si>
  <si>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</si>
  <si>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</si>
  <si>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</si>
  <si>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</si>
  <si>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</si>
  <si>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</si>
  <si>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</si>
  <si>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</si>
  <si>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</si>
  <si>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</si>
  <si>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</si>
  <si>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nebo dílců komunikací pro pěší ze zámkových dlaždic</t>
  </si>
  <si>
    <t>m2</t>
  </si>
  <si>
    <t>4</t>
  </si>
  <si>
    <t>-1730863723</t>
  </si>
  <si>
    <t>VV</t>
  </si>
  <si>
    <t>"výměra převzata z výkresu C.2" 38,50</t>
  </si>
  <si>
    <t>181301101</t>
  </si>
  <si>
    <t>Rozprostření ornice pl do 500 m2 v rovině nebo ve svahu do 1:5 tl vrstvy do 100 mm</t>
  </si>
  <si>
    <t>-75384065</t>
  </si>
  <si>
    <t>"výměra převzata z výkresu C.2" 20,50</t>
  </si>
  <si>
    <t>3</t>
  </si>
  <si>
    <t>181411131</t>
  </si>
  <si>
    <t>Založení parkového trávníku výsevem plochy do 1000 m2 v rovině a ve svahu do 1:5</t>
  </si>
  <si>
    <t>-301592145</t>
  </si>
  <si>
    <t>M</t>
  </si>
  <si>
    <t>005724100</t>
  </si>
  <si>
    <t>osivo směs travní parková rekreační</t>
  </si>
  <si>
    <t>kg</t>
  </si>
  <si>
    <t>8</t>
  </si>
  <si>
    <t>2016645961</t>
  </si>
  <si>
    <t>20,5*0,025 'Přepočtené koeficientem množství</t>
  </si>
  <si>
    <t>Svislé a kompletní konstrukce</t>
  </si>
  <si>
    <t>5</t>
  </si>
  <si>
    <t>310237251</t>
  </si>
  <si>
    <t>Zazdívka otvorů pl do 0,25 m2 ve zdivu nadzákladovém cihlami pálenými tl do 450 mm</t>
  </si>
  <si>
    <t>kus</t>
  </si>
  <si>
    <t>-800725247</t>
  </si>
  <si>
    <t>"stavební přípomoce k zámečnickému prvku Z6" 1</t>
  </si>
  <si>
    <t>6</t>
  </si>
  <si>
    <t>310238211</t>
  </si>
  <si>
    <t>Zazdívka otvorů pl do 1 m2 ve zdivu nadzákladovém z keramických tvárnic na MVC</t>
  </si>
  <si>
    <t>m3</t>
  </si>
  <si>
    <t>-660461619</t>
  </si>
  <si>
    <t>"dozdívka parapetu u okna O6" 1,40*0,25*4</t>
  </si>
  <si>
    <t>"dozdívka parapetu u okna O7" 0,75*0,25</t>
  </si>
  <si>
    <t>"dozdívka parapetu u okna O13" 1,20*0,25*10</t>
  </si>
  <si>
    <t>7</t>
  </si>
  <si>
    <t>314231125</t>
  </si>
  <si>
    <t>Zdivo komínů a ventilací z cihel dl 290 mm pevnosti P 20 na SMS 5 Mpa</t>
  </si>
  <si>
    <t>1799175821</t>
  </si>
  <si>
    <t>1,05*0,60*1,30</t>
  </si>
  <si>
    <t>3142352</t>
  </si>
  <si>
    <t>Komínová krycí deska z vybrovaného betonu 1150x700 mm</t>
  </si>
  <si>
    <t>1353760513</t>
  </si>
  <si>
    <t>Vodorovné konstrukce</t>
  </si>
  <si>
    <t>9</t>
  </si>
  <si>
    <t>413231211</t>
  </si>
  <si>
    <t>Zazdívka zhlaví stropních trámů průřezu do 20000 mm2</t>
  </si>
  <si>
    <t>149611187</t>
  </si>
  <si>
    <t>"nahrazované střešní krokve" 50</t>
  </si>
  <si>
    <t>Komunikace</t>
  </si>
  <si>
    <t>10</t>
  </si>
  <si>
    <t>564861111</t>
  </si>
  <si>
    <t>Podklad ze štěrkodrtě ŠD tl 200 mm</t>
  </si>
  <si>
    <t>2027745679</t>
  </si>
  <si>
    <t>11</t>
  </si>
  <si>
    <t>596211110</t>
  </si>
  <si>
    <t>Kladení zámkové dlažby komunikací pro pěší tl 60 mm skupiny A pl do 50 m2</t>
  </si>
  <si>
    <t>176281303</t>
  </si>
  <si>
    <t>12</t>
  </si>
  <si>
    <t>592450380</t>
  </si>
  <si>
    <t>dlažba zámková H-PROFIL 20x16,5x6 cm přírodní</t>
  </si>
  <si>
    <t>-1743518277</t>
  </si>
  <si>
    <t>13,4615384615385*1,04 'Přepočtené koeficientem množství</t>
  </si>
  <si>
    <t>Úpravy povrchů, podlahy a osazování výplní</t>
  </si>
  <si>
    <t>13</t>
  </si>
  <si>
    <t>611131121</t>
  </si>
  <si>
    <t>Penetrace akrylát-silikonová vnitřních stropů nanášená ručně</t>
  </si>
  <si>
    <t>1656770233</t>
  </si>
  <si>
    <t>"podhled 1.PP - výměra převzata z výkresu D.1.1.8" 215,60</t>
  </si>
  <si>
    <t>"7% navíc za zaoblení stropů a stropní průvlaky" 215,60*0,07</t>
  </si>
  <si>
    <t>14</t>
  </si>
  <si>
    <t>611311131</t>
  </si>
  <si>
    <t>Potažení vnitřních rovných stropů vápenným štukem tloušťky do 3 mm</t>
  </si>
  <si>
    <t>-348269633</t>
  </si>
  <si>
    <t>612135101</t>
  </si>
  <si>
    <t>Hrubá výplň rýh ve stěnách maltou jakékoli šířky rýhy</t>
  </si>
  <si>
    <t>-684028858</t>
  </si>
  <si>
    <t>"stavební přípomoce k zámečnickému prvku Z9" (78,50*0,10)+(35,50*0,15)</t>
  </si>
  <si>
    <t>16</t>
  </si>
  <si>
    <t>612325111</t>
  </si>
  <si>
    <t>Vápenocementová hladká omítka rýh ve stěnách šířky do 150 mm</t>
  </si>
  <si>
    <t>350080280</t>
  </si>
  <si>
    <t>"stavební přípomoce k položce Z9" (78,50*0,10)+(35,50*0,15)</t>
  </si>
  <si>
    <t>17</t>
  </si>
  <si>
    <t>612325223</t>
  </si>
  <si>
    <t>Vápenocementová štuková omítka malých ploch do 1,0 m2 na stěnách</t>
  </si>
  <si>
    <t>1703856129</t>
  </si>
  <si>
    <t>18</t>
  </si>
  <si>
    <t>612325302</t>
  </si>
  <si>
    <t>Vápenocementová štuková omítka ostění nebo nadpraží</t>
  </si>
  <si>
    <t>59158720</t>
  </si>
  <si>
    <t>"pozice O1" (1,50+2,10+2,10)*5*0,45</t>
  </si>
  <si>
    <t>"pozice O2" (1,30+2,10+2,10)*0,45</t>
  </si>
  <si>
    <t>"pozice O3" (0,90+1,50+1,50)*4*0,45</t>
  </si>
  <si>
    <t>"pozice O4" (1,35+2,50+2,50)*20*0,45</t>
  </si>
  <si>
    <t>"pozice O5" (1,00+2,50+2,50)*2*0,45</t>
  </si>
  <si>
    <t>"pozice O6" (1,40+1,70+1,70)*4*0,45</t>
  </si>
  <si>
    <t>"pozice O7" (0,75+1,70+1,70)*0,45</t>
  </si>
  <si>
    <t>"pozice O8" (0,80+2,00+2,00)*2*0,45</t>
  </si>
  <si>
    <t>"pozice O9" (1,00+0,50+0,50)*14*0,45</t>
  </si>
  <si>
    <t>"pozice O10" (0,70+0,50+0,50)*2*0,45</t>
  </si>
  <si>
    <t>"pozice O11" (3,14*1,00)*0,45</t>
  </si>
  <si>
    <t>"pozice O12" (0,80+0,50+0,50)*3*0,45</t>
  </si>
  <si>
    <t>"pozice O12A" (0,80+0,50+0,50)*0,45</t>
  </si>
  <si>
    <t>"pozice O13" (1,20+0,40+0,40)*10*0,45</t>
  </si>
  <si>
    <t>"pozice O14" (1,15+0,60+0,60)*0,45</t>
  </si>
  <si>
    <t>"pozice O14A" (1,15+0,60+0,60)*0,45</t>
  </si>
  <si>
    <t>"pozice O16A" (1,35+1,65+1,65)*0,45</t>
  </si>
  <si>
    <t>"pozice O16B" (1,35+0,85+0,85)*0,45</t>
  </si>
  <si>
    <t>"vstupní dveře" (1,70+3,30+3,30)*0,45</t>
  </si>
  <si>
    <t>19</t>
  </si>
  <si>
    <t>621221021</t>
  </si>
  <si>
    <t>Montáž zateplení vnějších podhledů z minerální vlny s podélnou orientací vláken tl do 120 mm</t>
  </si>
  <si>
    <t>-619044360</t>
  </si>
  <si>
    <t>20</t>
  </si>
  <si>
    <t>631515270</t>
  </si>
  <si>
    <t>deska minerální izolační s podélnou orientací vláken tl.100 mm</t>
  </si>
  <si>
    <t>936951386</t>
  </si>
  <si>
    <t>230,692*1,07 'Přepočtené koeficientem množství</t>
  </si>
  <si>
    <t>622131121</t>
  </si>
  <si>
    <t>Penetrace akrylát-silikon vnějších stěn nanášená ručně</t>
  </si>
  <si>
    <t>369210440</t>
  </si>
  <si>
    <t>"zateplení ostění a nadpraží oken a dveří" 241,604*0,38</t>
  </si>
  <si>
    <t>"zateplení stěn" 705,382</t>
  </si>
  <si>
    <t>"prostor před vstupními dveřmi" (3,30+3,30+1,50)*0,95</t>
  </si>
  <si>
    <t>22</t>
  </si>
  <si>
    <t>622142001</t>
  </si>
  <si>
    <t>Potažení vnějších stěn sklovláknitým pletivem vtlačeným do tenkovrstvé hmoty</t>
  </si>
  <si>
    <t>701022751</t>
  </si>
  <si>
    <t xml:space="preserve">"atikové zdi ze strany střechy" </t>
  </si>
  <si>
    <t>"pod silikonovou omítku" ((5,00*0,35)+((5,00*0,85)/2))*2</t>
  </si>
  <si>
    <t>"pod silikonovou omítku" (6,30*0,35)+((6,30*1,45)/2)</t>
  </si>
  <si>
    <t>"trojúhelníkové atiky ze strany ulice" ((4,10*0,75)/2*2)+((7,50*1,25)/2)</t>
  </si>
  <si>
    <t>"těleso schodiště před hlavním vstupem" ((5,00*1,05)+((2,00*1,05)/2*2)-(1,60*0,80)-(0,80*0,80*2))+(((0,80+0,80+0,80)*2,15*2)+((1,60+0,80+0,80)*2,15))</t>
  </si>
  <si>
    <t xml:space="preserve">"konstrukce vnějšího schodiště" </t>
  </si>
  <si>
    <t>"čelo" (2,10*1,05)+(5,00*1,05)-(1,00*0,45*3)</t>
  </si>
  <si>
    <t>"vnitřní boční zdi" 2,20*0,90*6</t>
  </si>
  <si>
    <t>"podhled" (1,75+1,00+1,00)*2,40</t>
  </si>
  <si>
    <t>23</t>
  </si>
  <si>
    <t>622143001</t>
  </si>
  <si>
    <t>Montáž omítkových plastových nebo pozinkovaných soklových profilů</t>
  </si>
  <si>
    <t>m</t>
  </si>
  <si>
    <t>1706737662</t>
  </si>
  <si>
    <t>"pozice Z23" 96,20</t>
  </si>
  <si>
    <t>37,20+28,30+13,10+45,30+13,70+2,10+1,00+3,70</t>
  </si>
  <si>
    <t>24</t>
  </si>
  <si>
    <t>590516530</t>
  </si>
  <si>
    <t>lišta soklová Al s okapničkou, zakládací U 16 cm, 0,95/200 cm</t>
  </si>
  <si>
    <t>-1118565715</t>
  </si>
  <si>
    <t>240,6*1,05 'Přepočtené koeficientem množství</t>
  </si>
  <si>
    <t>25</t>
  </si>
  <si>
    <t>622143002</t>
  </si>
  <si>
    <t>Montáž omítkových plastových nebo pozinkovaných dilatačních profilů</t>
  </si>
  <si>
    <t>966483260</t>
  </si>
  <si>
    <t>"pozice Z12" 9,50</t>
  </si>
  <si>
    <t>26</t>
  </si>
  <si>
    <t>553430140</t>
  </si>
  <si>
    <t>profil omítkový dilatační pro omítky venkovní 12 mm</t>
  </si>
  <si>
    <t>995437199</t>
  </si>
  <si>
    <t>9,5*1,05 'Přepočtené koeficientem množství</t>
  </si>
  <si>
    <t>27</t>
  </si>
  <si>
    <t>622143003</t>
  </si>
  <si>
    <t>Montáž omítkových plastových nebo pozinkovaných rohových profilů s tkaninou</t>
  </si>
  <si>
    <t>-2135816391</t>
  </si>
  <si>
    <t>"Z23" 207,65+266,15</t>
  </si>
  <si>
    <t>40,00</t>
  </si>
  <si>
    <t>28</t>
  </si>
  <si>
    <t>590514840</t>
  </si>
  <si>
    <t>lišta rohová PVC 10/10 cm s tkaninou bal. 2,5 m</t>
  </si>
  <si>
    <t>2066880793</t>
  </si>
  <si>
    <t>513,8*1,05 'Přepočtené koeficientem množství</t>
  </si>
  <si>
    <t>29</t>
  </si>
  <si>
    <t>622143004</t>
  </si>
  <si>
    <t>Montáž omítkových samolepících začišťovacích profilů (APU lišt)</t>
  </si>
  <si>
    <t>-76231015</t>
  </si>
  <si>
    <t>"pozice Z23" 266,15+266,15</t>
  </si>
  <si>
    <t>30</t>
  </si>
  <si>
    <t>590514750</t>
  </si>
  <si>
    <t>profil okenní začišťovací s tkaninou -thermospoj 6 mm/2,4 m</t>
  </si>
  <si>
    <t>-1186060892</t>
  </si>
  <si>
    <t>P</t>
  </si>
  <si>
    <t>Poznámka k položce:
délka 2,4 m, přesah tkaniny 100 mm</t>
  </si>
  <si>
    <t>532,3*1,05 'Přepočtené koeficientem množství</t>
  </si>
  <si>
    <t>31</t>
  </si>
  <si>
    <t>622211021</t>
  </si>
  <si>
    <t>Montáž zateplení vnějších stěn z polystyrénových desek tl do 120 mm</t>
  </si>
  <si>
    <t>2049675108</t>
  </si>
  <si>
    <t>32</t>
  </si>
  <si>
    <t>283760370</t>
  </si>
  <si>
    <t>deska fasádní polystyrénová EPS "šedý"  (lambda=0,032 W/mK) 1000 x 500 x 100 mm</t>
  </si>
  <si>
    <t>1323020447</t>
  </si>
  <si>
    <t>Poznámka k položce:
lambda=0,032 [W / m K]</t>
  </si>
  <si>
    <t>7,695*1,07 'Přepočtené koeficientem množství</t>
  </si>
  <si>
    <t>33</t>
  </si>
  <si>
    <t>622211031</t>
  </si>
  <si>
    <t>Montáž zateplení vnějších stěn z polystyrénových desek tl do 160 mm</t>
  </si>
  <si>
    <t>1879499085</t>
  </si>
  <si>
    <t>"pohled SZ" (37,97*11,00)-(1,35*2,50*7)-(1,00*2,50*2)-(1,70*3,30)-(1,35*2,50*9)-(1,00*2,50*2)-(1,00*0,50*8)-(0,70*0,50*2)-(3,14*0,50*0,50)</t>
  </si>
  <si>
    <t>"pohled JV" (37,97*4,50)+((19,00*0,70)/2*2)-(1,00*0,50*4)-(1,40*1,70*4)-(0,75*1,70)</t>
  </si>
  <si>
    <t>"pohled JZ" (10,02*11,00)-(1,00*0,50*2)-(1,35*2,50*4)</t>
  </si>
  <si>
    <t>"pohled SV" (9,21*6,30)+(10,02*4,70)-(0,80*0,50*2)-(0,90*1,50*4)-(0,80*2,00*2)</t>
  </si>
  <si>
    <t>34</t>
  </si>
  <si>
    <t>283760440</t>
  </si>
  <si>
    <t>deska fasádní polystyrénová EPS "šedý"  (lambda=0,032 W/mK) 1000 x 500 x 160 mm</t>
  </si>
  <si>
    <t>2122396531</t>
  </si>
  <si>
    <t>705,382*1,07 'Přepočtené koeficientem množství</t>
  </si>
  <si>
    <t>35</t>
  </si>
  <si>
    <t>622211201</t>
  </si>
  <si>
    <t>Montáž kontaktního zateplení  z polystyrenových desek ve 2 vrstvách celkové tloušťky do 200 mm</t>
  </si>
  <si>
    <t>-970721315</t>
  </si>
  <si>
    <t>"šambrány kolem oken a dveří"</t>
  </si>
  <si>
    <t>(1,35+1,35+2,80+2,80)*9*0,15</t>
  </si>
  <si>
    <t>(1,00+1,00+2,80+2,80)*2*0,15</t>
  </si>
  <si>
    <t>(0,90+0,90+1,80+1,80)*4*0,15</t>
  </si>
  <si>
    <t>(1,35+1,35+2,80+2,80)*11*0,15</t>
  </si>
  <si>
    <t>(0,80+0,80+2,30+2,30)*2*0,15</t>
  </si>
  <si>
    <t>(1,00+1,00+0,80+0,80)*10*0,15</t>
  </si>
  <si>
    <t>(0,70+0,70+0,80+0,80)*2*0,15</t>
  </si>
  <si>
    <t>3,14*1,10*0,15</t>
  </si>
  <si>
    <t>(0,80+0,80+0,80+0,80)*4*0,15</t>
  </si>
  <si>
    <t>"stávající vstupní dveře" (2,10+3,50+3,50)*0,15</t>
  </si>
  <si>
    <t>36</t>
  </si>
  <si>
    <t>283760300</t>
  </si>
  <si>
    <t>deska fasádní polystyrénová EPS "šedý"  (lambda=0,032 W/mK) 1000 x 500 x 20 mm</t>
  </si>
  <si>
    <t>-1990533526</t>
  </si>
  <si>
    <t>Poznámka k položce:
lambda=0,032 [W / m K]. Desky obsahují nanočástice grafitu</t>
  </si>
  <si>
    <t>44,6631*1,1 'Přepočtené koeficientem množství</t>
  </si>
  <si>
    <t>37</t>
  </si>
  <si>
    <t>622212051</t>
  </si>
  <si>
    <t>Montáž zateplení vnějšího ostění hl. špalety do 400 mm z polystyrénových desek tl do 40 mm</t>
  </si>
  <si>
    <t>381682018</t>
  </si>
  <si>
    <t>"ostění a nadpraží oken a dveří"</t>
  </si>
  <si>
    <t>(1,35+2,50+2,50)*9</t>
  </si>
  <si>
    <t>(1,00+2,50+2,50)*2</t>
  </si>
  <si>
    <t>(0,90+1,50+1,50)*4</t>
  </si>
  <si>
    <t>(1,35+2,50+2,50)*11</t>
  </si>
  <si>
    <t>(1,40+1,70+1,70)*4</t>
  </si>
  <si>
    <t>(0,75+1,70+1,70)</t>
  </si>
  <si>
    <t>(0,80+2,00+2,00)*2</t>
  </si>
  <si>
    <t>(1,00+0,50+0,50)*14</t>
  </si>
  <si>
    <t>(0,70+0,50+0,50)*2</t>
  </si>
  <si>
    <t>3,14*1,10</t>
  </si>
  <si>
    <t>(0,80+0,50+0,50)*4</t>
  </si>
  <si>
    <t>38</t>
  </si>
  <si>
    <t>283760320</t>
  </si>
  <si>
    <t>deska fasádní polystyrénová EPS "šedý"  (lambda=0,032 W/mK) 1000 x 500 x 40 mm</t>
  </si>
  <si>
    <t>-1993729664</t>
  </si>
  <si>
    <t>(1,35+2,50+2,50)*9*0,35</t>
  </si>
  <si>
    <t>(1,00+2,50+2,50)*2*0,35</t>
  </si>
  <si>
    <t>(0,90+1,50+1,50)*4*0,35</t>
  </si>
  <si>
    <t>(1,35+2,50+2,50)*11*0,35</t>
  </si>
  <si>
    <t>(1,40+1,70+1,70)*4*0,35</t>
  </si>
  <si>
    <t>(0,75+1,70+1,70)*0,35</t>
  </si>
  <si>
    <t>(0,80+2,00+2,00)*2*0,35</t>
  </si>
  <si>
    <t>(1,00+0,50+0,50)*14*0,35</t>
  </si>
  <si>
    <t>(0,70+0,50+0,50)*2*0,35</t>
  </si>
  <si>
    <t>3,14*1,10*0,35</t>
  </si>
  <si>
    <t>(0,80+0,50+0,50)*4*0,35</t>
  </si>
  <si>
    <t>84,5614*1,1 'Přepočtené koeficientem množství</t>
  </si>
  <si>
    <t>39</t>
  </si>
  <si>
    <t>622221031</t>
  </si>
  <si>
    <t>Montáž kontaktního zateplení vnějších stěn z minerální vlny s podélnou orientací vláken tl do 160 mm</t>
  </si>
  <si>
    <t>1381348459</t>
  </si>
  <si>
    <t>"pozice Z8" (1,00*1,00)*2</t>
  </si>
  <si>
    <t>40</t>
  </si>
  <si>
    <t>631515380</t>
  </si>
  <si>
    <t>deska minerální izolační s podélnou orientací tl. 160 mm</t>
  </si>
  <si>
    <t>1557599372</t>
  </si>
  <si>
    <t>2*1,02 'Přepočtené koeficientem množství</t>
  </si>
  <si>
    <t>41</t>
  </si>
  <si>
    <t>622251101</t>
  </si>
  <si>
    <t>Příplatek k cenám zateplení vnějších stěn za použití tepelně izolačních zátek z polystyrenu</t>
  </si>
  <si>
    <t>-704136613</t>
  </si>
  <si>
    <t>7,695+705,382</t>
  </si>
  <si>
    <t>42</t>
  </si>
  <si>
    <t>622251105</t>
  </si>
  <si>
    <t>Příplatek k cenám zateplení vnějších stěn za použití tepelně izolačních zátek z minerální vaty</t>
  </si>
  <si>
    <t>-1187274870</t>
  </si>
  <si>
    <t>230,692+2,00</t>
  </si>
  <si>
    <t>43</t>
  </si>
  <si>
    <t>622252002</t>
  </si>
  <si>
    <t>Montáž ostatních lišt zateplení</t>
  </si>
  <si>
    <t>2095327056</t>
  </si>
  <si>
    <t>"pozice Z23" 75,45</t>
  </si>
  <si>
    <t>44</t>
  </si>
  <si>
    <t>590515120</t>
  </si>
  <si>
    <t>začišťovací lišta parapetní</t>
  </si>
  <si>
    <t>-1138677386</t>
  </si>
  <si>
    <t>75,45*1,05 'Přepočtené koeficientem množství</t>
  </si>
  <si>
    <t>45</t>
  </si>
  <si>
    <t>622321121</t>
  </si>
  <si>
    <t>Vápenocementová omítka hladká jednovrstvá vnějších stěn nanášená ručně</t>
  </si>
  <si>
    <t>397503775</t>
  </si>
  <si>
    <t xml:space="preserve">"stávající šambrány kolem oken" </t>
  </si>
  <si>
    <t>"pohled JZ" ((1,70+1,70+2,50+2,50)*0,17*4)+((1,40*1,40*2)-(1,00*0,50*2))</t>
  </si>
  <si>
    <t>"pohled SV" ((2,70*5,50)-(0,80*2,00*2)-(0,80*0,50*4))*2</t>
  </si>
  <si>
    <t>"pohled SZ" ((1,40*1,40*8)-(1,00*0,50*8))+((1,05*1,40*2)-(0,70*0,50*2))+((5,40*3,30)-(1,35*2,50)-(1,00*2,50*2))+((1,70*3,15*16)-(1,35*2,50*16))</t>
  </si>
  <si>
    <t>"pohled SZ pokračování" ((1,40*3,15*2)-(1,00*2,50*2))</t>
  </si>
  <si>
    <t>46</t>
  </si>
  <si>
    <t>622325103</t>
  </si>
  <si>
    <t>Oprava vnější vápenné nebo vápenocementové hladké omítky složitosti 1 stěn v rozsahu do 50%</t>
  </si>
  <si>
    <t>651822473</t>
  </si>
  <si>
    <t>"pod střešní hydroizolaci" (36,65*0,40)+(9,00*2*0,60)</t>
  </si>
  <si>
    <t>47</t>
  </si>
  <si>
    <t>622325109</t>
  </si>
  <si>
    <t>Oprava vnější vápenocementové hladké omítky složitosti 1 stěn v rozsahu do 100%</t>
  </si>
  <si>
    <t>506657042</t>
  </si>
  <si>
    <t>48</t>
  </si>
  <si>
    <t>622325401</t>
  </si>
  <si>
    <t>Oprava vnější vápenné nebo vápenocementové štukové omítky složitosti 3 v rozsahu do 10%</t>
  </si>
  <si>
    <t>-1510698676</t>
  </si>
  <si>
    <t>"římsa v úrovni stropu mezi 1.NP a 2.NP" (37,97+9,30+10,30)*0,60</t>
  </si>
  <si>
    <t>"vrchní římsa atikových zdí" ((37,97+10,30+10,30)+(1,20*4))*0,80</t>
  </si>
  <si>
    <t>"římsa trojúhelníkových šítových zdí" ((2,60+2,60)+(2,60+2,60)+(4,30+4,30))*0,80</t>
  </si>
  <si>
    <t>49</t>
  </si>
  <si>
    <t>622511111</t>
  </si>
  <si>
    <t>Tenkovrstvá akrylátová mozaiková střednězrnná omítka včetně penetrace vnějších stěn</t>
  </si>
  <si>
    <t>220318793</t>
  </si>
  <si>
    <t>50</t>
  </si>
  <si>
    <t>622531011</t>
  </si>
  <si>
    <t>Tenkovrstvá silikonová zrnitá omítka tl. 1,5 mm včetně penetrace vnějších stěn</t>
  </si>
  <si>
    <t>2078520852</t>
  </si>
  <si>
    <t>"hlavní zateplovaná plocha (KZS 160 mm)" 705,382</t>
  </si>
  <si>
    <t>"prostor před vstupními dveřmi (KZS 100 mm)" (3,30+3,30+1,50)*0,95</t>
  </si>
  <si>
    <t>"ostění a nadpraží oken a dveří (KZS 40 mm)" 241,604*0,38</t>
  </si>
  <si>
    <t>"vnější hrana šambrány kolem oken a dveří"</t>
  </si>
  <si>
    <t>(1,65+1,65+2,80+2,80)*9*0,03</t>
  </si>
  <si>
    <t>(1,30+1,30+2,80+2,80)*2*0,03</t>
  </si>
  <si>
    <t>(1,20+1,20+1,80+1,80)*4*0,03</t>
  </si>
  <si>
    <t>(1,65+1,65+2,80+2,80)*11*0,03</t>
  </si>
  <si>
    <t>(1,10+1,10+2,30+2,30)*2*0,03</t>
  </si>
  <si>
    <t>(1,30+1,30+0,80+0,80)*10*0,03</t>
  </si>
  <si>
    <t>(1,00+1,00+0,80+0,80)*2*0,03</t>
  </si>
  <si>
    <t>3,14*1,15*0,03</t>
  </si>
  <si>
    <t>(1,10+1,00+0,80+0,80)*4*0,03</t>
  </si>
  <si>
    <t>"stávající vstupní dveře" (2,40+3,50+3,50)*0,03</t>
  </si>
  <si>
    <t>51</t>
  </si>
  <si>
    <t>622611133</t>
  </si>
  <si>
    <t>Nátěr silikonový dvojnásobný vnějších omítaných stěn včetně penetrace provedený ručně</t>
  </si>
  <si>
    <t>-1550702327</t>
  </si>
  <si>
    <t>"průběžná římsa 150/120 mm" 22,00*0,30</t>
  </si>
  <si>
    <t>"nadokenní římsa 190/105 mm, délka 1,5 m" (1,50*12)*0,30</t>
  </si>
  <si>
    <t>"nadokenní římsa 150/80 mm, délka 1,75 m" (1,75*6)*0,30</t>
  </si>
  <si>
    <t>"šambrány 150/20 mm" 360,00*0,20</t>
  </si>
  <si>
    <t>"trojúhelníkový portál délka základny 5,25 m (profil 400/180 mm)" (5,00+2,60+2,60)*2*0,70</t>
  </si>
  <si>
    <t>"trojúhelníkový portál délka základny 8,25 m (profil 400/180 mm)" (7,80+4,10+4,10)*0,70</t>
  </si>
  <si>
    <t>"korunní římsa 250x115 mm" 40,00*0,40</t>
  </si>
  <si>
    <t>"průběžná římsa 300x100 mm" 30,00*0,50</t>
  </si>
  <si>
    <t>"nadokenní římsa 250x100 mm, délka 1,85 m" (1,85*10)*0,40</t>
  </si>
  <si>
    <t>"podokenní dekorace 300x20, délka 1,65 m" (1,65*18)*0,40</t>
  </si>
  <si>
    <t>"podokenní dekorace 300x20, délka 5,35 m" 5,35*0,40</t>
  </si>
  <si>
    <t>"pilastr 1000/3600 mm" (11*3,60)*1,10</t>
  </si>
  <si>
    <t>"pilastr 1000/6520 mm + hlavice" (14*6,52)*1,10</t>
  </si>
  <si>
    <t>52</t>
  </si>
  <si>
    <t>627455111</t>
  </si>
  <si>
    <t>Spárování starého zdiva z lomového kamene do hloubky 80 mm cementovou maltou</t>
  </si>
  <si>
    <t>79671199</t>
  </si>
  <si>
    <t>"pohled SZ" (16,00*0,95*2)-(1,20*0,40*7)</t>
  </si>
  <si>
    <t>"pohled JZ" (9,95*1,15)-(1,15*0,60*2)</t>
  </si>
  <si>
    <t>"pohled SV" (9,25*0,80)</t>
  </si>
  <si>
    <t>53</t>
  </si>
  <si>
    <t>629991012</t>
  </si>
  <si>
    <t>Zakrytí výplní otvorů fólií přilepenou na začišťovací lišty</t>
  </si>
  <si>
    <t>-693619295</t>
  </si>
  <si>
    <t>"pozice O1" (1,50*2,10)*5</t>
  </si>
  <si>
    <t>"pozice O2" 1,30*2,10</t>
  </si>
  <si>
    <t>"pozice O3" (0,90*1,50)*4</t>
  </si>
  <si>
    <t>"pozice O4" (1,35*2,50)*20</t>
  </si>
  <si>
    <t>"pozice O5" (1,00*2,50)*2</t>
  </si>
  <si>
    <t>"pozice O6" (1,40*1,70)*4</t>
  </si>
  <si>
    <t>"pozice O7" 0,75*1,70</t>
  </si>
  <si>
    <t>"pozice O8" (0,80*2,00)*2</t>
  </si>
  <si>
    <t>"pozice O9" (1,00*0,50)*14</t>
  </si>
  <si>
    <t>"pozice O10" (0,70*0,50)*2</t>
  </si>
  <si>
    <t>"pozice O11" 3,14*0,50*0,50</t>
  </si>
  <si>
    <t>"pozice O12" (0,80*0,50)*3</t>
  </si>
  <si>
    <t>"pozice O12A" 0,80*0,50</t>
  </si>
  <si>
    <t>"pozice O13" (1,20*0,40)*10</t>
  </si>
  <si>
    <t>"pozice O14" 1,15*0,60</t>
  </si>
  <si>
    <t>"pozice O14A" 1,15*0,60</t>
  </si>
  <si>
    <t>"pozice O16A" 1,35*1,65</t>
  </si>
  <si>
    <t>"pozice O16B" 1,35*0,85</t>
  </si>
  <si>
    <t>"vstupní dveře" 1,70*3,30</t>
  </si>
  <si>
    <t>54</t>
  </si>
  <si>
    <t>629995101</t>
  </si>
  <si>
    <t>Očištění vnějších ploch tlakovou vodou</t>
  </si>
  <si>
    <t>-1590799683</t>
  </si>
  <si>
    <t>"ostění a nadpraží oken a dveří" 241,604*0,20</t>
  </si>
  <si>
    <t>"množství převzato z položky č. 627455111" 44,503</t>
  </si>
  <si>
    <t>55</t>
  </si>
  <si>
    <t>637211121</t>
  </si>
  <si>
    <t>Okapový chodník z betonových dlaždic tl 50 mm kladených do písku se zalitím spár MC</t>
  </si>
  <si>
    <t>37108662</t>
  </si>
  <si>
    <t>"výměra převzata z výkresu C.2" 18,50*0,50</t>
  </si>
  <si>
    <t>56</t>
  </si>
  <si>
    <t>642945111</t>
  </si>
  <si>
    <t>Osazování protipožárních nebo protiplynových zárubní dveří jednokřídlových do 2,5 m2</t>
  </si>
  <si>
    <t>-1773590739</t>
  </si>
  <si>
    <t>"viz výkres D.1.1.11"</t>
  </si>
  <si>
    <t>"pozice D2" 1</t>
  </si>
  <si>
    <t>57</t>
  </si>
  <si>
    <t>5533120</t>
  </si>
  <si>
    <t>zárubeň ocelová pro běžné zdění hranatý profil s drážkou 110 800 levá,pravá s požární odolností 30 minut</t>
  </si>
  <si>
    <t>1742574956</t>
  </si>
  <si>
    <t>Ostatní konstrukce a práce-bourání</t>
  </si>
  <si>
    <t>58</t>
  </si>
  <si>
    <t>941211111</t>
  </si>
  <si>
    <t>Montáž lešení řadového rámového lehkého zatížení do 200 kg/m2 š do 0,9 m v do 10 m</t>
  </si>
  <si>
    <t>658155447</t>
  </si>
  <si>
    <t>"pohled SZ" 39,00*13,10</t>
  </si>
  <si>
    <t>"pohled JV" 38,00*5,10</t>
  </si>
  <si>
    <t>"pohled JZ a SV" (10,00*11,10)+(10,00*13,10)</t>
  </si>
  <si>
    <t>59</t>
  </si>
  <si>
    <t>941211211</t>
  </si>
  <si>
    <t>Příplatek k lešení řadovému rámovému lehkému š 0,9 m v do 25 m za první a ZKD den použití</t>
  </si>
  <si>
    <t>-588438748</t>
  </si>
  <si>
    <t>946,70*60</t>
  </si>
  <si>
    <t>60</t>
  </si>
  <si>
    <t>941211811</t>
  </si>
  <si>
    <t>Demontáž lešení řadového rámového lehkého zatížení do 200 kg/m2 š do 0,9 m v do 10 m</t>
  </si>
  <si>
    <t>-397444005</t>
  </si>
  <si>
    <t>61</t>
  </si>
  <si>
    <t>944511111</t>
  </si>
  <si>
    <t>Montáž ochranné sítě z textilie z umělých vláken</t>
  </si>
  <si>
    <t>-1423868134</t>
  </si>
  <si>
    <t>62</t>
  </si>
  <si>
    <t>944511211</t>
  </si>
  <si>
    <t>Příplatek k ochranné síti za první a ZKD den použití</t>
  </si>
  <si>
    <t>518535519</t>
  </si>
  <si>
    <t>63</t>
  </si>
  <si>
    <t>944511811</t>
  </si>
  <si>
    <t>Demontáž ochranné sítě z textilie z umělých vláken</t>
  </si>
  <si>
    <t>498357212</t>
  </si>
  <si>
    <t>64</t>
  </si>
  <si>
    <t>952901111</t>
  </si>
  <si>
    <t>Vyčištění budov bytové a občanské výstavby při výšce podlaží do 4 m</t>
  </si>
  <si>
    <t>-1950824960</t>
  </si>
  <si>
    <t>65</t>
  </si>
  <si>
    <t>952902021</t>
  </si>
  <si>
    <t>Čištění budov zametení hladkých podlah</t>
  </si>
  <si>
    <t>-259820383</t>
  </si>
  <si>
    <t>"podlaha půdy" (36,35*8,30)-(4,80*1,15)</t>
  </si>
  <si>
    <t>66</t>
  </si>
  <si>
    <t>962032641</t>
  </si>
  <si>
    <t>Bourání zdiva komínového nad střechou z cihel na MC</t>
  </si>
  <si>
    <t>-808247484</t>
  </si>
  <si>
    <t>1,05*0,60*3,50</t>
  </si>
  <si>
    <t>0,60*0,80*3,50</t>
  </si>
  <si>
    <t>67</t>
  </si>
  <si>
    <t>962081141</t>
  </si>
  <si>
    <t>Bourání příček ze skleněných tvárnic tl do 150 mm</t>
  </si>
  <si>
    <t>1673507741</t>
  </si>
  <si>
    <t>"stávající výplň okna pozice O1" 1,35*2,50</t>
  </si>
  <si>
    <t>"pohled JZ sklepní okna" 1,20*0,60*2</t>
  </si>
  <si>
    <t>68</t>
  </si>
  <si>
    <t>964061321</t>
  </si>
  <si>
    <t>Uvolnění zhlaví trámů ze zdiva cihelného průřezu zhlaví do 0,03 m2</t>
  </si>
  <si>
    <t>1023927898</t>
  </si>
  <si>
    <t>69</t>
  </si>
  <si>
    <t>966031313</t>
  </si>
  <si>
    <t>Vybourání částí říms z cihel vyložených do 250 mm tl do 300 mm</t>
  </si>
  <si>
    <t>1792792733</t>
  </si>
  <si>
    <t>"pohled JZ" 2,10*2</t>
  </si>
  <si>
    <t>"pohled SV" 3,00*2</t>
  </si>
  <si>
    <t>"pohled SZ" (2,05*8)+5,60</t>
  </si>
  <si>
    <t>70</t>
  </si>
  <si>
    <t>966032911</t>
  </si>
  <si>
    <t>Odsekání říms podokenních nebo přesokenních předsazených do 80 mm</t>
  </si>
  <si>
    <t>-329131767</t>
  </si>
  <si>
    <t>"pohled JZ" (1,60*2)+(2,10*6)</t>
  </si>
  <si>
    <t>"pohled JZ vodorovná římsa na horními okny" 10,10</t>
  </si>
  <si>
    <t>"pohled SV" 2,90*4</t>
  </si>
  <si>
    <t>"pohled SV vodorovná římsa na horními okny" 10,10</t>
  </si>
  <si>
    <t>"pohled SZ" (1,40*2)+(1,70*8)+(1,90*8)+5,60+(2,00*8*2)+(1,60*2*2)</t>
  </si>
  <si>
    <t>"pohled SZ vodorovná římsa na horními okny" 38,00</t>
  </si>
  <si>
    <t>71</t>
  </si>
  <si>
    <t>968062375</t>
  </si>
  <si>
    <t>Vybourání dřevěných rámů oken zdvojených včetně křídel pl do 2 m2</t>
  </si>
  <si>
    <t>-573410758</t>
  </si>
  <si>
    <t>0,90*1,50*4</t>
  </si>
  <si>
    <t>0,75*1,70</t>
  </si>
  <si>
    <t>0,80*2,00*2</t>
  </si>
  <si>
    <t>1,00*0,50*14</t>
  </si>
  <si>
    <t>0,70*0,50*2</t>
  </si>
  <si>
    <t>3,14*0,50*0,50</t>
  </si>
  <si>
    <t>0,80*0,50*4</t>
  </si>
  <si>
    <t>1,20*0,40*10</t>
  </si>
  <si>
    <t>1,15*0,60*2</t>
  </si>
  <si>
    <t>72</t>
  </si>
  <si>
    <t>968062376</t>
  </si>
  <si>
    <t>Vybourání dřevěných rámů oken zdvojených včetně křídel pl do 4 m2</t>
  </si>
  <si>
    <t>2120891808</t>
  </si>
  <si>
    <t>1,35*2,50*9</t>
  </si>
  <si>
    <t>1,00*2,50*2</t>
  </si>
  <si>
    <t>1,35*2,50*11</t>
  </si>
  <si>
    <t>1,40*1,70*4</t>
  </si>
  <si>
    <t>73</t>
  </si>
  <si>
    <t>968072455</t>
  </si>
  <si>
    <t>Vybourání kovových dveřních zárubní pl do 2 m2</t>
  </si>
  <si>
    <t>-1442967514</t>
  </si>
  <si>
    <t>"nahrazované dveře pozicí D2" 0,80*2,00</t>
  </si>
  <si>
    <t>74</t>
  </si>
  <si>
    <t>968072456</t>
  </si>
  <si>
    <t>Vybourání kovových dveřních zárubní pl přes 2 m2</t>
  </si>
  <si>
    <t>-581318484</t>
  </si>
  <si>
    <t>"viz výkres D.1.1.11 - pozice D3" 1,75*3,30</t>
  </si>
  <si>
    <t>75</t>
  </si>
  <si>
    <t>9680724</t>
  </si>
  <si>
    <t>Příplatek k vybourání stávajícíchc hliníkových dveří (pozice D3, viz výkres D.1.1.11) za šetrné vybourání dveří k dalšíu použití včetně zbezpečení dveří k následnému uskladnění</t>
  </si>
  <si>
    <t>1821240641</t>
  </si>
  <si>
    <t>76</t>
  </si>
  <si>
    <t>974031132</t>
  </si>
  <si>
    <t>Vysekání rýh ve zdivu cihelném hl do 50 mm š do 70 mm</t>
  </si>
  <si>
    <t>161244328</t>
  </si>
  <si>
    <t>"stavební přípomoce k položce Z9" 78,50</t>
  </si>
  <si>
    <t>77</t>
  </si>
  <si>
    <t>974031142</t>
  </si>
  <si>
    <t>Vysekání rýh ve zdivu cihelném hl do 70 mm š do 70 mm</t>
  </si>
  <si>
    <t>-1873388855</t>
  </si>
  <si>
    <t>"stavební přípomoce k položce Z9" 35,50</t>
  </si>
  <si>
    <t>78</t>
  </si>
  <si>
    <t>974082113</t>
  </si>
  <si>
    <t>Vysekání rýh pro vodiče v omítce MV nebo MVC stěn š do 50 mm</t>
  </si>
  <si>
    <t>-461530038</t>
  </si>
  <si>
    <t>"stavební přípomoce k zámečnickému prvku Z9" 78,50</t>
  </si>
  <si>
    <t>79</t>
  </si>
  <si>
    <t>974082114</t>
  </si>
  <si>
    <t>Vysekání rýh pro vodiče v omítce MV nebo MVC stěn š do 70 mm</t>
  </si>
  <si>
    <t>-320907377</t>
  </si>
  <si>
    <t>"stavební přípomoce k zámečnickému prvku Z9" 35,50</t>
  </si>
  <si>
    <t>80</t>
  </si>
  <si>
    <t>975073111</t>
  </si>
  <si>
    <t>Jednostranné podchycení střešních vazníků v do 3,5 m pro zatížení do 1000 kg/m</t>
  </si>
  <si>
    <t>2129574433</t>
  </si>
  <si>
    <t>"pro vyřezání poškozených částí střešní vazby" 30,00</t>
  </si>
  <si>
    <t>81</t>
  </si>
  <si>
    <t>978015361</t>
  </si>
  <si>
    <t>Otlučení vnější vápenné nebo vápenocementové vnější omítky stupně členitosti 1 a 2 rozsahu do 50%</t>
  </si>
  <si>
    <t>2085574326</t>
  </si>
  <si>
    <t>82</t>
  </si>
  <si>
    <t>978015391</t>
  </si>
  <si>
    <t>Otlučení vnější vápenné nebo vápenocementové vnější omítky stupně členitosti 1 a 2 rozsahu do 100%</t>
  </si>
  <si>
    <t>-765518446</t>
  </si>
  <si>
    <t xml:space="preserve">"ostění a nadpraží oken" </t>
  </si>
  <si>
    <t>(1,35+2,50+2,50)*9*0,20</t>
  </si>
  <si>
    <t>(1,00+2,50+2,50)*2*0,20</t>
  </si>
  <si>
    <t>(0,90+1,50+1,50)*4*0,20</t>
  </si>
  <si>
    <t>(1,35+2,50+2,50)*11*0,20</t>
  </si>
  <si>
    <t>(1,40+1,70+1,70)*4*0,20</t>
  </si>
  <si>
    <t>(0,75+1,70+1,70)*0,20</t>
  </si>
  <si>
    <t>(0,80+2,00+2,00)*2*0,20</t>
  </si>
  <si>
    <t>(1,00+0,50+0,50)*14*0,20</t>
  </si>
  <si>
    <t>(0,70+0,50+0,50)*2*0,20</t>
  </si>
  <si>
    <t>(0,80+0,50+0,50)*4*0,20</t>
  </si>
  <si>
    <t>83</t>
  </si>
  <si>
    <t>978019321</t>
  </si>
  <si>
    <t>Otlučení vnější vápenné nebo vápenocementové vnější omítky stupně členitosti 3 až 5  rozsahu do 10%</t>
  </si>
  <si>
    <t>1878624697</t>
  </si>
  <si>
    <t>997</t>
  </si>
  <si>
    <t>Přesun sutě</t>
  </si>
  <si>
    <t>84</t>
  </si>
  <si>
    <t>997002611</t>
  </si>
  <si>
    <t>Nakládání suti a vybouraných hmot</t>
  </si>
  <si>
    <t>t</t>
  </si>
  <si>
    <t>-1466642782</t>
  </si>
  <si>
    <t>85</t>
  </si>
  <si>
    <t>997013211</t>
  </si>
  <si>
    <t>Vnitrostaveništní doprava suti a vybouraných hmot pro budovy v do 6 m ručně</t>
  </si>
  <si>
    <t>1353381474</t>
  </si>
  <si>
    <t>86</t>
  </si>
  <si>
    <t>997013501</t>
  </si>
  <si>
    <t>Odvoz suti a vybouraných hmot na skládku nebo meziskládku do 1 km se složením</t>
  </si>
  <si>
    <t>-503381657</t>
  </si>
  <si>
    <t>87</t>
  </si>
  <si>
    <t>997013509</t>
  </si>
  <si>
    <t>Příplatek k odvozu suti a vybouraných hmot na skládku ZKD 1 km přes 1 km</t>
  </si>
  <si>
    <t>841763012</t>
  </si>
  <si>
    <t>107,037*10 'Přepočtené koeficientem množství</t>
  </si>
  <si>
    <t>88</t>
  </si>
  <si>
    <t>997013801</t>
  </si>
  <si>
    <t>Poplatek za uložení stavebního odpadu na skládce (skládkovné)</t>
  </si>
  <si>
    <t>530903056</t>
  </si>
  <si>
    <t>104,656-8,935-11,965-3,952</t>
  </si>
  <si>
    <t>89</t>
  </si>
  <si>
    <t>997013811</t>
  </si>
  <si>
    <t>Poplatek za uložení stavebního dřevěného odpadu na skládce (skládkovné)</t>
  </si>
  <si>
    <t>-922889491</t>
  </si>
  <si>
    <t>"kapitola 762" 8,791</t>
  </si>
  <si>
    <t>"kapitola 766" 0,144</t>
  </si>
  <si>
    <t>90</t>
  </si>
  <si>
    <t>997013822</t>
  </si>
  <si>
    <t>Poplatek za uložení stavebního odpadu s oleji nebo ropnými látkami na skládce (skládkovné)</t>
  </si>
  <si>
    <t>799457044</t>
  </si>
  <si>
    <t>"kapitola 712" 11,965</t>
  </si>
  <si>
    <t>91</t>
  </si>
  <si>
    <t>997013831</t>
  </si>
  <si>
    <t>Poplatek za uložení stavebního směsného odpadu na skládce (skládkovné)</t>
  </si>
  <si>
    <t>436633238</t>
  </si>
  <si>
    <t>"okna" 3,952</t>
  </si>
  <si>
    <t>998</t>
  </si>
  <si>
    <t>Přesun hmot</t>
  </si>
  <si>
    <t>92</t>
  </si>
  <si>
    <t>998017002</t>
  </si>
  <si>
    <t>Přesun hmot s omezením mechanizace pro budovy v do 12 m</t>
  </si>
  <si>
    <t>-1358315468</t>
  </si>
  <si>
    <t>PSV</t>
  </si>
  <si>
    <t>Práce a dodávky PSV</t>
  </si>
  <si>
    <t>712</t>
  </si>
  <si>
    <t>Povlakové krytiny</t>
  </si>
  <si>
    <t>93</t>
  </si>
  <si>
    <t>712300833</t>
  </si>
  <si>
    <t>Odstranění povlakové krytiny střech do 10° třívrstvé</t>
  </si>
  <si>
    <t>-1558123527</t>
  </si>
  <si>
    <t xml:space="preserve">"viz výkres D.1.1.6" </t>
  </si>
  <si>
    <t>"vodorovná plocha" 36,65*9,45</t>
  </si>
  <si>
    <t>"vytažení na stěny" (36,65+9,20+9,20)*0,50</t>
  </si>
  <si>
    <t>94</t>
  </si>
  <si>
    <t>712300834</t>
  </si>
  <si>
    <t>Příplatek k odstranění povlakové krytiny střech do 10° ZKD vrstvu</t>
  </si>
  <si>
    <t>2092846931</t>
  </si>
  <si>
    <t>373,868*3 'Přepočtené koeficientem množství</t>
  </si>
  <si>
    <t>95</t>
  </si>
  <si>
    <t>712300845</t>
  </si>
  <si>
    <t>Odstranění ventilační hlavice na ploché střeše sklonu do 10 stupňů</t>
  </si>
  <si>
    <t>-144986</t>
  </si>
  <si>
    <t>96</t>
  </si>
  <si>
    <t>712363005</t>
  </si>
  <si>
    <t>Provedení povlakové krytiny střech do 10° navařením fólie PVC na oplechování v plné ploše</t>
  </si>
  <si>
    <t>-1914433502</t>
  </si>
  <si>
    <t>"vytažení na stěny výlezu" (1,00+1,00+1,00+1,00)*0,30</t>
  </si>
  <si>
    <t>97</t>
  </si>
  <si>
    <t>712363104</t>
  </si>
  <si>
    <t>Provedení povlakové krytiny střech do 10° ukotvení fólie talířovou hmoždinkou do dřevěné konstrukce</t>
  </si>
  <si>
    <t>1299562028</t>
  </si>
  <si>
    <t>"vodorovná plocha" ((36,65*9,45)*6)-0,055</t>
  </si>
  <si>
    <t>98</t>
  </si>
  <si>
    <t>59051324</t>
  </si>
  <si>
    <t>hmoždinka talířová ocelová s vrutem do dřeva 5/25 mm (systémové provedení pro kotvení fóliové krytiny)</t>
  </si>
  <si>
    <t>-1878972257</t>
  </si>
  <si>
    <t>99</t>
  </si>
  <si>
    <t>712363115</t>
  </si>
  <si>
    <t>Provedení povlakové krytiny střech do 10° zaizolování prostupů kruhového průřezu D do 300 mm</t>
  </si>
  <si>
    <t>-1132384336</t>
  </si>
  <si>
    <t>"kotevní body" 5</t>
  </si>
  <si>
    <t>"prostupy K25, K26" 2+2</t>
  </si>
  <si>
    <t>100</t>
  </si>
  <si>
    <t>283220010</t>
  </si>
  <si>
    <t>fólie hydroizolační střešní tl 1,8 mm š 1200 mm</t>
  </si>
  <si>
    <t>-1211429167</t>
  </si>
  <si>
    <t>375,068*1,15 'Přepočtené koeficientem množství</t>
  </si>
  <si>
    <t>101</t>
  </si>
  <si>
    <t>712363311</t>
  </si>
  <si>
    <t>Povlakové krytiny střech do 10° fóliové plechy VIPLANYL délky 2 m pásek rš 50 mm</t>
  </si>
  <si>
    <t>1510539152</t>
  </si>
  <si>
    <t>"vytažení na stěny" ((36,65+9,20+9,20)+0,95)/2</t>
  </si>
  <si>
    <t>102</t>
  </si>
  <si>
    <t>712363312</t>
  </si>
  <si>
    <t>Povlakové krytiny střech do 10° fóliové plechy VIPLANYL délky 2 m koutová lišta vnitřní rš 100 mm</t>
  </si>
  <si>
    <t>-959008684</t>
  </si>
  <si>
    <t>103</t>
  </si>
  <si>
    <t>712363314</t>
  </si>
  <si>
    <t>Povlakové krytiny střech do 10° fóliové plechy VIPLANYL délky 2 m stěnová lišta vyhnutá rš 71 mm</t>
  </si>
  <si>
    <t>-727217243</t>
  </si>
  <si>
    <t>104</t>
  </si>
  <si>
    <t>712363317</t>
  </si>
  <si>
    <t>Povlakové krytiny střech do 10° fóliové plechy VIPLANYL délky 2 m okapnice široká rš 250 mm</t>
  </si>
  <si>
    <t>-1451817388</t>
  </si>
  <si>
    <t>"viz výkres D.1.1.6" 38,00/2</t>
  </si>
  <si>
    <t>105</t>
  </si>
  <si>
    <t>712491171</t>
  </si>
  <si>
    <t>Provedení povlakové krytiny střech do 30° podkladní textilní vrstvy</t>
  </si>
  <si>
    <t>942108996</t>
  </si>
  <si>
    <t>"provizorní zakrytí střechy haly na JV straně objektu" 38,00*2,50</t>
  </si>
  <si>
    <t>106</t>
  </si>
  <si>
    <t>693112290</t>
  </si>
  <si>
    <t>textilie netkaná 300 g/m2</t>
  </si>
  <si>
    <t>-1207813735</t>
  </si>
  <si>
    <t>346,343*1,1 'Přepočtené koeficientem množství</t>
  </si>
  <si>
    <t>107</t>
  </si>
  <si>
    <t>693112300</t>
  </si>
  <si>
    <t>textilie netkaná 500 g/m2</t>
  </si>
  <si>
    <t>1085407432</t>
  </si>
  <si>
    <t>95*1,1 'Přepočtené koeficientem množství</t>
  </si>
  <si>
    <t>108</t>
  </si>
  <si>
    <t>7129511</t>
  </si>
  <si>
    <t>Opracování prostupu střešní krytinou - anténní stožár</t>
  </si>
  <si>
    <t>-337951489</t>
  </si>
  <si>
    <t>109</t>
  </si>
  <si>
    <t>712951111</t>
  </si>
  <si>
    <t xml:space="preserve">Dodávka a montáž ventilační hlavice j.s. 100 mm s integrovanou manžetou na fóliovou krytinu </t>
  </si>
  <si>
    <t>243440783</t>
  </si>
  <si>
    <t>"pozice K25" 2</t>
  </si>
  <si>
    <t>110</t>
  </si>
  <si>
    <t>712951113</t>
  </si>
  <si>
    <t>Dodávka a montáž ventilační hlavice (pro vedení kabelů) j.s. 100 mm s integrovanou manžetou na fóliovou krytinu</t>
  </si>
  <si>
    <t>425644165</t>
  </si>
  <si>
    <t>"pozice K26" 2</t>
  </si>
  <si>
    <t>111</t>
  </si>
  <si>
    <t>998712102</t>
  </si>
  <si>
    <t>Přesun hmot pro krytiny povlakové v objektech v do 12 m</t>
  </si>
  <si>
    <t>820340672</t>
  </si>
  <si>
    <t>713</t>
  </si>
  <si>
    <t>Izolace tepelné</t>
  </si>
  <si>
    <t>112</t>
  </si>
  <si>
    <t>7131211</t>
  </si>
  <si>
    <t>Dodávka a montáž izolačního nosného kříže z EPS 500/100/300 mm - bližší specifikace viz výkres D.1.1.7</t>
  </si>
  <si>
    <t>1437432114</t>
  </si>
  <si>
    <t>"zateplení podlahy půdy" 224</t>
  </si>
  <si>
    <t>113</t>
  </si>
  <si>
    <t>7131212</t>
  </si>
  <si>
    <t>Dodávka a montáž izolačních konstrukčních trámků z EPS 1000/100/300 mm - bližší specifikace viz výkres D.1.1.7</t>
  </si>
  <si>
    <t>-1891895355</t>
  </si>
  <si>
    <t>"zateplení podlahy půdy" 343</t>
  </si>
  <si>
    <t>114</t>
  </si>
  <si>
    <t>713121121</t>
  </si>
  <si>
    <t>Montáž izolace tepelné podlah volně kladenými rohožemi, pásy, dílci, deskami 2 vrstvy</t>
  </si>
  <si>
    <t>2020925055</t>
  </si>
  <si>
    <t>"zateplení podlahy půdy - množství převzato z výkresu D.1.1.7" 240,70</t>
  </si>
  <si>
    <t>115</t>
  </si>
  <si>
    <t>631481140</t>
  </si>
  <si>
    <t>deska minerální izolační tl.140 mm (lambda = 0,038 W/mK)</t>
  </si>
  <si>
    <t>1926560088</t>
  </si>
  <si>
    <t>240,7*1,03 'Přepočtené koeficientem množství</t>
  </si>
  <si>
    <t>116</t>
  </si>
  <si>
    <t>631481150</t>
  </si>
  <si>
    <t>deska minerální izolační tl.160 mm (lamdba = 0,038 W/mK)</t>
  </si>
  <si>
    <t>-1839302177</t>
  </si>
  <si>
    <t>240,70</t>
  </si>
  <si>
    <t>117</t>
  </si>
  <si>
    <t>713131141</t>
  </si>
  <si>
    <t>Montáž izolace tepelné stěn a základů lepením celoplošně rohoží, pásů, dílců, desek včetně mechanického přikotvení</t>
  </si>
  <si>
    <t>2081917263</t>
  </si>
  <si>
    <t>(37,20+28,30+13,10+45,30+13,70+2,10+1,00+3,70)*0,25</t>
  </si>
  <si>
    <t>118</t>
  </si>
  <si>
    <t>283722060</t>
  </si>
  <si>
    <t>deska EPS 100 S kašírovaná V 13 tl. 140 mm</t>
  </si>
  <si>
    <t>1369464126</t>
  </si>
  <si>
    <t>36,1*1,06 'Přepočtené koeficientem množství</t>
  </si>
  <si>
    <t>119</t>
  </si>
  <si>
    <t>713191133</t>
  </si>
  <si>
    <t>Montáž izolace tepelné podlah, stropů vrchem nebo střech překrytí fólií s přelepeným spojem</t>
  </si>
  <si>
    <t>1276315629</t>
  </si>
  <si>
    <t>"množství převzato z výkresu D.1.1.7" 345,20</t>
  </si>
  <si>
    <t>120</t>
  </si>
  <si>
    <t>283292820</t>
  </si>
  <si>
    <t>folie parotěsná samozhášivá 170 g/m2</t>
  </si>
  <si>
    <t>252776892</t>
  </si>
  <si>
    <t>345,2*1,15 'Přepočtené koeficientem množství</t>
  </si>
  <si>
    <t>121</t>
  </si>
  <si>
    <t>28329304</t>
  </si>
  <si>
    <t xml:space="preserve">systémová těsnící páska pro lepení parozábrany </t>
  </si>
  <si>
    <t>1393682193</t>
  </si>
  <si>
    <t>122</t>
  </si>
  <si>
    <t>998713102</t>
  </si>
  <si>
    <t>Přesun hmot pro izolace tepelné v objektech v do 12 m</t>
  </si>
  <si>
    <t>1652085928</t>
  </si>
  <si>
    <t>762</t>
  </si>
  <si>
    <t>Konstrukce tesařské</t>
  </si>
  <si>
    <t>123</t>
  </si>
  <si>
    <t>762083122</t>
  </si>
  <si>
    <t>Impregnace řeziva proti dřevokaznému hmyzu, houbám a plísním máčením třída ohrožení 3 a 4</t>
  </si>
  <si>
    <t>-1663134273</t>
  </si>
  <si>
    <t>"množství převzato z položky č. 60511112" 9,359+1,245</t>
  </si>
  <si>
    <t>124</t>
  </si>
  <si>
    <t>762111811</t>
  </si>
  <si>
    <t>Demontáž stěn a příček z hraněného řeziva</t>
  </si>
  <si>
    <t>-896784798</t>
  </si>
  <si>
    <t>"půda" (4,25+4,25+1,40+4,80+1,15)*2,10</t>
  </si>
  <si>
    <t>125</t>
  </si>
  <si>
    <t>762331923</t>
  </si>
  <si>
    <t>Vyřezání části střešní vazby průřezové plochy řeziva do 224 cm2 délky do 8 m</t>
  </si>
  <si>
    <t>403122605</t>
  </si>
  <si>
    <t>"pozednice" 36,60+36,60</t>
  </si>
  <si>
    <t>"korokve" 9,00*40</t>
  </si>
  <si>
    <t>"sloupky" 1,75*7</t>
  </si>
  <si>
    <t>"vzpěry" 2,20*14</t>
  </si>
  <si>
    <t>476,25*0,6 'Přepočtené koeficientem množství</t>
  </si>
  <si>
    <t>126</t>
  </si>
  <si>
    <t>762332922</t>
  </si>
  <si>
    <t>Doplnění části střešní vazby z hranolů průřezové plochy do 224 cm2 včetně materiálu</t>
  </si>
  <si>
    <t>-317503286</t>
  </si>
  <si>
    <t>127</t>
  </si>
  <si>
    <t>762341210</t>
  </si>
  <si>
    <t>Montáž bednění střech rovných a šikmých sklonu do 60° z hrubých prken na sraz</t>
  </si>
  <si>
    <t>-54659577</t>
  </si>
  <si>
    <t>"množství převzato z výkresu D.1.1.7" 340,30</t>
  </si>
  <si>
    <t>128</t>
  </si>
  <si>
    <t>60511112</t>
  </si>
  <si>
    <t>řezivo jehličnaté smrk, borovice š přes 80mm tl 24mm dl 4-5m</t>
  </si>
  <si>
    <t>1077535218</t>
  </si>
  <si>
    <t>"množství převzato z výkresu D.1.1.7" 340,30*0,025</t>
  </si>
  <si>
    <t>8,508*1,1 'Přepočtené koeficientem množství</t>
  </si>
  <si>
    <t>129</t>
  </si>
  <si>
    <t>762341811</t>
  </si>
  <si>
    <t>Demontáž bednění střech z prken</t>
  </si>
  <si>
    <t>-1316533552</t>
  </si>
  <si>
    <t>130</t>
  </si>
  <si>
    <t>762395000</t>
  </si>
  <si>
    <t>Spojovací prostředky pro montáž krovu, bednění, laťování, světlíky, klíny</t>
  </si>
  <si>
    <t>-904007693</t>
  </si>
  <si>
    <t>131</t>
  </si>
  <si>
    <t>762511216</t>
  </si>
  <si>
    <t>Podlahové kce podkladové z desek OSB tl 22 mm s mezerami šroubovaných</t>
  </si>
  <si>
    <t>1124727529</t>
  </si>
  <si>
    <t>132</t>
  </si>
  <si>
    <t>762511217</t>
  </si>
  <si>
    <t>Podlahové kce podkladové z desek OSB tl 25 mm na sraz</t>
  </si>
  <si>
    <t>1667965419</t>
  </si>
  <si>
    <t>133</t>
  </si>
  <si>
    <t>762526130</t>
  </si>
  <si>
    <t>Položení polštáře pod podlahy při osové vzdálenosti 100 cm - montáž přilepením k podkladnímu EPS PU lepidlem</t>
  </si>
  <si>
    <t>-340825945</t>
  </si>
  <si>
    <t>134</t>
  </si>
  <si>
    <t>2019310088</t>
  </si>
  <si>
    <t>471,60*0,10*0,024</t>
  </si>
  <si>
    <t>1,132*1,1 'Přepočtené koeficientem množství</t>
  </si>
  <si>
    <t>135</t>
  </si>
  <si>
    <t>762595001</t>
  </si>
  <si>
    <t>Spojovací prostředky pro položení dřevěných podlah</t>
  </si>
  <si>
    <t>-2069911863</t>
  </si>
  <si>
    <t>296,185+(471,60*0,10)</t>
  </si>
  <si>
    <t>136</t>
  </si>
  <si>
    <t>998762102</t>
  </si>
  <si>
    <t>Přesun hmot pro kce tesařské v objektech v do 12 m</t>
  </si>
  <si>
    <t>1059383275</t>
  </si>
  <si>
    <t>763</t>
  </si>
  <si>
    <t>Konstrukce montované z desek, dílců a panelů</t>
  </si>
  <si>
    <t>137</t>
  </si>
  <si>
    <t>763112328</t>
  </si>
  <si>
    <t>SDK příčka tl 225 mm zdvojený profil CW+UW 100 desky 1xDF 12,5 TI 80+80 mm</t>
  </si>
  <si>
    <t>1507832435</t>
  </si>
  <si>
    <t>((4,82+1,15)*2,45)-(0,80*1,90)</t>
  </si>
  <si>
    <t>138</t>
  </si>
  <si>
    <t>763131432</t>
  </si>
  <si>
    <t>SDK podhled desky 1xDF 15 bez TI dvouvrstvá spodní kce profil CD+UD</t>
  </si>
  <si>
    <t>-318615316</t>
  </si>
  <si>
    <t>"podhled nad schodištěm na půdu" 4,62*1,30</t>
  </si>
  <si>
    <t>139</t>
  </si>
  <si>
    <t>763131751</t>
  </si>
  <si>
    <t>Montáž parotěsné zábrany do SDK podhledu</t>
  </si>
  <si>
    <t>-1672214233</t>
  </si>
  <si>
    <t>140</t>
  </si>
  <si>
    <t>1038906315</t>
  </si>
  <si>
    <t>6,006*1,15 'Přepočtené koeficientem množství</t>
  </si>
  <si>
    <t>141</t>
  </si>
  <si>
    <t>763131752</t>
  </si>
  <si>
    <t>Montáž jedné vrstvy tepelné izolace do SDK podhledu</t>
  </si>
  <si>
    <t>-620841942</t>
  </si>
  <si>
    <t>"podhled nad schodištěm na půdu" (4,62*1,30)*2</t>
  </si>
  <si>
    <t>142</t>
  </si>
  <si>
    <t>631481130</t>
  </si>
  <si>
    <t>deska minerální izolační tl.120 mm (lamdba = 0,038 W/mK)</t>
  </si>
  <si>
    <t>-19639639</t>
  </si>
  <si>
    <t>6,006</t>
  </si>
  <si>
    <t>6,006*2,06 'Přepočtené koeficientem množství</t>
  </si>
  <si>
    <t>143</t>
  </si>
  <si>
    <t>998763101</t>
  </si>
  <si>
    <t>Přesun hmot pro dřevostavby v objektech v do 12 m</t>
  </si>
  <si>
    <t>-971413700</t>
  </si>
  <si>
    <t>764</t>
  </si>
  <si>
    <t>Konstrukce klempířské</t>
  </si>
  <si>
    <t>144</t>
  </si>
  <si>
    <t>764002841</t>
  </si>
  <si>
    <t>Demontáž oplechování horních ploch zdí a nadezdívek do suti</t>
  </si>
  <si>
    <t>-169778327</t>
  </si>
  <si>
    <t>39,30+22,47</t>
  </si>
  <si>
    <t>145</t>
  </si>
  <si>
    <t>764002851</t>
  </si>
  <si>
    <t>Demontáž oplechování parapetů do suti</t>
  </si>
  <si>
    <t>1680375378</t>
  </si>
  <si>
    <t>17,00+37,85+32,40</t>
  </si>
  <si>
    <t>146</t>
  </si>
  <si>
    <t>764002861</t>
  </si>
  <si>
    <t>Demontáž oplechování říms a ozdobných prvků do suti</t>
  </si>
  <si>
    <t>-1533469877</t>
  </si>
  <si>
    <t>"pozice K11" 53,40+61,60+21,00+42,00+50,20+24,20+5,50+26,40</t>
  </si>
  <si>
    <t>147</t>
  </si>
  <si>
    <t>764002871</t>
  </si>
  <si>
    <t>Demontáž lemování zdí do suti</t>
  </si>
  <si>
    <t>-182844792</t>
  </si>
  <si>
    <t>148</t>
  </si>
  <si>
    <t>764004801</t>
  </si>
  <si>
    <t>Demontáž podokapního žlabu do suti</t>
  </si>
  <si>
    <t>410635229</t>
  </si>
  <si>
    <t>8,90+7,40+36,50</t>
  </si>
  <si>
    <t>149</t>
  </si>
  <si>
    <t>764004861</t>
  </si>
  <si>
    <t>Demontáž svodu do suti</t>
  </si>
  <si>
    <t>1869155184</t>
  </si>
  <si>
    <t>22,40</t>
  </si>
  <si>
    <t>150</t>
  </si>
  <si>
    <t>764011621</t>
  </si>
  <si>
    <t>Plech pod střešní fólii z Pz s povrchovou úpravou včetně tmelení rš 100 mm</t>
  </si>
  <si>
    <t>-1845763995</t>
  </si>
  <si>
    <t>"pozice K19" 59,50</t>
  </si>
  <si>
    <t>151</t>
  </si>
  <si>
    <t>764212662</t>
  </si>
  <si>
    <t>Oplechování rovné okapové hrany z Pz s povrchovou úpravou rš 140 mm</t>
  </si>
  <si>
    <t>-897548688</t>
  </si>
  <si>
    <t>"pozice K17" 36,50</t>
  </si>
  <si>
    <t>152</t>
  </si>
  <si>
    <t>764214608</t>
  </si>
  <si>
    <t>Oplechování horních ploch a atik bez rohů z Pz s povrch úpravou mechanicky kotvené rš 750 mm</t>
  </si>
  <si>
    <t>1181076866</t>
  </si>
  <si>
    <t>"pozice K20" 20,00+18,00+1,30</t>
  </si>
  <si>
    <t>153</t>
  </si>
  <si>
    <t>764214611</t>
  </si>
  <si>
    <t>Oplechování horních ploch a atik bez rohů z Pz s povrch úpravou mechanicky kotvené rš přes 800mm</t>
  </si>
  <si>
    <t>-1244744044</t>
  </si>
  <si>
    <t>"pozice K21" (12,00+9,40)*1,05</t>
  </si>
  <si>
    <t>154</t>
  </si>
  <si>
    <t>764216644</t>
  </si>
  <si>
    <t>Oplechování rovných parapetů celoplošně lepené z Pz s povrchovou úpravou rš 300 mm</t>
  </si>
  <si>
    <t>-1025815640</t>
  </si>
  <si>
    <t>"pozice K9, K10, K11" 12,00+2,30+2,70</t>
  </si>
  <si>
    <t>155</t>
  </si>
  <si>
    <t>764216645</t>
  </si>
  <si>
    <t>Oplechování rovných parapetů celoplošně lepené z Pz s povrchovou úpravou rš 370 mm</t>
  </si>
  <si>
    <t>-1391458291</t>
  </si>
  <si>
    <t>"pozice K2 až K8" 19,60+3,60+5,60+0,75+4,80+2,00+1,50</t>
  </si>
  <si>
    <t>156</t>
  </si>
  <si>
    <t>764216646</t>
  </si>
  <si>
    <t>Oplechování rovných parapetů celoplošně lepené z Pz s povrchovou úpravou rš 470 mm</t>
  </si>
  <si>
    <t>1508508454</t>
  </si>
  <si>
    <t>"pozice K1" 32,40</t>
  </si>
  <si>
    <t>157</t>
  </si>
  <si>
    <t>76421858</t>
  </si>
  <si>
    <t>Oplechování rovné římsy celoplošně lepené z Pz s upraveným povrchem rš 120 mm</t>
  </si>
  <si>
    <t>2042052132</t>
  </si>
  <si>
    <t>"pozice K34" 21,00</t>
  </si>
  <si>
    <t>"pozice K35" 6,00+20,20+6,20</t>
  </si>
  <si>
    <t>158</t>
  </si>
  <si>
    <t>76421859</t>
  </si>
  <si>
    <t>Oplechování rovné římsy celoplošně lepené z Pz s upraveným povrchem rš 170 mm</t>
  </si>
  <si>
    <t>-1062353147</t>
  </si>
  <si>
    <t>"pozice K29" 15,20</t>
  </si>
  <si>
    <t>"pozice K36" 6,00+20,20+6,20+14,00</t>
  </si>
  <si>
    <t>159</t>
  </si>
  <si>
    <t>76421860</t>
  </si>
  <si>
    <t>Oplechování rovné římsy celoplošně lepené z Pz s upraveným povrchem rš 200 mm</t>
  </si>
  <si>
    <t>-979790122</t>
  </si>
  <si>
    <t>"pozice K37" 21,00</t>
  </si>
  <si>
    <t>160</t>
  </si>
  <si>
    <t>76421861</t>
  </si>
  <si>
    <t>Oplechování rovné římsy celoplošně lepené z Pz s upraveným povrchem rš 250 mm</t>
  </si>
  <si>
    <t>-1933517067</t>
  </si>
  <si>
    <t xml:space="preserve">"přechod zateplení soklu" </t>
  </si>
  <si>
    <t>"pozice K39" 38,00</t>
  </si>
  <si>
    <t>"pozice K40" 4,00</t>
  </si>
  <si>
    <t>161</t>
  </si>
  <si>
    <t>76421862</t>
  </si>
  <si>
    <t>Oplechování rovné římsy celoplošně lepené z Pz s upraveným povrchem rš 270 mm</t>
  </si>
  <si>
    <t>-1506691742</t>
  </si>
  <si>
    <t>"pozice K27" 22,20</t>
  </si>
  <si>
    <t>"pozice K28" 22,00</t>
  </si>
  <si>
    <t>"pozice K33" 6,00</t>
  </si>
  <si>
    <t>162</t>
  </si>
  <si>
    <t>764218624</t>
  </si>
  <si>
    <t>Oplechování rovné římsy celoplošně lepené z Pz s upraveným povrchem rš 300 mm</t>
  </si>
  <si>
    <t>1149129900</t>
  </si>
  <si>
    <t>"pozice K30" 15,20</t>
  </si>
  <si>
    <t>"pozice K31" 9,00</t>
  </si>
  <si>
    <t>163</t>
  </si>
  <si>
    <t>76421863</t>
  </si>
  <si>
    <t>Oplechování rovné římsy celoplošně lepené z Pz s upraveným povrchem rš 370 mm</t>
  </si>
  <si>
    <t>-92755203</t>
  </si>
  <si>
    <t>"pozice K32" 5,50</t>
  </si>
  <si>
    <t>164</t>
  </si>
  <si>
    <t>764218625</t>
  </si>
  <si>
    <t>Oplechování rovné římsy celoplošně lepené z Pz s upraveným povrchem rš 420 mm</t>
  </si>
  <si>
    <t>-2035458263</t>
  </si>
  <si>
    <t>"pozice K 38" 10,00+16,40</t>
  </si>
  <si>
    <t>165</t>
  </si>
  <si>
    <t>764511602</t>
  </si>
  <si>
    <t>Žlab podokapní půlkruhový z Pz s povrchovou úpravou rš 330 mm</t>
  </si>
  <si>
    <t>381045571</t>
  </si>
  <si>
    <t>"pozice K12 a K13" 36,50</t>
  </si>
  <si>
    <t>"pozice K22 a K23" 7,40</t>
  </si>
  <si>
    <t>166</t>
  </si>
  <si>
    <t>764511642</t>
  </si>
  <si>
    <t>Kotlík oválný (trychtýřový) pro podokapní žlaby z Pz s povrchovou úpravou 330/100 mm</t>
  </si>
  <si>
    <t>-310864717</t>
  </si>
  <si>
    <t>"pozice K24" 2</t>
  </si>
  <si>
    <t>"pozice K14" 2</t>
  </si>
  <si>
    <t>167</t>
  </si>
  <si>
    <t>764518422</t>
  </si>
  <si>
    <t>Svody kruhové včetně objímek, kolen, odskoků z Pz plechu průměru 100 mm</t>
  </si>
  <si>
    <t>1177134018</t>
  </si>
  <si>
    <t>"pozice K16" 11,00+6,00</t>
  </si>
  <si>
    <t>"pozice K15" 12*0,45</t>
  </si>
  <si>
    <t>168</t>
  </si>
  <si>
    <t>7647311</t>
  </si>
  <si>
    <t>Dodávka a montáž odvětrání kanalizace j.s. 100 mm, univerzální ventilační hlavice pro fóliovou střešní krytinu tl. 1,5 mm (s integrovanou manžetou)</t>
  </si>
  <si>
    <t>-191793755</t>
  </si>
  <si>
    <t>"pozice K 25" 2</t>
  </si>
  <si>
    <t>169</t>
  </si>
  <si>
    <t>7647312</t>
  </si>
  <si>
    <t>Dodávka a montáž prostup střechou j.s. 100 mm, univerzální ventilační hlavice pro fóliovou střešní krytinu tl. 1,5 mm (s integrovanou manžetou)</t>
  </si>
  <si>
    <t>-222173787</t>
  </si>
  <si>
    <t>"pozice K 26" 2</t>
  </si>
  <si>
    <t>170</t>
  </si>
  <si>
    <t>76473111</t>
  </si>
  <si>
    <t>Oplechování přechodu střecha zdivo z poplastovaného plechu tl. 0,6 mm rš 230 mm</t>
  </si>
  <si>
    <t>861677928</t>
  </si>
  <si>
    <t>"pozice K18" 59,50</t>
  </si>
  <si>
    <t>171</t>
  </si>
  <si>
    <t>998764102</t>
  </si>
  <si>
    <t>Přesun hmot pro konstrukce klempířské v objektech v do 12 m</t>
  </si>
  <si>
    <t>-258603948</t>
  </si>
  <si>
    <t>766</t>
  </si>
  <si>
    <t>Konstrukce truhlářské</t>
  </si>
  <si>
    <t>172</t>
  </si>
  <si>
    <t>766441822</t>
  </si>
  <si>
    <t>Demontáž parapetních desek dřevěných, laminovaných šířky přes 30 cm</t>
  </si>
  <si>
    <t>119999294</t>
  </si>
  <si>
    <t>"pozice O1" 5</t>
  </si>
  <si>
    <t>"pozice O2" 1</t>
  </si>
  <si>
    <t>"pozice O4" 1+8+1+1</t>
  </si>
  <si>
    <t>"pozice O5" 1+2</t>
  </si>
  <si>
    <t>173</t>
  </si>
  <si>
    <t>766621011</t>
  </si>
  <si>
    <t>609722106</t>
  </si>
  <si>
    <t>174</t>
  </si>
  <si>
    <t>61140011</t>
  </si>
  <si>
    <t>1997526969</t>
  </si>
  <si>
    <t>175</t>
  </si>
  <si>
    <t>766622132</t>
  </si>
  <si>
    <t>Montáž plastových oken plochy přes 1 m2 otevíravých výšky do 2,5 m s rámem do zdiva</t>
  </si>
  <si>
    <t>1463155273</t>
  </si>
  <si>
    <t>"pozice O1" 1,50*2,10*5</t>
  </si>
  <si>
    <t>"pozice O3" 0,90*1,50*4</t>
  </si>
  <si>
    <t>"pozice O4" 1,35*2,50*20</t>
  </si>
  <si>
    <t>"pozice O5" 1,00*2,50*2</t>
  </si>
  <si>
    <t>"pozice O6" 1,40*1,70*4</t>
  </si>
  <si>
    <t>"pozice O8" 0,80*2,00*2</t>
  </si>
  <si>
    <t>176</t>
  </si>
  <si>
    <t>61140001</t>
  </si>
  <si>
    <t>okno plastové 1500x2100 mm, 1xotvíravé a sklopné a 1xsklopné křídlo zasklené izolačním trojsklem, Uw=0,9 W/m2K, barva bílá - bližší specifikace viz výkres D.1.1.10 - pozice O1</t>
  </si>
  <si>
    <t>-1630099515</t>
  </si>
  <si>
    <t>177</t>
  </si>
  <si>
    <t>61140002</t>
  </si>
  <si>
    <t>okno plastové 1300x2100 mm, 1xotvíravé a sklopné a 1xsklopné křídlo zasklené izolačním trojsklem, Uw=0,9 W/m2K, barva bílá - bližší specifikace viz výkres D.1.1.10 - pozice O2</t>
  </si>
  <si>
    <t>-584280936</t>
  </si>
  <si>
    <t>178</t>
  </si>
  <si>
    <t>61140003</t>
  </si>
  <si>
    <t>okno plastové 900x1500 mm, 1xotvíravé a sklopné zasklené izolačním trojsklem, Uw=0,9 W/m2K, barva bílá - bližší specifikace viz výkres D.1.1.10 - pozice O3</t>
  </si>
  <si>
    <t>-744909932</t>
  </si>
  <si>
    <t>179</t>
  </si>
  <si>
    <t>61140004</t>
  </si>
  <si>
    <t>okno plastové 1350x2500 mm, 1xotvíravé a sklopné a 1xotvíravé a 1xsklopné zasklené izolačním trojsklem, Uw=0,9 W/m2K, barva bílá, 1xpákový táhlový otvírač - bližší specifikace viz výkres D.1.1.10 - pozice O4, O17</t>
  </si>
  <si>
    <t>2082164060</t>
  </si>
  <si>
    <t>180</t>
  </si>
  <si>
    <t>61140022</t>
  </si>
  <si>
    <t>okno plastové 1350x2500 mm, 1xotvíravé a sklopné a 1xotvíravé a 1xsklopné zasklené izolačním trojsklem matným, Uw=0,9 W/m2K, barva bílá, 1xpákový táhlový otvírač - bližší specifikace viz výkres D.1.1.10 - pozice O4.</t>
  </si>
  <si>
    <t>-621044206</t>
  </si>
  <si>
    <t>181</t>
  </si>
  <si>
    <t>61140005</t>
  </si>
  <si>
    <t>okno plastové 1000x2500 mm, 1xotvíravé a sklopné a 1xsklopné zasklené izolačním trojsklem, Uw=0,9 W/m2K, barva bílá, 1xpákový táhlový otvírač, spodní křídlo děleno svislou sklodělící příčkou - bližší specifikace viz výkres D.1.1.10 - pozice O5</t>
  </si>
  <si>
    <t>418706020</t>
  </si>
  <si>
    <t>182</t>
  </si>
  <si>
    <t>61140006</t>
  </si>
  <si>
    <t>okno plastové 1400x1700 mm, 1xotvíravé a sklopné a 1xotvíravé a 1xsklopné zasklené izolačním trojsklem, Uw=0,9 W/m2K, barva bílá, 1xpákový táhlový otvírač - bližší specifikace viz výkres D.1.1.10 - pozice O6</t>
  </si>
  <si>
    <t>2093628207</t>
  </si>
  <si>
    <t>183</t>
  </si>
  <si>
    <t>61140007</t>
  </si>
  <si>
    <t>okno plastové 750x1700 mm, 1xotvíravé a sklopné a 1xsklopné zasklené izolačním trojsklem, Uw=0,9 W/m2K, barva bílá, 1xpákový táhlový otvírač - bližší specifikace viz výkres D.1.1.10 - pozice O7</t>
  </si>
  <si>
    <t>1449596137</t>
  </si>
  <si>
    <t>184</t>
  </si>
  <si>
    <t>61140008</t>
  </si>
  <si>
    <t>okno plastové 800x2000 mm, 1xotvíravé a sklopné a 1xsklopné zasklené izolačním trojsklem, Uw=0,9 W/m2K, barva bílá, 1xpákový táhlový otvírač - bližší specifikace viz výkres D.1.1.10 - pozice O8</t>
  </si>
  <si>
    <t>-1081484767</t>
  </si>
  <si>
    <t>185</t>
  </si>
  <si>
    <t>61140020</t>
  </si>
  <si>
    <t>okno plastové 1350x1650 mm, 2xotvíravé a sklopné zasklené izolačním trojsklem, Uw=0,9 W/m2K, barva bílá, - bližší specifikace viz výkres D.1.1.10 - pozice O16A</t>
  </si>
  <si>
    <t>2010864085</t>
  </si>
  <si>
    <t>186</t>
  </si>
  <si>
    <t>61140021</t>
  </si>
  <si>
    <t>okno plastové 1350x850 mm, 2x pevné zasklené izolačním matným trojsklem, Uw=0,9 W/m2K, barva bílá, - bližší specifikace viz výkres D.1.1.10 - pozice O16B</t>
  </si>
  <si>
    <t>858516661</t>
  </si>
  <si>
    <t>187</t>
  </si>
  <si>
    <t>766622216</t>
  </si>
  <si>
    <t>Montáž plastových oken plochy do 1 m2 otevíravých s rámem do zdiva</t>
  </si>
  <si>
    <t>-1041926887</t>
  </si>
  <si>
    <t>"pozice O9" 14</t>
  </si>
  <si>
    <t>"pozice O10" 2</t>
  </si>
  <si>
    <t>"pozice O12" 3</t>
  </si>
  <si>
    <t>"pozice O12A" 1</t>
  </si>
  <si>
    <t>"pozice O13" 10</t>
  </si>
  <si>
    <t>"pozice O14" 1</t>
  </si>
  <si>
    <t>"pozice O14A" 1</t>
  </si>
  <si>
    <t>188</t>
  </si>
  <si>
    <t>61140009</t>
  </si>
  <si>
    <t>okno plastové 1000x500 mm, 1xotvíravé a sklopné zasklené izolačním dvojsklem, Uw=1,2 W/m2K, barva bílá - bližší specifikace viz výkres D.1.1.10 - pozice O9</t>
  </si>
  <si>
    <t>850744824</t>
  </si>
  <si>
    <t>189</t>
  </si>
  <si>
    <t>61140010</t>
  </si>
  <si>
    <t>okno plastové 700x500 mm, 1xotvíravé a sklopné zasklené izolačním dvojsklem, Uw=1,2 W/m2K, barva bílá - bližší specifikace viz výkres D.1.1.10 - pozice O10</t>
  </si>
  <si>
    <t>801453416</t>
  </si>
  <si>
    <t>190</t>
  </si>
  <si>
    <t>61140012</t>
  </si>
  <si>
    <t>okno plastové 800x500 mm, 1xotvíravé a sklopné zasklené izolačním dvojsklem, Uw=1,2 W/m2K, barva bílá - bližší specifikace viz výkres D.1.1.10 - pozice O12</t>
  </si>
  <si>
    <t>413051595</t>
  </si>
  <si>
    <t>191</t>
  </si>
  <si>
    <t>61140015</t>
  </si>
  <si>
    <t>okno plastové 800x500 mm, 1xotvíravé a sklopné zasklené izolačním trojsklem, Uw=0,9 W/m2K, barva bílá - bližší specifikace viz výkres D.1.1.10 - pozice O12A</t>
  </si>
  <si>
    <t>71520845</t>
  </si>
  <si>
    <t>192</t>
  </si>
  <si>
    <t>61140013</t>
  </si>
  <si>
    <t>okno plastové 1200x400 mm, 1xsklopné zasklené izolačním dvojsklem, Uw=1,2 W/m2K, barva bílá - bližší specifikace viz výkres D.1.1.10 - pozice O13</t>
  </si>
  <si>
    <t>2118230188</t>
  </si>
  <si>
    <t>193</t>
  </si>
  <si>
    <t>61140014</t>
  </si>
  <si>
    <t>okno plastové 1150x600 mm, 1xotvíravé a sklopné + 1x plná sendvičová výplň s otvorem, zasklené izolačním dvojsklem, Uw=1,2 W/m2K, barva bílá - bližší specifikace viz výkres D.1.1.10 - pozice O14</t>
  </si>
  <si>
    <t>-221034732</t>
  </si>
  <si>
    <t>194</t>
  </si>
  <si>
    <t>61140019</t>
  </si>
  <si>
    <t>okno plastové 1150x600 mm, 1xotvíravé a sklopné + 1x plná sendvičová výplň s otvorem, zasklené izolačním dvojsklem, Uw=1,2 W/m2K, barva bílá - bližší specifikace viz výkres D.1.1.10 - pozice O14A</t>
  </si>
  <si>
    <t>643583687</t>
  </si>
  <si>
    <t>195</t>
  </si>
  <si>
    <t>766629214</t>
  </si>
  <si>
    <t>Příplatek k montáži oken rovné ostění připojovací spára do 15 mm - páska</t>
  </si>
  <si>
    <t>-966507383</t>
  </si>
  <si>
    <t>"pozice O1" (1,50+1,50+2,10+2,10)*5</t>
  </si>
  <si>
    <t>"pozice O2" 1,30+1,30+2,10+2,10</t>
  </si>
  <si>
    <t>"pozice O3" (0,90+0,90+1,50+1,50)*4</t>
  </si>
  <si>
    <t>"pozice O4" (1,35+1,35+2,50+2,50)*20</t>
  </si>
  <si>
    <t>"pozice O5" (1,00+1,00+2,50+2,50)*2</t>
  </si>
  <si>
    <t>"pozice O6" (1,40+1,40+1,70+1,70)*4</t>
  </si>
  <si>
    <t>"pozice O7" 0,75+0,75+1,70+1,70</t>
  </si>
  <si>
    <t>"pozice O8" (0,80+0,80+2,00+2,00)*2</t>
  </si>
  <si>
    <t>"pozice O9" (1,00+1,00+0,50+0,50)*14</t>
  </si>
  <si>
    <t>"pozice O10" (0,70+0,70+0,50+0,50)*2</t>
  </si>
  <si>
    <t>"pozice O11" 3,14*1,00</t>
  </si>
  <si>
    <t>"pozice O12" (0,80+0,80+0,50+0,50)*3</t>
  </si>
  <si>
    <t>"pozice O12A" 0,80+0,80+0,50+0,50</t>
  </si>
  <si>
    <t>"pozice O13" (1,20+1,20+0,40+0,40)*10</t>
  </si>
  <si>
    <t>"pozice O14" 1,15+1,15+0,60+0,60</t>
  </si>
  <si>
    <t>"pozice O14A" 1,15+1,15+0,60+0,60</t>
  </si>
  <si>
    <t>196</t>
  </si>
  <si>
    <t>766660181</t>
  </si>
  <si>
    <t>Montáž dveřních křídel otvíravých 1křídlových š do 0,8 m požárních do ocelové zárubně</t>
  </si>
  <si>
    <t>276969937</t>
  </si>
  <si>
    <t>197</t>
  </si>
  <si>
    <t>611656020</t>
  </si>
  <si>
    <t>-126782995</t>
  </si>
  <si>
    <t>198</t>
  </si>
  <si>
    <t>766660411</t>
  </si>
  <si>
    <t>Montáž vchodových dveří 1křídlových bez nadsvětlíku do zdiva</t>
  </si>
  <si>
    <t>-1624273257</t>
  </si>
  <si>
    <t>"pozice D1" 1</t>
  </si>
  <si>
    <t>199</t>
  </si>
  <si>
    <t>61144160</t>
  </si>
  <si>
    <t>dveře plastové vchodové 1křídlové otevíravé 1000x2000 mm, částečně zasklené bezpečnostním izolačním trojsklem, Ud=1,2 W/m2K, barva bílá, nerez klika/klika, zámek vložkový - bližší specifikace viz výkres D.1.1.11 - pozice D1</t>
  </si>
  <si>
    <t>-1410544920</t>
  </si>
  <si>
    <t>200</t>
  </si>
  <si>
    <t>766660461</t>
  </si>
  <si>
    <t>Montáž vchodových dveří 2křídlových s nadsvětlíkem do zdiva</t>
  </si>
  <si>
    <t>-186277773</t>
  </si>
  <si>
    <t>"výkres D.1.1.11 - pozice D3" 1</t>
  </si>
  <si>
    <t>201</t>
  </si>
  <si>
    <t>61144170</t>
  </si>
  <si>
    <t>dveře hliníkové vchodové 2křídlové otevíravé s nadsvětlíke 1750x3300 mm, zasklené bezpečnostním izolačním trojsklem, Ud=1,2 W/m2K, barva hnědá, nerez klika/klika + madlo zámek vložkový bezpečnostní - bližší specifikace viz výkres D.1.1.11 - pozice D3</t>
  </si>
  <si>
    <t>-1045328565</t>
  </si>
  <si>
    <t>202</t>
  </si>
  <si>
    <t>766660716</t>
  </si>
  <si>
    <t>Montáž dveřního samozavírače na plastovou zárubeň</t>
  </si>
  <si>
    <t>341581674</t>
  </si>
  <si>
    <t>203</t>
  </si>
  <si>
    <t>54917255</t>
  </si>
  <si>
    <t>samozavírač vstupních plastových dveří</t>
  </si>
  <si>
    <t>-1513375314</t>
  </si>
  <si>
    <t>204</t>
  </si>
  <si>
    <t>766660717</t>
  </si>
  <si>
    <t>Montáž dveřních křídel samozavírače na ocelovou zárubeň</t>
  </si>
  <si>
    <t>-1431427627</t>
  </si>
  <si>
    <t>"pozice D3" 1</t>
  </si>
  <si>
    <t>205</t>
  </si>
  <si>
    <t>54917250</t>
  </si>
  <si>
    <t>samozavírač k vnitřním protipožárním dveřím</t>
  </si>
  <si>
    <t>1332540824</t>
  </si>
  <si>
    <t>206</t>
  </si>
  <si>
    <t>54917253</t>
  </si>
  <si>
    <t>samozavírač ke vstupním hliníkovým dveřím</t>
  </si>
  <si>
    <t>-1928231777</t>
  </si>
  <si>
    <t>207</t>
  </si>
  <si>
    <t>7666714</t>
  </si>
  <si>
    <t>Dodávka a montáž střešního výlezu do ploché střechy 1000x1000 mm včetně veškerého příslušenství, střešní krytina fóliová - bližší specifikace viz výkres D.1.1.10 - pozice O15</t>
  </si>
  <si>
    <t>1524150106</t>
  </si>
  <si>
    <t>208</t>
  </si>
  <si>
    <t>766691914</t>
  </si>
  <si>
    <t>Vyvěšení nebo zavěšení dřevěných křídel dveří pl do 2 m2</t>
  </si>
  <si>
    <t>-298356666</t>
  </si>
  <si>
    <t>"nahrazované dveře pozicí D2" 1</t>
  </si>
  <si>
    <t>209</t>
  </si>
  <si>
    <t>766694112</t>
  </si>
  <si>
    <t>Montáž parapetních desek dřevěných, laminovaných šířky do 30 cm délky do 1,6 m</t>
  </si>
  <si>
    <t>-1042694552</t>
  </si>
  <si>
    <t>"pozice 04" 8</t>
  </si>
  <si>
    <t>210</t>
  </si>
  <si>
    <t>61144401</t>
  </si>
  <si>
    <t>parapet plastový vnitřní - komůrkový 30 x 2 cm</t>
  </si>
  <si>
    <t>-1097113022</t>
  </si>
  <si>
    <t>"pozice O4" 8*1,35</t>
  </si>
  <si>
    <t>211</t>
  </si>
  <si>
    <t>766694122</t>
  </si>
  <si>
    <t>Montáž parapetních desek dřevěných, laminovaných šířky přes 30 cm délky do 1,6 m</t>
  </si>
  <si>
    <t>1920519795</t>
  </si>
  <si>
    <t xml:space="preserve">"pozice 01" 5 </t>
  </si>
  <si>
    <t xml:space="preserve">"pozice 02" 1 </t>
  </si>
  <si>
    <t>"pozice 04" 1+1+1</t>
  </si>
  <si>
    <t>"pozice 05" 1+2</t>
  </si>
  <si>
    <t>212</t>
  </si>
  <si>
    <t>61144402</t>
  </si>
  <si>
    <t>parapet plastový vnitřní - komůrkový 45 x 2 cm</t>
  </si>
  <si>
    <t>-989371951</t>
  </si>
  <si>
    <t>"pozice O4" 1,35</t>
  </si>
  <si>
    <t>213</t>
  </si>
  <si>
    <t>61144405</t>
  </si>
  <si>
    <t>parapet plastový vnitřní - komůrkový 55 x 2 cm</t>
  </si>
  <si>
    <t>1131906142</t>
  </si>
  <si>
    <t xml:space="preserve">"pozice 01" 1,50*5 </t>
  </si>
  <si>
    <t xml:space="preserve">"pozice 02" 1,30*1 </t>
  </si>
  <si>
    <t>"pozice 04" 1,35*1</t>
  </si>
  <si>
    <t>214</t>
  </si>
  <si>
    <t>61144408</t>
  </si>
  <si>
    <t>parapet plastový vnitřní - komůrkový 60 x 2 cm</t>
  </si>
  <si>
    <t>-829645097</t>
  </si>
  <si>
    <t>"pozice O4" 1,35*1</t>
  </si>
  <si>
    <t>"pozice O5" 1,00*2</t>
  </si>
  <si>
    <t>215</t>
  </si>
  <si>
    <t>61144409</t>
  </si>
  <si>
    <t>parapet plastový vnitřní - komůrkový 75 x 2 cm</t>
  </si>
  <si>
    <t>-1025014961</t>
  </si>
  <si>
    <t>"pozice O5" 1,00*1</t>
  </si>
  <si>
    <t>216</t>
  </si>
  <si>
    <t>998766102</t>
  </si>
  <si>
    <t>Přesun hmot pro konstrukce truhlářské v objektech v do 12 m</t>
  </si>
  <si>
    <t>-1567543929</t>
  </si>
  <si>
    <t>767</t>
  </si>
  <si>
    <t>Konstrukce zámečnické</t>
  </si>
  <si>
    <t>217</t>
  </si>
  <si>
    <t>76799597</t>
  </si>
  <si>
    <t>Dodávka a montáž informačních tabulí na fasádě objektu, rozměr 500/600 mm - 1kus, bližší specifikace viz výkres D.1.1.13 - pozice Z1</t>
  </si>
  <si>
    <t>1311923509</t>
  </si>
  <si>
    <t>Poznámka k položce:
materiál a font písmen dle stávajících tabulí</t>
  </si>
  <si>
    <t>218</t>
  </si>
  <si>
    <t>76799598</t>
  </si>
  <si>
    <t>Dodávka a montáž informačních tabulí na fasádě objektu, 300/400 mm - 2 kusy, bližší specifikace viz výkres D.1.1.13 - pozice Z1</t>
  </si>
  <si>
    <t>-1462238840</t>
  </si>
  <si>
    <t>219</t>
  </si>
  <si>
    <t>76799599</t>
  </si>
  <si>
    <t>Dodávka a montáž informačních tabulí na fasádě objektu, 150/150 mm - 2 kusy, bližší specifikace viz výkres D.1.1.13 - pozice Z1</t>
  </si>
  <si>
    <t>-641555660</t>
  </si>
  <si>
    <t>220</t>
  </si>
  <si>
    <t>76799600</t>
  </si>
  <si>
    <t>Dodávka a montáž informačních tabulí na fasádě objektu, 300/600 mm - 1 kus, bližší specifikace viz výkres D.1.1.13 - pozice Z1</t>
  </si>
  <si>
    <t>874730277</t>
  </si>
  <si>
    <t>221</t>
  </si>
  <si>
    <t>76799601</t>
  </si>
  <si>
    <t>Demontáž  informačních tabulí na fasádě objektu, rozměr 500/600 mm - 1kus, 300/400 mm - 2 kusy, 150/150 mm - 2 kusy, 300/600 mm - 1 kus, bližší specifikace viz výkres D.1.1.13 - pozice Z1</t>
  </si>
  <si>
    <t>kompl</t>
  </si>
  <si>
    <t>1528533634</t>
  </si>
  <si>
    <t>222</t>
  </si>
  <si>
    <t>76799602</t>
  </si>
  <si>
    <t>Demontáž stávající ocelové mříže o rozměru 1500/2100 mm, bližší specifikace viz výkres D.1.1.13 - pozice Z2</t>
  </si>
  <si>
    <t>788609233</t>
  </si>
  <si>
    <t>223</t>
  </si>
  <si>
    <t>76799603</t>
  </si>
  <si>
    <t>Demontáž a opětovná montáž svítidel na fasádě včetně systémových distanční PVC držáků do KZS, bližší specifikace viz výkres D.1.1.13 - pozice Z3</t>
  </si>
  <si>
    <t>669085627</t>
  </si>
  <si>
    <t>224</t>
  </si>
  <si>
    <t>76799604</t>
  </si>
  <si>
    <t>Demontáž a opětovná montáž bezdrátového zvonku, bližší specifikace viz výkres D.1.1.13 - pozice Z4</t>
  </si>
  <si>
    <t>1472595051</t>
  </si>
  <si>
    <t>225</t>
  </si>
  <si>
    <t>76799605</t>
  </si>
  <si>
    <t>Demontáž stávající ocelové k-ce zastřešení nad hlavním vstupem, rozměr 2,0x7,9 m včetně krytiny z polykarbonátu a kovaných konzol - bližší specifikace viz výkres D.1.1.13 - pozice Z5</t>
  </si>
  <si>
    <t>-1794500220</t>
  </si>
  <si>
    <t>226</t>
  </si>
  <si>
    <t>76799606</t>
  </si>
  <si>
    <t>Demontáž stávající ventilace s žaluzií DN 400 mm, a vsazení nové ventilační žaluzie DN 150 mm - bližší specifikace viz výkres D.1.1.13 - pozice Z6</t>
  </si>
  <si>
    <t>-1101207500</t>
  </si>
  <si>
    <t>227</t>
  </si>
  <si>
    <t>76799607</t>
  </si>
  <si>
    <t>Demontáž a opětovná montáž bezpečnostních kamer včetně nastavení délky kabelu - bližší specifikace viz výkres D.1.1.13 - pozice Z7</t>
  </si>
  <si>
    <t>86861764</t>
  </si>
  <si>
    <t>228</t>
  </si>
  <si>
    <t>76799608</t>
  </si>
  <si>
    <t>Osazení stávajících kabelových rozvodu na fasádě do plastové chráničky (DN 32 délka 78,50 m, DN 50 délka 35,50 m) - bližší specifikace viz výkres D.1.1.13 - pozice Z9</t>
  </si>
  <si>
    <t>-786232954</t>
  </si>
  <si>
    <t>229</t>
  </si>
  <si>
    <t>76799609</t>
  </si>
  <si>
    <t>Demontáž a opětovná montáž stávající hromosvodné soustavy (nové kotevní trny) včetně nové revize - bližší specifikace viz výkres D.1.1.13 - pozice Z10</t>
  </si>
  <si>
    <t>263462714</t>
  </si>
  <si>
    <t>230</t>
  </si>
  <si>
    <t>76799610</t>
  </si>
  <si>
    <t>Dodávka a montáž větrací mřížky včetně vsazení ochranné PVC trubky DN 150 mm do zdiva - bližší specifikace viz výkres D.1.1.13 - pozice Z11</t>
  </si>
  <si>
    <t>-1495447094</t>
  </si>
  <si>
    <t>231</t>
  </si>
  <si>
    <t>76799611</t>
  </si>
  <si>
    <t>Demontáž a opětovná montáž stropních svítidel v 1.PP včetně systémových distanční PVC držáků do KZS, bližší specifikace viz výkres D.1.1.13 - pozice Z14</t>
  </si>
  <si>
    <t>-888147912</t>
  </si>
  <si>
    <t>232</t>
  </si>
  <si>
    <t>76799612</t>
  </si>
  <si>
    <t>Demontáž a opětovná montáž držáku internetu, bližší specifikace viz výkres D.1.1.13 - pozice Z15</t>
  </si>
  <si>
    <t>263007516</t>
  </si>
  <si>
    <t>233</t>
  </si>
  <si>
    <t>76799613</t>
  </si>
  <si>
    <t>Demontáž nepoužívaných ocelových držáků na stěně, bližší specifikace viz výkres D.1.1.13 - pozice Z16</t>
  </si>
  <si>
    <t>719447981</t>
  </si>
  <si>
    <t>234</t>
  </si>
  <si>
    <t>76799615</t>
  </si>
  <si>
    <t>Demontáž 5ks stávajících konzol el. kabelů + osazení 7ks nových pozinkovaných konzol a natežení ocelového lanka - bližší specifikace viz výkres D.1.1.13 - pozice Z18</t>
  </si>
  <si>
    <t>1655069316</t>
  </si>
  <si>
    <t>235</t>
  </si>
  <si>
    <t>76799616</t>
  </si>
  <si>
    <t>Demontáž stávající konzoly el. kabelů + osazení nových pozinkovaných kotev s oky s roznášecím plechem 200x200 mm - bližší specifikace viz výkres D.1.1.13 - pozice Z19</t>
  </si>
  <si>
    <t>-1240876268</t>
  </si>
  <si>
    <t>236</t>
  </si>
  <si>
    <t>76799617</t>
  </si>
  <si>
    <t>Dodávka a montáž nového ocelového žebříku (celková délka 6,5 m, šířka 0,4 m) na stěnu objektu včetně povrchové úpravy - bližší specifikace viz výkres D.1.1.13 - pozice Z20</t>
  </si>
  <si>
    <t>-1649926004</t>
  </si>
  <si>
    <t>237</t>
  </si>
  <si>
    <t>76799618</t>
  </si>
  <si>
    <t>Dodávka a montáž kotevních bodů na ploché střeše - bližší specifikace viz výkres D.1.1.13 - pozice Z21</t>
  </si>
  <si>
    <t>1802807892</t>
  </si>
  <si>
    <t>238</t>
  </si>
  <si>
    <t>76799619</t>
  </si>
  <si>
    <t>Dodávka a montáž okenních mříží včetně povrchové úpravy antikorózní barvou 1x základ, 2xvrchní nátěr - bližší specifikace viz výkres D.1.1.13 - pozice Z22</t>
  </si>
  <si>
    <t>89692519</t>
  </si>
  <si>
    <t>(2,08*4)+(0,75*1,75)+(0,33*10)+(0,53*2)</t>
  </si>
  <si>
    <t>239</t>
  </si>
  <si>
    <t>76799620</t>
  </si>
  <si>
    <t>Dodávka a montáž fasádních držáků na vlajky - bližší specifikace viz výkres D.1.1.13 - pozice Z25</t>
  </si>
  <si>
    <t>2126849057</t>
  </si>
  <si>
    <t>240</t>
  </si>
  <si>
    <t>76799621</t>
  </si>
  <si>
    <t>Demontáž stávající expanzní nádoby v půdním prostoru včetně demontáže viditelných nepoužívaných armatur a potrubí - bližší specifikace viz výkres D.1.1.13 - pozice Z26</t>
  </si>
  <si>
    <t>-1022843164</t>
  </si>
  <si>
    <t>241</t>
  </si>
  <si>
    <t>76799622</t>
  </si>
  <si>
    <t>Dodávka a montáž držáků na plastové truhlíky při parapetu oken, délka 1,0 m - bližší specifikace viz výkres D.1.1.13 - pozice Z27</t>
  </si>
  <si>
    <t>1481400730</t>
  </si>
  <si>
    <t>242</t>
  </si>
  <si>
    <t>76799623</t>
  </si>
  <si>
    <t>Demontáž ocelového potrubí DN 100 (vedeno pod stropem 1.PP) - bližší specifikace viz výkres D.1.1.13 - pozice Z28</t>
  </si>
  <si>
    <t>321383568</t>
  </si>
  <si>
    <t>243</t>
  </si>
  <si>
    <t>76799624</t>
  </si>
  <si>
    <t>Dodávka a montáž závěsu pro nosný rám VZT jednotek, jakl 60/60/3 mm, včetně povrchové úpravy 1xzáklad + 2x vrchní nátěr - bližší specifikace viz výkres D.1.1.13 - pozice Z29</t>
  </si>
  <si>
    <t>775376941</t>
  </si>
  <si>
    <t>244</t>
  </si>
  <si>
    <t>76799625</t>
  </si>
  <si>
    <t>Dodávka a montáž zastřešení nad hlavním vstupem, rozměr 10,25x2,30 m, bezpečnostní kalené sklo + nosná k-ce, včetně povrchové úpravy 1xzáklad + 2x vrchní nátěr - bližší specifikace viz výkres D.1.1.13 - pozice Z30</t>
  </si>
  <si>
    <t>-817630895</t>
  </si>
  <si>
    <t>245</t>
  </si>
  <si>
    <t>76799626</t>
  </si>
  <si>
    <t>Dodávka a montáž zábradlí na venkovním přístupovém schodišti ocelové kované výšky 1,0 m, v horní části 2 otvíravá křídla a výklopné madlo, včetně povrchové úpravy 1xzáklad + 2x vrchní nátěr - bližší specifikace viz výkres D.1.1.13 - pozice Z31</t>
  </si>
  <si>
    <t>459921669</t>
  </si>
  <si>
    <t>2,30+2,30+5,00</t>
  </si>
  <si>
    <t>246</t>
  </si>
  <si>
    <t>76799627</t>
  </si>
  <si>
    <t>Dodávka a montáž plastových ventilačních mřížek 500x100 mm do vnitřních dveří - bližší specifikace viz výkres D.1.1.13 - pozice Z32</t>
  </si>
  <si>
    <t>-1848321395</t>
  </si>
  <si>
    <t>247</t>
  </si>
  <si>
    <t>76799628</t>
  </si>
  <si>
    <t>Dodávka a montáž ventilátoru se samočinnou žaluzií v části okna O14 včetně elektro přívodu - bližší specifikace viz výkres D.1.1.13 - pozice Z33</t>
  </si>
  <si>
    <t>-619648824</t>
  </si>
  <si>
    <t>248</t>
  </si>
  <si>
    <t>76799629</t>
  </si>
  <si>
    <t>Demontáž stávajícího zábradlí na venkovním přístupovém schodišti ocelové kované výšky 1,0 m</t>
  </si>
  <si>
    <t>367465863</t>
  </si>
  <si>
    <t>249</t>
  </si>
  <si>
    <t>76799630</t>
  </si>
  <si>
    <t>Dodávka a montáž vnitřní otevíravé mříže u okna O4, rozměra okan 1,35 x 2,50 m včetně povrchové úpravy antikorózní barvou 1x základ, 2xvrchní nátěr - bližší specifikace viz výkres D.1.1.13</t>
  </si>
  <si>
    <t>-1479892831</t>
  </si>
  <si>
    <t>250</t>
  </si>
  <si>
    <t>76799631</t>
  </si>
  <si>
    <t>Dodávka a montáž výplně vnějšího otvoru z komůrkového polykarbonátu do Al rámu</t>
  </si>
  <si>
    <t>-1261630038</t>
  </si>
  <si>
    <t>"otvory vnějšího schodiště" (1,75+1,00+1,00)*0,90</t>
  </si>
  <si>
    <t>251</t>
  </si>
  <si>
    <t>76799682</t>
  </si>
  <si>
    <t>Demontáž nefunkčního vypínače el. osvětlení</t>
  </si>
  <si>
    <t>-561442509</t>
  </si>
  <si>
    <t>252</t>
  </si>
  <si>
    <t>76799683</t>
  </si>
  <si>
    <t>Demontáž a řádná likvidace stávajícího venkovního osvětlení + osazení nového venkovního světla se stmívacím a pohybovým čidlem</t>
  </si>
  <si>
    <t>-2120014537</t>
  </si>
  <si>
    <t>253</t>
  </si>
  <si>
    <t>998767202</t>
  </si>
  <si>
    <t>Přesun hmot procentní pro zámečnické konstrukce v objektech v do 12 m</t>
  </si>
  <si>
    <t>%</t>
  </si>
  <si>
    <t>1536516887</t>
  </si>
  <si>
    <t>771</t>
  </si>
  <si>
    <t>Podlahy z dlaždic</t>
  </si>
  <si>
    <t>254</t>
  </si>
  <si>
    <t>771111011</t>
  </si>
  <si>
    <t>Vysátí podkladu před pokládkou dlažby</t>
  </si>
  <si>
    <t>-1907619111</t>
  </si>
  <si>
    <t xml:space="preserve">"vnější schodiště" </t>
  </si>
  <si>
    <t>"podesta" 11,80</t>
  </si>
  <si>
    <t>"stupnice" 25,08*0,33</t>
  </si>
  <si>
    <t>"podstupnice" 29,76*0,15</t>
  </si>
  <si>
    <t>255</t>
  </si>
  <si>
    <t>771121011</t>
  </si>
  <si>
    <t>Nátěr penetrační na podlahu</t>
  </si>
  <si>
    <t>-289686666</t>
  </si>
  <si>
    <t>256</t>
  </si>
  <si>
    <t>771161022</t>
  </si>
  <si>
    <t>Montáž profilu pro schodové hrany nebo ukončení dlažby</t>
  </si>
  <si>
    <t>167432866</t>
  </si>
  <si>
    <t>"vnější schodiště" (2,34*4)+(2,04*5*2)</t>
  </si>
  <si>
    <t>257</t>
  </si>
  <si>
    <t>59054144</t>
  </si>
  <si>
    <t>profil schodový protiskluzový ušlechtilá ocel V2A R10 V6 11x1000mm</t>
  </si>
  <si>
    <t>-1550692413</t>
  </si>
  <si>
    <t>29,76*1,1 'Přepočtené koeficientem množství</t>
  </si>
  <si>
    <t>258</t>
  </si>
  <si>
    <t>771161023</t>
  </si>
  <si>
    <t>Montáž profilu ukončujícího pro balkony a terasy</t>
  </si>
  <si>
    <t>-607131279</t>
  </si>
  <si>
    <t>"vnější schodiště" ((6*(0,15+0,33)+0,15)*2)+5,00</t>
  </si>
  <si>
    <t>259</t>
  </si>
  <si>
    <t>59054134</t>
  </si>
  <si>
    <t>profil ukončovací pro vnější hrany obkladů hliník leskle eloxovaný chromem 11x2500mm</t>
  </si>
  <si>
    <t>-1511687460</t>
  </si>
  <si>
    <t>11,06*1,1 'Přepočtené koeficientem množství</t>
  </si>
  <si>
    <t>260</t>
  </si>
  <si>
    <t>771271812</t>
  </si>
  <si>
    <t>Demontáž obkladů stupnic z dlaždic keramických kladených do malty š do 350 mm</t>
  </si>
  <si>
    <t>1344740555</t>
  </si>
  <si>
    <t>"vnější schodiště" (2,34*2)+(2,04*5*2)</t>
  </si>
  <si>
    <t>261</t>
  </si>
  <si>
    <t>771271832</t>
  </si>
  <si>
    <t>Demontáž obkladů podstupnic z dlaždic keramických kladených do malty v do 250 mm</t>
  </si>
  <si>
    <t>-1233319322</t>
  </si>
  <si>
    <t>262</t>
  </si>
  <si>
    <t>771274124</t>
  </si>
  <si>
    <t>Montáž obkladů stupnic z dlaždic protiskluzných keramických flexibilní lepidlo š do 350 mm</t>
  </si>
  <si>
    <t>-216369972</t>
  </si>
  <si>
    <t>263</t>
  </si>
  <si>
    <t>771274242</t>
  </si>
  <si>
    <t>Montáž obkladů podstupnic z dlaždic reliéfních keramických flexibilní lepidlo v do 200 mm</t>
  </si>
  <si>
    <t>1114003818</t>
  </si>
  <si>
    <t>264</t>
  </si>
  <si>
    <t>771471810</t>
  </si>
  <si>
    <t>Demontáž soklíků z dlaždic keramických kladených do malty rovných</t>
  </si>
  <si>
    <t>-1354143418</t>
  </si>
  <si>
    <t>"vnější schodiště" 3,50</t>
  </si>
  <si>
    <t>265</t>
  </si>
  <si>
    <t>771474113</t>
  </si>
  <si>
    <t>Montáž soklů z dlaždic keramických rovných flexibilní lepidlo v do 120 mm</t>
  </si>
  <si>
    <t>274299686</t>
  </si>
  <si>
    <t>"vnější schodiště" 5,00-1,40+1,00+1,00</t>
  </si>
  <si>
    <t>266</t>
  </si>
  <si>
    <t>771474133</t>
  </si>
  <si>
    <t>Montáž soklů z dlaždic keramických schodišťových stupňovitých flexibilní lepidlo v do 120 mm</t>
  </si>
  <si>
    <t>1389221114</t>
  </si>
  <si>
    <t>"vnější schodiště" (7*(0,15+0,33))*2</t>
  </si>
  <si>
    <t>267</t>
  </si>
  <si>
    <t>771571810</t>
  </si>
  <si>
    <t>Demontáž podlah z dlaždic keramických kladených do malty</t>
  </si>
  <si>
    <t>-1996076242</t>
  </si>
  <si>
    <t>"vnější schodiště" (5,00*2,04)+(1,60*1,00)</t>
  </si>
  <si>
    <t>268</t>
  </si>
  <si>
    <t>771574265</t>
  </si>
  <si>
    <t>Montáž podlah keramických pro mechanické zatížení protiskluzných lepených flexibilním lepidlem do 22 ks/m2</t>
  </si>
  <si>
    <t>-671345651</t>
  </si>
  <si>
    <t>269</t>
  </si>
  <si>
    <t>5976143</t>
  </si>
  <si>
    <t>dlažba keramická slinutá hladká do interiéru i exteriéru pro vysoké mechanické namáhání, protiskluznost R12</t>
  </si>
  <si>
    <t>-829818947</t>
  </si>
  <si>
    <t>"sokl" (5,60+6,72)*0,10*1,20</t>
  </si>
  <si>
    <t>26,019*1,2 'Přepočtené koeficientem množství</t>
  </si>
  <si>
    <t>270</t>
  </si>
  <si>
    <t>771577114</t>
  </si>
  <si>
    <t>Příplatek k montáži podlah keramických lepených flexibilním lepidlem za spárování tmelem dvousložkovým</t>
  </si>
  <si>
    <t>1335880558</t>
  </si>
  <si>
    <t>271</t>
  </si>
  <si>
    <t>771591112</t>
  </si>
  <si>
    <t>Izolace pod dlažbu nátěrem nebo stěrkou ve dvou vrstvách</t>
  </si>
  <si>
    <t>982271182</t>
  </si>
  <si>
    <t>272</t>
  </si>
  <si>
    <t>771591115</t>
  </si>
  <si>
    <t>Podlahy spárování silikonem</t>
  </si>
  <si>
    <t>1784355356</t>
  </si>
  <si>
    <t>"vnější schodiště" 92,00</t>
  </si>
  <si>
    <t>273</t>
  </si>
  <si>
    <t>771591264</t>
  </si>
  <si>
    <t>Izolace těsnícími pásy mezi podlahou a stěnou</t>
  </si>
  <si>
    <t>1973374147</t>
  </si>
  <si>
    <t>"vnější schodiště" ((2,34*4)+(2,04*5*2))*2</t>
  </si>
  <si>
    <t>274</t>
  </si>
  <si>
    <t>998771101</t>
  </si>
  <si>
    <t>Přesun hmot tonážní pro podlahy z dlaždic v objektech v do 6 m</t>
  </si>
  <si>
    <t>663920086</t>
  </si>
  <si>
    <t>781</t>
  </si>
  <si>
    <t>Dokončovací práce - obklady keramické</t>
  </si>
  <si>
    <t>275</t>
  </si>
  <si>
    <t>781544210</t>
  </si>
  <si>
    <t>Montáž obkladů ostění lepenými flexibilním lepidlem</t>
  </si>
  <si>
    <t>-1046660246</t>
  </si>
  <si>
    <t>"výkres D.1.113" (0,70*0,52*8)+(0,70*0,42*2)</t>
  </si>
  <si>
    <t>"výkres D.1.114" (0,70*0,52*4)+(0,25*0,50*2)+2,00</t>
  </si>
  <si>
    <t>276</t>
  </si>
  <si>
    <t>78167411</t>
  </si>
  <si>
    <t>Montáž obkladů parapetů z dlaždic keramických lepených flexibilním lepidlem</t>
  </si>
  <si>
    <t>-1423477716</t>
  </si>
  <si>
    <t>"pozice O3" 0,90*0,55*4</t>
  </si>
  <si>
    <t>"pozice O4" (1,35*0,42*5)+(1,35*0,52*3)</t>
  </si>
  <si>
    <t>"pozice O5" 1,00*0,73</t>
  </si>
  <si>
    <t>"pozice O6" 1,40*0,38*4</t>
  </si>
  <si>
    <t>"pozice O7" 0,75*0,38</t>
  </si>
  <si>
    <t>"pozice O8" 0,80*0,50*2</t>
  </si>
  <si>
    <t>"pozice O9" 1,00*0,37*14</t>
  </si>
  <si>
    <t>"pozice O10" 0,70*0,37*2</t>
  </si>
  <si>
    <t>"pozice O11" 1,00*0,37</t>
  </si>
  <si>
    <t>"pozice O12, O12A" 0,80*0,37*4</t>
  </si>
  <si>
    <t>277</t>
  </si>
  <si>
    <t>597610000</t>
  </si>
  <si>
    <t>obkládačky keramické 15x15 cm, barva bílá I.jakost</t>
  </si>
  <si>
    <t>955329638</t>
  </si>
  <si>
    <t>18,116+7,206</t>
  </si>
  <si>
    <t>25,322*1,25 'Přepočtené koeficientem množství</t>
  </si>
  <si>
    <t>278</t>
  </si>
  <si>
    <t>781749194</t>
  </si>
  <si>
    <t>Příplatek k montáži obkladů vnitřních z obkladaček za nerovný povrch</t>
  </si>
  <si>
    <t>1545114586</t>
  </si>
  <si>
    <t>279</t>
  </si>
  <si>
    <t>781495111</t>
  </si>
  <si>
    <t>Penetrace podkladu vnitřních obkladů</t>
  </si>
  <si>
    <t>1558082231</t>
  </si>
  <si>
    <t>280</t>
  </si>
  <si>
    <t>998781102</t>
  </si>
  <si>
    <t>Přesun hmot pro obklady keramické v objektech v do 12 m</t>
  </si>
  <si>
    <t>-415470123</t>
  </si>
  <si>
    <t>782</t>
  </si>
  <si>
    <t>Dokončovací práce - obklady z kamene</t>
  </si>
  <si>
    <t>281</t>
  </si>
  <si>
    <t>782131112</t>
  </si>
  <si>
    <t>Montáž obkladu stěn z pravoúhlých desek z tvrdého kamene tl do 30 mm</t>
  </si>
  <si>
    <t>-869330521</t>
  </si>
  <si>
    <t>"částečná oprava kamenného soklu" 13,00</t>
  </si>
  <si>
    <t>282</t>
  </si>
  <si>
    <t>583821650</t>
  </si>
  <si>
    <t>deska obkladová, žula tryskaná tl 3 cm do 0,24 m2</t>
  </si>
  <si>
    <t>-1925095664</t>
  </si>
  <si>
    <t>13*1,05 'Přepočtené koeficientem množství</t>
  </si>
  <si>
    <t>283</t>
  </si>
  <si>
    <t>782991111</t>
  </si>
  <si>
    <t>Penetrace podkladu obkladu z kamene</t>
  </si>
  <si>
    <t>-1614488500</t>
  </si>
  <si>
    <t>284</t>
  </si>
  <si>
    <t>782991422</t>
  </si>
  <si>
    <t>Základní čištění nových kamenných obkladů včetně dvouvrstvého impregnačního nátěru</t>
  </si>
  <si>
    <t>1743828215</t>
  </si>
  <si>
    <t>285</t>
  </si>
  <si>
    <t>998782101</t>
  </si>
  <si>
    <t>Přesun hmot tonážní pro obklady kamenné v objektech v do 6 m</t>
  </si>
  <si>
    <t>745836145</t>
  </si>
  <si>
    <t>783</t>
  </si>
  <si>
    <t>Dokončovací práce - nátěry</t>
  </si>
  <si>
    <t>286</t>
  </si>
  <si>
    <t>783121121</t>
  </si>
  <si>
    <t>Nátěry syntetické ocelových k-cí matný povrch 1x základní, 2x email</t>
  </si>
  <si>
    <t>399725593</t>
  </si>
  <si>
    <t>"pozice Z13" 3,14*0,12*1,50</t>
  </si>
  <si>
    <t>"pozice Z24" 23,50</t>
  </si>
  <si>
    <t>30,00</t>
  </si>
  <si>
    <t>287</t>
  </si>
  <si>
    <t>783101801</t>
  </si>
  <si>
    <t>Odstranění nátěrů okartáčováním z ocelových konstrukcí těžkých "A"</t>
  </si>
  <si>
    <t>-37321787</t>
  </si>
  <si>
    <t>288</t>
  </si>
  <si>
    <t>783201403</t>
  </si>
  <si>
    <t>Oprášení tesařských konstrukcí před provedením nátěru</t>
  </si>
  <si>
    <t>-1538141385</t>
  </si>
  <si>
    <t>390,50</t>
  </si>
  <si>
    <t>289</t>
  </si>
  <si>
    <t>783213121</t>
  </si>
  <si>
    <t>Napouštěcí dvojnásobný syntetický biocidní nátěr tesařských konstrukcí zabudovaných do konstrukce</t>
  </si>
  <si>
    <t>1888649917</t>
  </si>
  <si>
    <t>290</t>
  </si>
  <si>
    <t>78380919</t>
  </si>
  <si>
    <t>Montáž plošných ozdobných prvků nepravidelného tvaru šířky do 200 mm na fasády</t>
  </si>
  <si>
    <t>81438843</t>
  </si>
  <si>
    <t>Poznámka k položce:
k podkladu lepit PU lepidlem</t>
  </si>
  <si>
    <t>"průběžná římsa 150/120 mm" 22,00</t>
  </si>
  <si>
    <t>"nadokenní římsa 190/105 mm, délka 1,5 m" 1,50*12</t>
  </si>
  <si>
    <t>"nadokenní římsa 150/80 mm, délka 1,75 m" 1,75*6</t>
  </si>
  <si>
    <t>"šambrány 150/20 mm" 360,00</t>
  </si>
  <si>
    <t>291</t>
  </si>
  <si>
    <t>58124929</t>
  </si>
  <si>
    <t>dekorace fasádní průběžná římsa 150x120 mm, materiál polystyrenové jádro + stěrka na cementové bázi s flexibilní složkou</t>
  </si>
  <si>
    <t>-1932485402</t>
  </si>
  <si>
    <t>Poznámka k položce:
bližší specifikace viz výkresy pohledů</t>
  </si>
  <si>
    <t>292</t>
  </si>
  <si>
    <t>58124930</t>
  </si>
  <si>
    <t>dekorace fasádní nadokenní římsa 190/105 mm, délka 1,5 m, materiál polystyrenové jádro + stěrka na cementové bázi s flexibilní složkou</t>
  </si>
  <si>
    <t>32804749</t>
  </si>
  <si>
    <t>"nadokenní římsa 190/105 mm, délka 1,5 m" 12</t>
  </si>
  <si>
    <t>293</t>
  </si>
  <si>
    <t>58124931</t>
  </si>
  <si>
    <t>dekorace fasádní nadokenní římsa 150/80 mm, délka 1,75 m, materiál polystyrenové jádro + stěrka na cementové bázi s flexibilní složkou</t>
  </si>
  <si>
    <t>-1329982388</t>
  </si>
  <si>
    <t>"nadokenní římsa 150/80 mm, délka 1,75 m" 6</t>
  </si>
  <si>
    <t>294</t>
  </si>
  <si>
    <t>58124932</t>
  </si>
  <si>
    <t>dekorace fasádní šambrána 150/20 mm, materiál polystyrenové jádro + stěrka na cementové bázi s flexibilní složkou</t>
  </si>
  <si>
    <t>1560222562</t>
  </si>
  <si>
    <t>295</t>
  </si>
  <si>
    <t>78380920</t>
  </si>
  <si>
    <t>Montáž plošných ozdobných prvků nepravidelného tvaru šířky do 500 mm na fasády</t>
  </si>
  <si>
    <t>527871554</t>
  </si>
  <si>
    <t>"trojúhelníkový portál délka základny 5,25 m (profil 400/180 mm)" (5,00+2,60+2,60)*2</t>
  </si>
  <si>
    <t>"trojúhelníkový portál délka základny 8,25 m (profil 400/180 mm)" 7,80+4,10+4,10</t>
  </si>
  <si>
    <t>"korunní římsa 250x115 mm" 40,00</t>
  </si>
  <si>
    <t>"průběžná římsa 300x100 mm" 30,00</t>
  </si>
  <si>
    <t>"nadokenní římsa 250x100 mm, délka 1,85 m" 1,85*10</t>
  </si>
  <si>
    <t>"podokenní dekorace 300x20, délka 1,65 m" 1,65*18</t>
  </si>
  <si>
    <t>"podokenní dekorace 300x20, délka 5,35 m" 5,35</t>
  </si>
  <si>
    <t>296</t>
  </si>
  <si>
    <t>58124922</t>
  </si>
  <si>
    <t>dekorace fasádní trojúhelníkový portál délka základny 5,25 m (profil 400/180 mm), materiál polystyrenové jádro + stěrka na cementové bázi s flexibilní složkou</t>
  </si>
  <si>
    <t>452753420</t>
  </si>
  <si>
    <t>"trojúhelníkový portál délka základny 5,25 m (profil 400/180 mm)" 2</t>
  </si>
  <si>
    <t>297</t>
  </si>
  <si>
    <t>58124923</t>
  </si>
  <si>
    <t>dekorace fasádní trojúhelníkový portál délka základny 8,25 m (profil 400/180 mm), materiál polystyrenové jádro + stěrka na cementové bázi s flexibilní složkou</t>
  </si>
  <si>
    <t>-1823905980</t>
  </si>
  <si>
    <t>"trojúhelníkový portál délka základny 8,25 m (profil 400/180 mm)" 1</t>
  </si>
  <si>
    <t>298</t>
  </si>
  <si>
    <t>58124924</t>
  </si>
  <si>
    <t>dekorace fasádní korunní římsa 250x115 mm, materiál polystyrenové jádro + stěrka na cementové bázi s flexibilní složkou</t>
  </si>
  <si>
    <t>102513628</t>
  </si>
  <si>
    <t>299</t>
  </si>
  <si>
    <t>58124925</t>
  </si>
  <si>
    <t>dekorace fasádní průběžná římsa 300x100 mm, materiál polystyrenové jádro + stěrka na cementové bázi s flexibilní složkou</t>
  </si>
  <si>
    <t>2052189583</t>
  </si>
  <si>
    <t>300</t>
  </si>
  <si>
    <t>58124926</t>
  </si>
  <si>
    <t>dekorace fasádní nadokenní římsa 250x100 mm, délka 1,85 m, materiál polystyrenové jádro + stěrka na cementové bázi s flexibilní složkou</t>
  </si>
  <si>
    <t>-758228934</t>
  </si>
  <si>
    <t>"nadokenní římsa 250x100 mm, délka 1,85 m" 10</t>
  </si>
  <si>
    <t>301</t>
  </si>
  <si>
    <t>58124927</t>
  </si>
  <si>
    <t>dekorace fasádní podokenní dekorace 300x20, délka 1,65 m, materiál polystyrenové jádro + stěrka na cementové bázi s flexibilní složkou</t>
  </si>
  <si>
    <t>-1954067207</t>
  </si>
  <si>
    <t>"podokenní dekorace 300x20, délka 1,65 m" 18</t>
  </si>
  <si>
    <t>302</t>
  </si>
  <si>
    <t>58124928</t>
  </si>
  <si>
    <t>dekorace fasádní podokenní dekorace 300x20, délka 5,35 m, materiál polystyrenové jádro + stěrka na cementové bázi s flexibilní složkou</t>
  </si>
  <si>
    <t>-472388853</t>
  </si>
  <si>
    <t>"podokenní dekorace 300x20, délka 5,35 m" 1</t>
  </si>
  <si>
    <t>303</t>
  </si>
  <si>
    <t>78380921</t>
  </si>
  <si>
    <t>Montáž plošných ozdobných prvků nepravidelného tvaru šířky přes 800 mm na fasády</t>
  </si>
  <si>
    <t>1114388844</t>
  </si>
  <si>
    <t>"pilastr 1000/3600 mm" 11*3,60</t>
  </si>
  <si>
    <t>"pilastr 1000/6520 mm + hlavice" 14*6,52</t>
  </si>
  <si>
    <t>304</t>
  </si>
  <si>
    <t>58124920</t>
  </si>
  <si>
    <t>dekorace fasádní pilastr kanelovaný 1000x50x3600 mm, materiál polystyrenové jádro + stěrka na cementové bázi s flexibilní složkou</t>
  </si>
  <si>
    <t>1913657808</t>
  </si>
  <si>
    <t>"pilastr 1000/3600 mm" 11</t>
  </si>
  <si>
    <t>305</t>
  </si>
  <si>
    <t>58124921</t>
  </si>
  <si>
    <t>dekorace fasádní pilastr kanelovaný 1000x50x6520 mm + hlavice, materiál polystyrenové jádro + stěrka na cementové bázi s flexibilní složkou</t>
  </si>
  <si>
    <t>964790105</t>
  </si>
  <si>
    <t>"pilastr 1000/6520 mm + hlavice" 14</t>
  </si>
  <si>
    <t>306</t>
  </si>
  <si>
    <t>783821112</t>
  </si>
  <si>
    <t>Nátěry syntetické omítek a betonových povrchů lesklý povrch 1x základní a 2x email</t>
  </si>
  <si>
    <t>-1072553691</t>
  </si>
  <si>
    <t>"oprava omyvatelného nátěru na ostění - výkres D.1.1.3" 1,00*0,70*2</t>
  </si>
  <si>
    <t>784</t>
  </si>
  <si>
    <t>Dokončovací práce - malby</t>
  </si>
  <si>
    <t>307</t>
  </si>
  <si>
    <t>784121001</t>
  </si>
  <si>
    <t>Oškrabání malby v mísnostech výšky do 3,80 m</t>
  </si>
  <si>
    <t>1207988105</t>
  </si>
  <si>
    <t>308</t>
  </si>
  <si>
    <t>784181101</t>
  </si>
  <si>
    <t>Základní akrylátová jednonásobná penetrace podkladu v místnostech výšky do 3,80m</t>
  </si>
  <si>
    <t>1797028433</t>
  </si>
  <si>
    <t>"po výměně oken" 1000,00</t>
  </si>
  <si>
    <t>"SDK příčka" 13,107*2</t>
  </si>
  <si>
    <t>"SDK podhled" 6,006</t>
  </si>
  <si>
    <t>"podhled 1.PP"</t>
  </si>
  <si>
    <t>"množství převzato z výkresu D.1.1.8" 215,60</t>
  </si>
  <si>
    <t>309</t>
  </si>
  <si>
    <t>784221101</t>
  </si>
  <si>
    <t>Dvojnásobné bílé malby  ze směsí za sucha dobře otěruvzdorných v místnostech do 3,80 m</t>
  </si>
  <si>
    <t>-1457617943</t>
  </si>
  <si>
    <t>786</t>
  </si>
  <si>
    <t>Dokončovací práce - čalounické úpravy</t>
  </si>
  <si>
    <t>310</t>
  </si>
  <si>
    <t>786624111</t>
  </si>
  <si>
    <t>Montáž lamelové žaluzie do oken plastových otevíravých a sklápěcích</t>
  </si>
  <si>
    <t>-396810746</t>
  </si>
  <si>
    <t>"pozice O5" 1,00*2,50*4</t>
  </si>
  <si>
    <t>311</t>
  </si>
  <si>
    <t>611437</t>
  </si>
  <si>
    <t xml:space="preserve">vnitřní AL žaluzie horizontální předokenní, barva bílá </t>
  </si>
  <si>
    <t>-2130990763</t>
  </si>
  <si>
    <t>312</t>
  </si>
  <si>
    <t>786626</t>
  </si>
  <si>
    <t xml:space="preserve">Montáž vnější sítě proti hmyzu </t>
  </si>
  <si>
    <t>-517924352</t>
  </si>
  <si>
    <t>"pozice O1" 1,50*0,60*5</t>
  </si>
  <si>
    <t>"pozice O2" 1,30*0,60</t>
  </si>
  <si>
    <t>"pozice O4" 1,35*2,00*20</t>
  </si>
  <si>
    <t>"pozice O5" 1,00*2,00*4</t>
  </si>
  <si>
    <t>"pozice O6" 1,40*1,30*4</t>
  </si>
  <si>
    <t>313</t>
  </si>
  <si>
    <t>611499</t>
  </si>
  <si>
    <t>vnější síť proti hmyzu, AL rám</t>
  </si>
  <si>
    <t>1073861478</t>
  </si>
  <si>
    <t>314</t>
  </si>
  <si>
    <t>78663116</t>
  </si>
  <si>
    <t>Dodávka a montáž vnitřní zatemňovací rolety - bližší specifikace viz výkres D.1.1.10 - pozice O4, O5</t>
  </si>
  <si>
    <t>1209960830</t>
  </si>
  <si>
    <t>"místnost 2.02" (1,35*2,50)+(1,00*2,50*2)</t>
  </si>
  <si>
    <t>315</t>
  </si>
  <si>
    <t>998786102</t>
  </si>
  <si>
    <t>Přesun hmot pro čalounické úpravy v objektech v do 12 m</t>
  </si>
  <si>
    <t>-217335818</t>
  </si>
  <si>
    <t>OST</t>
  </si>
  <si>
    <t>Ostatní</t>
  </si>
  <si>
    <t>O01</t>
  </si>
  <si>
    <t>316</t>
  </si>
  <si>
    <t>HZS4232</t>
  </si>
  <si>
    <t>Hodinová zúčtovací sazba technik odborný - provedení odtrhových zkoušek na kotvení KZS, včetně vyhotovení závěrečného protokolu</t>
  </si>
  <si>
    <t>hod</t>
  </si>
  <si>
    <t>512</t>
  </si>
  <si>
    <t>137657797</t>
  </si>
  <si>
    <t>SO-01b - Administrativní budova - sanace zdiva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</si>
  <si>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</si>
  <si>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</si>
  <si>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</si>
  <si>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</si>
  <si>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</si>
  <si>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VRN7 - Provozní vlivy</t>
  </si>
  <si>
    <t>319202211</t>
  </si>
  <si>
    <t>Dodatečná izolace zdiva tl do 150 mm beztlakou injektáží silikonovou mikroemulzí</t>
  </si>
  <si>
    <t>-1505942009</t>
  </si>
  <si>
    <t xml:space="preserve">"viz výkres D.1.1.14" </t>
  </si>
  <si>
    <t>3,30-0,60+2,00</t>
  </si>
  <si>
    <t>319202214</t>
  </si>
  <si>
    <t>Dodatečná izolace zdiva tl 600 mm beztlakovou injektáží silikonovou mikroemulzí</t>
  </si>
  <si>
    <t>-1830694217</t>
  </si>
  <si>
    <t>(8,20-1,50-0,90+0,40+4,55+8,20-1,80+8,20-0,60-0,60)</t>
  </si>
  <si>
    <t>319202215</t>
  </si>
  <si>
    <t>Dodatečná izolace zdiva tl do 900 mm beztlakou injektáží silikonovou mikroemulzí</t>
  </si>
  <si>
    <t>1832263141</t>
  </si>
  <si>
    <t>(19,50-1,90-1,50+0,40+9,70+14,90+10,00)</t>
  </si>
  <si>
    <t>319202216</t>
  </si>
  <si>
    <t>Dodatečná izolace zdiva tl 1200 mm beztlakovou injektáží silikonovou mikroemulzí</t>
  </si>
  <si>
    <t>-677225239</t>
  </si>
  <si>
    <t>"viz výkres D.1.1.14" 3,00+3,00</t>
  </si>
  <si>
    <t>319231113</t>
  </si>
  <si>
    <t>Dodatečná izolace PE fólií zdiva cihelného tl do 600 mm ručním podbouráním v do 300 mm</t>
  </si>
  <si>
    <t>893826611</t>
  </si>
  <si>
    <t>"v místě rozvodů vnitřních instalací" 20,00</t>
  </si>
  <si>
    <t>319231212</t>
  </si>
  <si>
    <t>Dodatečná izolace PE fólií zdiva cihelného tl do 300 mm podřezáním řetězovou pilou</t>
  </si>
  <si>
    <t>1419669284</t>
  </si>
  <si>
    <t>"viz výkres D.1.1.14"</t>
  </si>
  <si>
    <t>(1,55+2,90-0,60)*0,20</t>
  </si>
  <si>
    <t>(2,90+2,70+4,40-0,60)*0,20</t>
  </si>
  <si>
    <t>2,80*0,25</t>
  </si>
  <si>
    <t>(5,10+1,95-0,80-0,80+8,20)*0,20</t>
  </si>
  <si>
    <t>(3,00+2,00)*0,15</t>
  </si>
  <si>
    <t>319231213</t>
  </si>
  <si>
    <t>Dodatečná izolace PE fólií zdiva cihelného tl do 600 mm podřezáním řetězovou pilou</t>
  </si>
  <si>
    <t>-1206071449</t>
  </si>
  <si>
    <t>(0,45+4,30)*0,50</t>
  </si>
  <si>
    <t>319231214</t>
  </si>
  <si>
    <t>Dodatečná izolace PE fólií zdiva cihelného tl do 800 mm podřezáním řetězovou pilou</t>
  </si>
  <si>
    <t>-201086308</t>
  </si>
  <si>
    <t>(14,90+8,20+14,90)*0,75</t>
  </si>
  <si>
    <t>612321121</t>
  </si>
  <si>
    <t>Vápenocementová omítka hladká jednovrstvá vnitřních stěn nanášená ručně</t>
  </si>
  <si>
    <t>1806195069</t>
  </si>
  <si>
    <t>"místnost 103" (1,55+0,40+1,60+0,30)*0,50</t>
  </si>
  <si>
    <t>"místnost 105" (13,40+13,40+8,20+8,20+0,40+0,40+0,50+0,50+4,30+4,30+0,50+0,25+2,80+2,80-0,80-1,50)*0,50</t>
  </si>
  <si>
    <t>612321141</t>
  </si>
  <si>
    <t>Vápenocementová omítka štuková dvouvrstvá vnitřních stěn nanášená ručně</t>
  </si>
  <si>
    <t>-2046129065</t>
  </si>
  <si>
    <t>"místnost 101" (7,30-1,60+2,00+0,50+4,55+6,30)*1,00</t>
  </si>
  <si>
    <t>"místnost 102" (2,80+1,85-1,50+0,40+0,40+2,90+4,60+7,30+0,50+4,20)*1,00</t>
  </si>
  <si>
    <t>"místnost 103" (1,60+1,85+1,10)*1,00</t>
  </si>
  <si>
    <t>"místnost 104" (1,50+1,50+2,70+2,70-0,60)*1,00</t>
  </si>
  <si>
    <t>"místnost 106" (3,25+3,25+3,20+3,20-0,80)*1,00</t>
  </si>
  <si>
    <t>"místnost 108" (1,95+1,95+2,50+2,50-0,60-0,80-1,70)*1,00</t>
  </si>
  <si>
    <t>"místnost 109" (1,95+1,95+2,40+2,40-0,60)*1,00</t>
  </si>
  <si>
    <t>"místnost 110" (6,05+6,05+5,10+5,10-0,80)*1,00</t>
  </si>
  <si>
    <t>612321191</t>
  </si>
  <si>
    <t>Příplatek k vápenocementové omítce vnitřních stěn za každých dalších 5 mm tloušťky ručně</t>
  </si>
  <si>
    <t>1888756718</t>
  </si>
  <si>
    <t>619991001</t>
  </si>
  <si>
    <t>Zakrytí podlah fólií přilepenou lepící páskou</t>
  </si>
  <si>
    <t>-760192607</t>
  </si>
  <si>
    <t>120,00</t>
  </si>
  <si>
    <t>619991011</t>
  </si>
  <si>
    <t>Obalení konstrukcí a prvků fólií přilepenou lepící páskou</t>
  </si>
  <si>
    <t>-1817864794</t>
  </si>
  <si>
    <t>200,00</t>
  </si>
  <si>
    <t>-404076709</t>
  </si>
  <si>
    <t>20,80+39,60+4,30+4,15+107,30+8,80+2,70+4,90+4,70+31,00+18,90+1,85+19,50+7,80</t>
  </si>
  <si>
    <t>978013191</t>
  </si>
  <si>
    <t>Otlučení vnitřní vápenné nebo vápenocementové omítky stěn stěn v rozsahu do 100 %</t>
  </si>
  <si>
    <t>-1735845785</t>
  </si>
  <si>
    <t>978059541</t>
  </si>
  <si>
    <t>Odsekání a odebrání obkladů stěn z vnitřních obkládaček plochy přes 1 m2</t>
  </si>
  <si>
    <t>-1144327573</t>
  </si>
  <si>
    <t>-2034431422</t>
  </si>
  <si>
    <t>907724744</t>
  </si>
  <si>
    <t>-1821460825</t>
  </si>
  <si>
    <t>-535951072</t>
  </si>
  <si>
    <t>17,603*10 'Přepočtené koeficientem množství</t>
  </si>
  <si>
    <t>-1281702124</t>
  </si>
  <si>
    <t>998017001</t>
  </si>
  <si>
    <t>Přesun hmot s omezením mechanizace pro budovy v do 6 m</t>
  </si>
  <si>
    <t>96413002</t>
  </si>
  <si>
    <t>76781011</t>
  </si>
  <si>
    <t>Montáž mřížek větracích čtyřhranných průřezu do 0,09 m2</t>
  </si>
  <si>
    <t>-1854186387</t>
  </si>
  <si>
    <t>"místnost 101" 7,30-1,60+2,00+0,50+4,55+6,30</t>
  </si>
  <si>
    <t>"místnost 102" 2,80+1,85-1,50+0,40+0,40+2,90+4,60+7,30+0,50+4,20</t>
  </si>
  <si>
    <t>"místnost 103" 1,60+1,85+1,10</t>
  </si>
  <si>
    <t>"místnost 104" 1,50+1,50+2,70+2,70-0,60</t>
  </si>
  <si>
    <t>"místnost 106" 3,25+3,25+3,20+3,20-0,80</t>
  </si>
  <si>
    <t>"místnost 108" 1,95+1,95+2,50+2,50-0,60-0,80-1,70</t>
  </si>
  <si>
    <t>"místnost 109" 1,95+1,95+2,40+2,40-0,60</t>
  </si>
  <si>
    <t>"místnost 110" 6,05+6,05+5,10+5,10-0,80</t>
  </si>
  <si>
    <t>28377625</t>
  </si>
  <si>
    <t>difuzní odvětrávací lišta dvoudílná interiérová 70x14x2500 mm, matriál plast, barva bílá</t>
  </si>
  <si>
    <t>-1962306912</t>
  </si>
  <si>
    <t>102,35*1,05 'Přepočtené koeficientem množství</t>
  </si>
  <si>
    <t>998767101</t>
  </si>
  <si>
    <t>Přesun hmot tonážní pro zámečnické konstrukce v objektech v do 6 m</t>
  </si>
  <si>
    <t>-1332686277</t>
  </si>
  <si>
    <t>Dokončovací práce - obklady</t>
  </si>
  <si>
    <t>781474115</t>
  </si>
  <si>
    <t>Montáž obkladů vnitřních keramických hladkých do 25 ks/m2 lepených flexibilním lepidlem</t>
  </si>
  <si>
    <t>-1347554841</t>
  </si>
  <si>
    <t>59761000</t>
  </si>
  <si>
    <t xml:space="preserve">obkládačky keramické </t>
  </si>
  <si>
    <t>-1140453870</t>
  </si>
  <si>
    <t>30,75*1,1 'Přepočtené koeficientem množství</t>
  </si>
  <si>
    <t>781479191</t>
  </si>
  <si>
    <t>Příplatek k montáži obkladů vnitřních keramických hladkých za plochu do 10 m2</t>
  </si>
  <si>
    <t>-2023638673</t>
  </si>
  <si>
    <t>"množství převzato z položky č. 781474115" 30,75</t>
  </si>
  <si>
    <t>78783424</t>
  </si>
  <si>
    <t>781495142</t>
  </si>
  <si>
    <t>Průnik obkladem kruhový do DN 90 bez izolace</t>
  </si>
  <si>
    <t>-1249826277</t>
  </si>
  <si>
    <t>998781101</t>
  </si>
  <si>
    <t>Přesun hmot tonážní pro obklady keramické v objektech v do 6 m</t>
  </si>
  <si>
    <t>-120055300</t>
  </si>
  <si>
    <t>783801201</t>
  </si>
  <si>
    <t>Obroušení omítek před provedením nátěru</t>
  </si>
  <si>
    <t>-1349960367</t>
  </si>
  <si>
    <t>"místnost 101" (7,30-1,60+2,00+0,50+4,55+6,30)*1,50</t>
  </si>
  <si>
    <t>"místnost 102" (2,80+1,85-1,50+0,40+0,40+2,90+4,60+7,30+0,50+4,20)*1,50</t>
  </si>
  <si>
    <t>"místnost 103" (1,60+1,85+1,10)*1,50</t>
  </si>
  <si>
    <t>"místnost 104" (1,50+1,50+2,70+2,70-0,60)*1,50</t>
  </si>
  <si>
    <t>783801403</t>
  </si>
  <si>
    <t>Oprášení omítek před provedením nátěru</t>
  </si>
  <si>
    <t>-2071572763</t>
  </si>
  <si>
    <t>78381210</t>
  </si>
  <si>
    <t>Nátěry latexové omítek stěn dvojnásobné a 1x email</t>
  </si>
  <si>
    <t>454960741</t>
  </si>
  <si>
    <t>783813131</t>
  </si>
  <si>
    <t>Penetrační syntetický nátěr hladkých, tenkovrstvých zrnitých a štukových omítek</t>
  </si>
  <si>
    <t>-1979069129</t>
  </si>
  <si>
    <t>Dokončovací práce - malby a tapety</t>
  </si>
  <si>
    <t>-516332129</t>
  </si>
  <si>
    <t>"místnost 106" (3,25+3,25+3,20+3,20-0,80)*2,50</t>
  </si>
  <si>
    <t>"místnost 108" (1,95+1,95+2,50+2,50-0,60-0,80-1,70)*2,50</t>
  </si>
  <si>
    <t>"místnost 109" (1,95+1,95+2,40+2,40-0,60)*2,50</t>
  </si>
  <si>
    <t>"místnost 110" (6,05+6,05+5,10+5,10-0,80)*2,50</t>
  </si>
  <si>
    <t>100,00</t>
  </si>
  <si>
    <t>88024966</t>
  </si>
  <si>
    <t>"množství převzato z položky č. 784181101" 218,75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</si>
  <si>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</si>
  <si>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</si>
  <si>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</si>
  <si>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</si>
  <si>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</si>
  <si>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 - zjištění polohy veškerých rozvodů vnitřních instalací, demontáž a opětovná montáž zařizovacích předmětů</t>
  </si>
  <si>
    <t>1024</t>
  </si>
  <si>
    <t>691818346</t>
  </si>
  <si>
    <t>VRN2</t>
  </si>
  <si>
    <t>Příprava staveniště</t>
  </si>
  <si>
    <t>023103000</t>
  </si>
  <si>
    <t>Vyklizení objektů</t>
  </si>
  <si>
    <t>1574177259</t>
  </si>
  <si>
    <t>VRN7</t>
  </si>
  <si>
    <t>Provozní vlivy</t>
  </si>
  <si>
    <t>071002000</t>
  </si>
  <si>
    <t>Provoz investora, třetích osob</t>
  </si>
  <si>
    <t>Kč</t>
  </si>
  <si>
    <t>-1402932543</t>
  </si>
  <si>
    <t>SO-01c - Hala dílen</t>
  </si>
  <si>
    <t>310237271</t>
  </si>
  <si>
    <t>Zazdívka otvorů pl do 0,25 m2 ve zdivu nadzákladovém cihlami pálenými tl do 750 mm</t>
  </si>
  <si>
    <t>-316215164</t>
  </si>
  <si>
    <t>"viz výkres D.1.1.20" 12</t>
  </si>
  <si>
    <t>340237212</t>
  </si>
  <si>
    <t>Zazdívka otvorů pl do 0,25 m2 v příčkách nebo stěnách z cihel tl přes 100 mm</t>
  </si>
  <si>
    <t>-1759998827</t>
  </si>
  <si>
    <t>"viz výkres D.1.1.20" 4</t>
  </si>
  <si>
    <t>411388621</t>
  </si>
  <si>
    <t>Zabetonování otvorů tl do 150 mm ze suchých směsí pl do 0,25 m2 ve stropech</t>
  </si>
  <si>
    <t>125848710</t>
  </si>
  <si>
    <t>611325223</t>
  </si>
  <si>
    <t>Vápenocementová štuková omítka malých ploch do 1,0 m2 na stropech</t>
  </si>
  <si>
    <t>-1737157078</t>
  </si>
  <si>
    <t>1669566873</t>
  </si>
  <si>
    <t>"viz výkres D.1.1.20" (4+12)*2</t>
  </si>
  <si>
    <t>949101111</t>
  </si>
  <si>
    <t>Lešení pomocné pro objekty pozemních staveb s lešeňovou podlahou v do 1,9 m zatížení do 150 kg/m2</t>
  </si>
  <si>
    <t>-1780682075</t>
  </si>
  <si>
    <t>(2,50*1,00)*8</t>
  </si>
  <si>
    <t>-1471317373</t>
  </si>
  <si>
    <t>971033431</t>
  </si>
  <si>
    <t>Vybourání otvorů ve zdivu cihelném pl do 0,25 m2 na MVC nebo MV tl do 150 mm</t>
  </si>
  <si>
    <t>1320434558</t>
  </si>
  <si>
    <t>971033471</t>
  </si>
  <si>
    <t>Vybourání otvorů ve zdivu cihelném pl do 0,25 m2 na MVC nebo MV tl do 750 mm</t>
  </si>
  <si>
    <t>-1058665219</t>
  </si>
  <si>
    <t>972054341</t>
  </si>
  <si>
    <t>Vybourání otvorů v ŽB stropech nebo klenbách pl do 0,25 m2 tl do 150 mm</t>
  </si>
  <si>
    <t>1489719827</t>
  </si>
  <si>
    <t>-86100214</t>
  </si>
  <si>
    <t>-987453623</t>
  </si>
  <si>
    <t>2010930330</t>
  </si>
  <si>
    <t>1024730498</t>
  </si>
  <si>
    <t>4,764*10 'Přepočtené koeficientem množství</t>
  </si>
  <si>
    <t>1484654810</t>
  </si>
  <si>
    <t>-1147614512</t>
  </si>
  <si>
    <t>7123009</t>
  </si>
  <si>
    <t>Vybourání a znovu zadělání otvoru ve střešním plášti včetně opracování procházejícího potrubí nad úrovní střechy (od nosné k-ce stropu směrem nahoru) - bližší specifikace skladby viz výkres D.1.1.20</t>
  </si>
  <si>
    <t>1817627147</t>
  </si>
  <si>
    <t xml:space="preserve">Poznámka k položce:
položka bude oceněna včetně parozábrany, tepelné izolace, podkladní HI vrstvy až po vrchní asfaltový pás
Zhotovitel je povinném před provedením prací odsouhlasit postup a provedení s firmou DACH SYSTEM, která je držitelem záruky na celý střešní plášť. V ideálním případě pověřit firmu DACH SYSTEM provedením těchto prací. Objednatel bude po zhotoviteli požadovat písemný zápis o provedení těchto prací, ve kterém bude popsáno prohlášení firmy DACH SYSTEM, že provedený zásah do stávajícího střešního pláště nijak neohrožuje funkčnost a životnost celého střešního souvrství.
</t>
  </si>
  <si>
    <t>Přesun hmot tonážní tonážní pro krytiny povlakové v objektech v do 12 m</t>
  </si>
  <si>
    <t>-1720756951</t>
  </si>
  <si>
    <t>-240848184</t>
  </si>
  <si>
    <t>50,00</t>
  </si>
  <si>
    <t>-1039545782</t>
  </si>
  <si>
    <t>Vzduchotechnika - Zařízení č. 3 - Větrání učeben m. č. 1.26 - 1.31, 1.38 a 1.39</t>
  </si>
  <si>
    <t xml:space="preserve">    751 - Vzduchotechnika</t>
  </si>
  <si>
    <t>751</t>
  </si>
  <si>
    <t>75111</t>
  </si>
  <si>
    <t xml:space="preserve">VZT jednotka s rekuperačním proudovým výměníkem a vestavěným el. ohřívačem, včetně anutonomní regulace, regulátoru, el. topné tyče, CO2 sensoru s displejem, náhradního vstupního a výstupního filtru M5. </t>
  </si>
  <si>
    <t>-408925182</t>
  </si>
  <si>
    <t>Poznámka k položce:
Vp=600m3/hod, Vo=600m3/hod, Zima: te=-18°C, tp=+20°C, elektrický ohřívač (Qtop=1,9kW), min. účinnost rekuperace tepla 66%, el. příkon (motorů) 2 x 80W/230V.</t>
  </si>
  <si>
    <t>75112</t>
  </si>
  <si>
    <t>Sací díl z pozinkovaného plechu se sítem zkosený pod úhlem 45°, Ø 315mm</t>
  </si>
  <si>
    <t>1857577983</t>
  </si>
  <si>
    <t>75113</t>
  </si>
  <si>
    <t>Výfuková hlavice se sítem DN315</t>
  </si>
  <si>
    <t>63336221</t>
  </si>
  <si>
    <t>75114</t>
  </si>
  <si>
    <t>Kruhová hliníková žaluzie s ochranným pletivem ø 315</t>
  </si>
  <si>
    <t>-1326952556</t>
  </si>
  <si>
    <t>75115</t>
  </si>
  <si>
    <t xml:space="preserve">Kruhové potrubí SPIRO včetně tvarovek a přírub ø 315mm, 30% tvarovek             </t>
  </si>
  <si>
    <t>-1883147600</t>
  </si>
  <si>
    <t>75116</t>
  </si>
  <si>
    <t xml:space="preserve">Tepelná a hluková izolace s tl. 80mm s oplechování z pozinkovaného plechu            </t>
  </si>
  <si>
    <t>1395669590</t>
  </si>
  <si>
    <t>75117</t>
  </si>
  <si>
    <t xml:space="preserve">Tepelná a hluková izolace s tl. 40mm  </t>
  </si>
  <si>
    <t>-1506303557</t>
  </si>
  <si>
    <t>75118</t>
  </si>
  <si>
    <t>Závěsový a spojovací materiál</t>
  </si>
  <si>
    <t>2111739353</t>
  </si>
  <si>
    <t>998751201</t>
  </si>
  <si>
    <t>Přesun hmot procentní pro vzduchotechniku v objektech v do 12 m</t>
  </si>
  <si>
    <t>-1242290746</t>
  </si>
  <si>
    <t>Elektroinstalace - SO-01 Hala dílen</t>
  </si>
  <si>
    <t>D1 - 006: Úpravy povrchu</t>
  </si>
  <si>
    <t>D2 - 009: Ostatní konstrukce a práce</t>
  </si>
  <si>
    <t>D3 - 740: Silnoproud</t>
  </si>
  <si>
    <t>D4 - 784: Malby</t>
  </si>
  <si>
    <t>D1</t>
  </si>
  <si>
    <t>006: Úpravy povrchu</t>
  </si>
  <si>
    <t>612325121</t>
  </si>
  <si>
    <t>Vápenocementová štuková omítka rýh ve stěnách šířky do 150 mm</t>
  </si>
  <si>
    <t>D2</t>
  </si>
  <si>
    <t>009: Ostatní konstrukce a práce</t>
  </si>
  <si>
    <t>974031121</t>
  </si>
  <si>
    <t>Vysekání rýh ve zdivu cihelném hl do 30 mm š do 30 mm</t>
  </si>
  <si>
    <t>974031122</t>
  </si>
  <si>
    <t>Vysekání rýh ve zdivu cihelném hl do 30 mm š do 70 mm</t>
  </si>
  <si>
    <t>X00901</t>
  </si>
  <si>
    <t>Úklid po stavebních pracích elektro</t>
  </si>
  <si>
    <t>sou</t>
  </si>
  <si>
    <t>D3</t>
  </si>
  <si>
    <t>740: Silnoproud</t>
  </si>
  <si>
    <t>34111030</t>
  </si>
  <si>
    <t>kabel silový s Cu jádrem 1 kV 3x1,5mm2</t>
  </si>
  <si>
    <t>34111036</t>
  </si>
  <si>
    <t>kabel silový s Cu jádrem 1 kV 3x2,5mm2</t>
  </si>
  <si>
    <t>34111090</t>
  </si>
  <si>
    <t>kabel silový s Cu jádrem 1 kV 5x1,5mm2</t>
  </si>
  <si>
    <t>34140842</t>
  </si>
  <si>
    <t>vodič izolovaný s Cu jádrem 4mm2</t>
  </si>
  <si>
    <t>34571836</t>
  </si>
  <si>
    <t>Lišta elektroinstalační vkládací LV 40 x 15</t>
  </si>
  <si>
    <t>35822111</t>
  </si>
  <si>
    <t>jistič 1pólový-charakteristika B 16A</t>
  </si>
  <si>
    <t>741110511</t>
  </si>
  <si>
    <t>Montáž lišta a kanálek vkládací šířky do 60 mm s víčkem</t>
  </si>
  <si>
    <t>741320105</t>
  </si>
  <si>
    <t>Montáž jistič jednopólový nn do 25 A ve skříni</t>
  </si>
  <si>
    <t>743631500</t>
  </si>
  <si>
    <t>744211111</t>
  </si>
  <si>
    <t>Montáž vodič Cu izolovaný sk.1 do 1 kV žíla 0,35 až 6 mm2 do stěny</t>
  </si>
  <si>
    <t>744441100</t>
  </si>
  <si>
    <t>Montáž kabel Cu sk.1 do 1 kV do 0,40 kg uložený pevně</t>
  </si>
  <si>
    <t>746211110</t>
  </si>
  <si>
    <t>Ukončení vodič izolovaný do 2,5mm2 v rozváděči nebo na přístroji</t>
  </si>
  <si>
    <t>X001</t>
  </si>
  <si>
    <t>Montáž a zapojení ventilátoru</t>
  </si>
  <si>
    <t>X002</t>
  </si>
  <si>
    <t>Montáž a zapojení hygrostatu</t>
  </si>
  <si>
    <t>X004</t>
  </si>
  <si>
    <t>Zapojení vzduchotechnických jednotek</t>
  </si>
  <si>
    <t>X01</t>
  </si>
  <si>
    <t>Ventilátor 230V / 100 W, např. LHV 350</t>
  </si>
  <si>
    <t>X02</t>
  </si>
  <si>
    <t>Hygrostat , typ HYG 6001, 230 V</t>
  </si>
  <si>
    <t>X03</t>
  </si>
  <si>
    <t>Úprava a doplnění stávajících rozvodnic</t>
  </si>
  <si>
    <t>X04</t>
  </si>
  <si>
    <t>Demontáž stávajících jímacích tyčí JT 2 m</t>
  </si>
  <si>
    <t>X041</t>
  </si>
  <si>
    <t>X87</t>
  </si>
  <si>
    <t>Kooperace s profesí vzduchotechniky</t>
  </si>
  <si>
    <t>X89</t>
  </si>
  <si>
    <t>Konzultace revizního  technika s dodavateli stavby</t>
  </si>
  <si>
    <t>X90</t>
  </si>
  <si>
    <t>Podružný materiál</t>
  </si>
  <si>
    <t>soubor</t>
  </si>
  <si>
    <t>X91</t>
  </si>
  <si>
    <t>Komplexní vyzkoušení</t>
  </si>
  <si>
    <t>X92</t>
  </si>
  <si>
    <t>Spolupráce s revizním technikem</t>
  </si>
  <si>
    <t>X93</t>
  </si>
  <si>
    <t>Provedení revizních zkoušek, vč. revizní zprávy dle ČSN 33 1500, ČSN 33 2000-6 ed.2</t>
  </si>
  <si>
    <t>D4</t>
  </si>
  <si>
    <t>784: Malby</t>
  </si>
  <si>
    <t>(9,5*4,9*2*6+6,35*4,9*2*6+61,25*6)+(8,7*5*2+5,2*5*2+45,85)+(11,3*5*2+5,2*5*2+59,15)+(43,2*3*2+2*3*2+86,4)</t>
  </si>
  <si>
    <t>učebny číslo : ( 1.26,1.27,1.28,1.29,1.30,1.31)+(1.38)+(1.39)+(chodba 1.24)</t>
  </si>
  <si>
    <t>Součet</t>
  </si>
  <si>
    <t>VON - Vedlejší a ostatní rozpočtové náklady</t>
  </si>
  <si>
    <t>99901</t>
  </si>
  <si>
    <t xml:space="preserve">Dokumentace skutečného provedení dle vyhl. 499/2006 Sb. ve třech listinných vyhotoveních a jednom elektronickém vyhotovení na CD-Rom, dle návrhu SOD  
</t>
  </si>
  <si>
    <t>1449640679</t>
  </si>
  <si>
    <t>99903</t>
  </si>
  <si>
    <t>-1709046105</t>
  </si>
  <si>
    <t>99904</t>
  </si>
  <si>
    <t>Dokumentace pro provedení stavby - dílenské výkresy zámečnických, klempířských prvků, fasádních plastických prvků</t>
  </si>
  <si>
    <t>172989785</t>
  </si>
  <si>
    <t>99905</t>
  </si>
  <si>
    <t>Zařízení staveniště - náklady na stavební buňky, dle projketové dokumentace</t>
  </si>
  <si>
    <t>1683449534</t>
  </si>
  <si>
    <t>99906</t>
  </si>
  <si>
    <t>Zařízení staveniště - náklady na mobilní WC, dle projketové dokumentace</t>
  </si>
  <si>
    <t>1749316256</t>
  </si>
  <si>
    <t>99907</t>
  </si>
  <si>
    <t>Energie pro zařízení staveniště</t>
  </si>
  <si>
    <t>-2063976770</t>
  </si>
  <si>
    <t>99908</t>
  </si>
  <si>
    <t>Zařízení staveniště - oplocení stavby, dle projketové dokumentace</t>
  </si>
  <si>
    <t>469968590</t>
  </si>
  <si>
    <t>99909</t>
  </si>
  <si>
    <t>818770120</t>
  </si>
  <si>
    <t>99910</t>
  </si>
  <si>
    <t>Povinná publicita projektu financovaného z OPŽP - dodávka a montáž 1 ks stálé informační tabule pro venkovní prostředí (pamětní desky) dle vzoru OPŽP, rozměr 30x40 cm. Text a barevnost řešení bude určena a schválena investorem - dle návrhu SOD</t>
  </si>
  <si>
    <t>-1562324823</t>
  </si>
  <si>
    <t>99911</t>
  </si>
  <si>
    <t>Inženýrská činnost - zajištění dokladů k předání stavby, dle návrhu SOD</t>
  </si>
  <si>
    <t>1073004640</t>
  </si>
  <si>
    <t>99912</t>
  </si>
  <si>
    <t>Náklady na vyklizení a vyčištění zařízení staveniště, dle projketové dokumentace</t>
  </si>
  <si>
    <t>-1719432626</t>
  </si>
  <si>
    <t>99913</t>
  </si>
  <si>
    <t>Vytyčení inženýrských sítí, ochrana stávajících vedení a zařízení před poškozením, dle stanovisek dotčených orgánů a projektové dokumentace</t>
  </si>
  <si>
    <t>1539695130</t>
  </si>
  <si>
    <t>99914</t>
  </si>
  <si>
    <t xml:space="preserve">Náklady spojené s pojištěním odpovědnosti za škodu, dle návrhu SOD 
</t>
  </si>
  <si>
    <t>1027637384</t>
  </si>
  <si>
    <t>99915</t>
  </si>
  <si>
    <t xml:space="preserve">Náklady spojené se zřízením bankovní záruk, dle návrhu SOD
</t>
  </si>
  <si>
    <t>-1097757449</t>
  </si>
  <si>
    <t>99916</t>
  </si>
  <si>
    <t>Zajištění dopravního značení včetně souhlasu správce, dle stanovisek dotčených orgánů a projektové dokumentace</t>
  </si>
  <si>
    <t>165012474</t>
  </si>
  <si>
    <t>99917</t>
  </si>
  <si>
    <t>Povolení zvláštního užívání komunikace, dle stanovisek dotčených orgánů a projektové dokumentace</t>
  </si>
  <si>
    <t>-677161527</t>
  </si>
  <si>
    <t>99918</t>
  </si>
  <si>
    <t>Prověření výskytu netopýrů pomocí ultrazvukového detektoru</t>
  </si>
  <si>
    <t>1131619069</t>
  </si>
  <si>
    <t>99919</t>
  </si>
  <si>
    <t>1677715095</t>
  </si>
  <si>
    <t>Montáž plastových oken plochy přes 1 m2 pevných výšky do 1,5 m s rámem do zdiva</t>
  </si>
  <si>
    <t>okno plastové kruhové D 1000 mm, fixní, zasklené izolačním dvojsklem, Uw=1,2 W/m2K, barva bílá - bližší specifikace viz výkres D.1.1.10 - pozice O11</t>
  </si>
  <si>
    <t>dveře vnitřní požárně odolné, lakovaná MDF,odolnost EW+EI 30 DP3,1křídlové 80 x 197 cm, včetně kování klika/klika - barva bílá - bližší specifikace viz výkres D.1.1.11 - pozice D2</t>
  </si>
  <si>
    <t>Tyč jímací s rovným koncem JR 3 L=3000 mm AlMgSi, D=18mm, D+M</t>
  </si>
  <si>
    <r>
      <rPr>
        <u val="single"/>
        <sz val="9"/>
        <rFont val="Arial CE"/>
        <family val="2"/>
      </rPr>
      <t>Propagace - povinná publicita</t>
    </r>
    <r>
      <rPr>
        <sz val="9"/>
        <rFont val="Arial CE"/>
        <family val="2"/>
      </rPr>
      <t xml:space="preserve"> - Povinná publicita projektu spolufinancovaného z OŽP - celobarevný plakát velikosti A3 k označení staveniště, podklady budou předány od investora formou PDF</t>
    </r>
  </si>
  <si>
    <t>Neobsazeno</t>
  </si>
  <si>
    <t>Provedení měření hluku nově instalovaných jednotek VZT (slpnění limitů dle Nařízení vlády č. 241/2018 Sb. o ochraně zdraví před nepříznivými účinky hluku a vibrací</t>
  </si>
  <si>
    <t>784211103</t>
  </si>
  <si>
    <t>Dvojnásobné bílé malby ze směsí za mokra výborně otěruvzdorných v místnostech výšky do 5,00 m</t>
  </si>
  <si>
    <t xml:space="preserve">Montáž tyč jímací délky do 3 m na stojan               Zhotovitel je povinen před provedením prací odsouhlasit postup a provedení s firmou DACH SYSTEM, která je držitelem záruky na střešní plášť nad halou dílen. V ideálním případě pověřit firmu DACH SYSTEM provedením těchto prací. Objednatel bude po zhotoviteli požadovat písemný zápis o provedení těchto prací, ve kterém bude popsáno prohlášení firmy DACH SYSTEM, že instalace nových jímacích tyčí nijak neohrožuje funkčnost a životnost celého střešního souvrství.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</si>
</sst>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u val="single"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9" t="s">
        <v>5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8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R5" s="20"/>
      <c r="BE5" s="25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59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R6" s="20"/>
      <c r="BE6" s="25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5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56"/>
      <c r="BS8" s="17" t="s">
        <v>6</v>
      </c>
    </row>
    <row r="9" spans="2:71" s="1" customFormat="1" ht="14.45" customHeight="1">
      <c r="B9" s="20"/>
      <c r="AR9" s="20"/>
      <c r="BE9" s="25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56"/>
      <c r="BS10" s="17" t="s">
        <v>26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56"/>
      <c r="BS11" s="17" t="s">
        <v>26</v>
      </c>
    </row>
    <row r="12" spans="2:71" s="1" customFormat="1" ht="6.95" customHeight="1">
      <c r="B12" s="20"/>
      <c r="AR12" s="20"/>
      <c r="BE12" s="256"/>
      <c r="BS12" s="17" t="s">
        <v>26</v>
      </c>
    </row>
    <row r="13" spans="2:71" s="1" customFormat="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56"/>
      <c r="BS13" s="17" t="s">
        <v>26</v>
      </c>
    </row>
    <row r="14" spans="2:71" ht="12.75">
      <c r="B14" s="20"/>
      <c r="E14" s="260" t="s">
        <v>30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7" t="s">
        <v>28</v>
      </c>
      <c r="AN14" s="29" t="s">
        <v>30</v>
      </c>
      <c r="AR14" s="20"/>
      <c r="BE14" s="256"/>
      <c r="BS14" s="17" t="s">
        <v>26</v>
      </c>
    </row>
    <row r="15" spans="2:71" s="1" customFormat="1" ht="6.95" customHeight="1">
      <c r="B15" s="20"/>
      <c r="AR15" s="20"/>
      <c r="BE15" s="256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25</v>
      </c>
      <c r="AN16" s="25" t="s">
        <v>1</v>
      </c>
      <c r="AR16" s="20"/>
      <c r="BE16" s="256"/>
      <c r="BS16" s="17" t="s">
        <v>3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1</v>
      </c>
      <c r="AR17" s="20"/>
      <c r="BE17" s="256"/>
      <c r="BS17" s="17" t="s">
        <v>3</v>
      </c>
    </row>
    <row r="18" spans="2:71" s="1" customFormat="1" ht="6.95" customHeight="1">
      <c r="B18" s="20"/>
      <c r="AR18" s="20"/>
      <c r="BE18" s="256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5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28</v>
      </c>
      <c r="AN20" s="25" t="s">
        <v>1</v>
      </c>
      <c r="AR20" s="20"/>
      <c r="BE20" s="256"/>
      <c r="BS20" s="17" t="s">
        <v>34</v>
      </c>
    </row>
    <row r="21" spans="2:57" s="1" customFormat="1" ht="6.95" customHeight="1">
      <c r="B21" s="20"/>
      <c r="AR21" s="20"/>
      <c r="BE21" s="256"/>
    </row>
    <row r="22" spans="2:57" s="1" customFormat="1" ht="12" customHeight="1">
      <c r="B22" s="20"/>
      <c r="D22" s="27" t="s">
        <v>35</v>
      </c>
      <c r="AR22" s="20"/>
      <c r="BE22" s="256"/>
    </row>
    <row r="23" spans="2:57" s="1" customFormat="1" ht="16.5" customHeight="1">
      <c r="B23" s="20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R23" s="20"/>
      <c r="BE23" s="256"/>
    </row>
    <row r="24" spans="2:57" s="1" customFormat="1" ht="6.95" customHeight="1">
      <c r="B24" s="20"/>
      <c r="AR24" s="20"/>
      <c r="BE24" s="25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6">
        <f>ROUND(AG94,2)</f>
        <v>0</v>
      </c>
      <c r="AL26" s="247"/>
      <c r="AM26" s="247"/>
      <c r="AN26" s="247"/>
      <c r="AO26" s="247"/>
      <c r="AP26" s="32"/>
      <c r="AQ26" s="32"/>
      <c r="AR26" s="33"/>
      <c r="BE26" s="25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8" t="s">
        <v>37</v>
      </c>
      <c r="M28" s="248"/>
      <c r="N28" s="248"/>
      <c r="O28" s="248"/>
      <c r="P28" s="248"/>
      <c r="Q28" s="32"/>
      <c r="R28" s="32"/>
      <c r="S28" s="32"/>
      <c r="T28" s="32"/>
      <c r="U28" s="32"/>
      <c r="V28" s="32"/>
      <c r="W28" s="248" t="s">
        <v>38</v>
      </c>
      <c r="X28" s="248"/>
      <c r="Y28" s="248"/>
      <c r="Z28" s="248"/>
      <c r="AA28" s="248"/>
      <c r="AB28" s="248"/>
      <c r="AC28" s="248"/>
      <c r="AD28" s="248"/>
      <c r="AE28" s="248"/>
      <c r="AF28" s="32"/>
      <c r="AG28" s="32"/>
      <c r="AH28" s="32"/>
      <c r="AI28" s="32"/>
      <c r="AJ28" s="32"/>
      <c r="AK28" s="248" t="s">
        <v>39</v>
      </c>
      <c r="AL28" s="248"/>
      <c r="AM28" s="248"/>
      <c r="AN28" s="248"/>
      <c r="AO28" s="248"/>
      <c r="AP28" s="32"/>
      <c r="AQ28" s="32"/>
      <c r="AR28" s="33"/>
      <c r="BE28" s="256"/>
    </row>
    <row r="29" spans="2:57" s="3" customFormat="1" ht="14.45" customHeight="1">
      <c r="B29" s="37"/>
      <c r="D29" s="27" t="s">
        <v>40</v>
      </c>
      <c r="F29" s="27" t="s">
        <v>41</v>
      </c>
      <c r="L29" s="241">
        <v>0.21</v>
      </c>
      <c r="M29" s="240"/>
      <c r="N29" s="240"/>
      <c r="O29" s="240"/>
      <c r="P29" s="240"/>
      <c r="W29" s="239">
        <f>ROUND(AZ94,2)</f>
        <v>0</v>
      </c>
      <c r="X29" s="240"/>
      <c r="Y29" s="240"/>
      <c r="Z29" s="240"/>
      <c r="AA29" s="240"/>
      <c r="AB29" s="240"/>
      <c r="AC29" s="240"/>
      <c r="AD29" s="240"/>
      <c r="AE29" s="240"/>
      <c r="AK29" s="239">
        <f>ROUND(AV94,2)</f>
        <v>0</v>
      </c>
      <c r="AL29" s="240"/>
      <c r="AM29" s="240"/>
      <c r="AN29" s="240"/>
      <c r="AO29" s="240"/>
      <c r="AR29" s="37"/>
      <c r="BE29" s="257"/>
    </row>
    <row r="30" spans="2:57" s="3" customFormat="1" ht="14.45" customHeight="1">
      <c r="B30" s="37"/>
      <c r="F30" s="27" t="s">
        <v>42</v>
      </c>
      <c r="L30" s="241">
        <v>0.15</v>
      </c>
      <c r="M30" s="240"/>
      <c r="N30" s="240"/>
      <c r="O30" s="240"/>
      <c r="P30" s="240"/>
      <c r="W30" s="239">
        <f>ROUND(BA94,2)</f>
        <v>0</v>
      </c>
      <c r="X30" s="240"/>
      <c r="Y30" s="240"/>
      <c r="Z30" s="240"/>
      <c r="AA30" s="240"/>
      <c r="AB30" s="240"/>
      <c r="AC30" s="240"/>
      <c r="AD30" s="240"/>
      <c r="AE30" s="240"/>
      <c r="AK30" s="239">
        <f>ROUND(AW94,2)</f>
        <v>0</v>
      </c>
      <c r="AL30" s="240"/>
      <c r="AM30" s="240"/>
      <c r="AN30" s="240"/>
      <c r="AO30" s="240"/>
      <c r="AR30" s="37"/>
      <c r="BE30" s="257"/>
    </row>
    <row r="31" spans="2:57" s="3" customFormat="1" ht="14.45" customHeight="1" hidden="1">
      <c r="B31" s="37"/>
      <c r="F31" s="27" t="s">
        <v>43</v>
      </c>
      <c r="L31" s="241">
        <v>0.21</v>
      </c>
      <c r="M31" s="240"/>
      <c r="N31" s="240"/>
      <c r="O31" s="240"/>
      <c r="P31" s="240"/>
      <c r="W31" s="239">
        <f>ROUND(BB94,2)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7"/>
      <c r="BE31" s="257"/>
    </row>
    <row r="32" spans="2:57" s="3" customFormat="1" ht="14.45" customHeight="1" hidden="1">
      <c r="B32" s="37"/>
      <c r="F32" s="27" t="s">
        <v>44</v>
      </c>
      <c r="L32" s="241">
        <v>0.15</v>
      </c>
      <c r="M32" s="240"/>
      <c r="N32" s="240"/>
      <c r="O32" s="240"/>
      <c r="P32" s="240"/>
      <c r="W32" s="239">
        <f>ROUND(BC94,2)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7"/>
      <c r="BE32" s="257"/>
    </row>
    <row r="33" spans="2:57" s="3" customFormat="1" ht="14.45" customHeight="1" hidden="1">
      <c r="B33" s="37"/>
      <c r="F33" s="27" t="s">
        <v>45</v>
      </c>
      <c r="L33" s="241">
        <v>0</v>
      </c>
      <c r="M33" s="240"/>
      <c r="N33" s="240"/>
      <c r="O33" s="240"/>
      <c r="P33" s="240"/>
      <c r="W33" s="239">
        <f>ROUND(BD94,2)</f>
        <v>0</v>
      </c>
      <c r="X33" s="240"/>
      <c r="Y33" s="240"/>
      <c r="Z33" s="240"/>
      <c r="AA33" s="240"/>
      <c r="AB33" s="240"/>
      <c r="AC33" s="240"/>
      <c r="AD33" s="240"/>
      <c r="AE33" s="240"/>
      <c r="AK33" s="239">
        <v>0</v>
      </c>
      <c r="AL33" s="240"/>
      <c r="AM33" s="240"/>
      <c r="AN33" s="240"/>
      <c r="AO33" s="240"/>
      <c r="AR33" s="37"/>
      <c r="BE33" s="25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54" t="s">
        <v>48</v>
      </c>
      <c r="Y35" s="252"/>
      <c r="Z35" s="252"/>
      <c r="AA35" s="252"/>
      <c r="AB35" s="252"/>
      <c r="AC35" s="40"/>
      <c r="AD35" s="40"/>
      <c r="AE35" s="40"/>
      <c r="AF35" s="40"/>
      <c r="AG35" s="40"/>
      <c r="AH35" s="40"/>
      <c r="AI35" s="40"/>
      <c r="AJ35" s="40"/>
      <c r="AK35" s="251">
        <f>SUM(AK26:AK33)</f>
        <v>0</v>
      </c>
      <c r="AL35" s="252"/>
      <c r="AM35" s="252"/>
      <c r="AN35" s="252"/>
      <c r="AO35" s="25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089</v>
      </c>
      <c r="AR84" s="51"/>
    </row>
    <row r="85" spans="2:44" s="5" customFormat="1" ht="36.95" customHeight="1">
      <c r="B85" s="52"/>
      <c r="C85" s="53" t="s">
        <v>16</v>
      </c>
      <c r="L85" s="243" t="str">
        <f>K6</f>
        <v>Realizace úspor energie SOU opravárenské, Králíky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5" t="str">
        <f>IF(AN8="","",AN8)</f>
        <v>7. 2. 2020</v>
      </c>
      <c r="AN87" s="24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Pardubický kraj, Komenského nám. 125, Pardubice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28" t="str">
        <f>IF(E17="","",E17)</f>
        <v>Optima spol. s r.o., Žižkova 738, Vysoké Mýto</v>
      </c>
      <c r="AN89" s="229"/>
      <c r="AO89" s="229"/>
      <c r="AP89" s="229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28" t="str">
        <f>IF(E20="","",E20)</f>
        <v xml:space="preserve"> </v>
      </c>
      <c r="AN90" s="229"/>
      <c r="AO90" s="229"/>
      <c r="AP90" s="229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6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5" t="s">
        <v>59</v>
      </c>
      <c r="AH92" s="234"/>
      <c r="AI92" s="234"/>
      <c r="AJ92" s="234"/>
      <c r="AK92" s="234"/>
      <c r="AL92" s="234"/>
      <c r="AM92" s="234"/>
      <c r="AN92" s="236" t="s">
        <v>60</v>
      </c>
      <c r="AO92" s="234"/>
      <c r="AP92" s="242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7">
        <f>ROUND(SUM(AG95:AG100),2)</f>
        <v>0</v>
      </c>
      <c r="AH94" s="237"/>
      <c r="AI94" s="237"/>
      <c r="AJ94" s="237"/>
      <c r="AK94" s="237"/>
      <c r="AL94" s="237"/>
      <c r="AM94" s="237"/>
      <c r="AN94" s="238">
        <f aca="true" t="shared" si="0" ref="AN94:AN100">SUM(AG94,AT94)</f>
        <v>0</v>
      </c>
      <c r="AO94" s="238"/>
      <c r="AP94" s="238"/>
      <c r="AQ94" s="72" t="s">
        <v>1</v>
      </c>
      <c r="AR94" s="68"/>
      <c r="AS94" s="73">
        <f>ROUND(SUM(AS95:AS100),2)</f>
        <v>0</v>
      </c>
      <c r="AT94" s="74">
        <f aca="true" t="shared" si="1" ref="AT94:AT100">ROUND(SUM(AV94:AW94),2)</f>
        <v>0</v>
      </c>
      <c r="AU94" s="75">
        <f>ROUND(SUM(AU95:AU100),5)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ROUND(SUM(AZ95:AZ100),2)</f>
        <v>0</v>
      </c>
      <c r="BA94" s="74">
        <f>ROUND(SUM(BA95:BA100),2)</f>
        <v>0</v>
      </c>
      <c r="BB94" s="74">
        <f>ROUND(SUM(BB95:BB100),2)</f>
        <v>0</v>
      </c>
      <c r="BC94" s="74">
        <f>ROUND(SUM(BC95:BC100),2)</f>
        <v>0</v>
      </c>
      <c r="BD94" s="76">
        <f>ROUND(SUM(BD95:BD100),2)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0" t="s">
        <v>81</v>
      </c>
      <c r="E95" s="230"/>
      <c r="F95" s="230"/>
      <c r="G95" s="230"/>
      <c r="H95" s="230"/>
      <c r="I95" s="82"/>
      <c r="J95" s="230" t="s">
        <v>82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1">
        <f>'SO-01a - Administrativní ...'!J30</f>
        <v>0</v>
      </c>
      <c r="AH95" s="232"/>
      <c r="AI95" s="232"/>
      <c r="AJ95" s="232"/>
      <c r="AK95" s="232"/>
      <c r="AL95" s="232"/>
      <c r="AM95" s="232"/>
      <c r="AN95" s="231">
        <f t="shared" si="0"/>
        <v>0</v>
      </c>
      <c r="AO95" s="232"/>
      <c r="AP95" s="232"/>
      <c r="AQ95" s="83" t="s">
        <v>83</v>
      </c>
      <c r="AR95" s="80"/>
      <c r="AS95" s="84">
        <v>0</v>
      </c>
      <c r="AT95" s="85">
        <f t="shared" si="1"/>
        <v>0</v>
      </c>
      <c r="AU95" s="86">
        <f>'SO-01a - Administrativní ...'!P141</f>
        <v>0</v>
      </c>
      <c r="AV95" s="85">
        <f>'SO-01a - Administrativní ...'!J33</f>
        <v>0</v>
      </c>
      <c r="AW95" s="85">
        <f>'SO-01a - Administrativní ...'!J34</f>
        <v>0</v>
      </c>
      <c r="AX95" s="85">
        <f>'SO-01a - Administrativní ...'!J35</f>
        <v>0</v>
      </c>
      <c r="AY95" s="85">
        <f>'SO-01a - Administrativní ...'!J36</f>
        <v>0</v>
      </c>
      <c r="AZ95" s="85">
        <f>'SO-01a - Administrativní ...'!F33</f>
        <v>0</v>
      </c>
      <c r="BA95" s="85">
        <f>'SO-01a - Administrativní ...'!F34</f>
        <v>0</v>
      </c>
      <c r="BB95" s="85">
        <f>'SO-01a - Administrativní ...'!F35</f>
        <v>0</v>
      </c>
      <c r="BC95" s="85">
        <f>'SO-01a - Administrativní ...'!F36</f>
        <v>0</v>
      </c>
      <c r="BD95" s="87">
        <f>'SO-01a - Administrativní 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16.5" customHeight="1">
      <c r="A96" s="79" t="s">
        <v>80</v>
      </c>
      <c r="B96" s="80"/>
      <c r="C96" s="81"/>
      <c r="D96" s="230" t="s">
        <v>87</v>
      </c>
      <c r="E96" s="230"/>
      <c r="F96" s="230"/>
      <c r="G96" s="230"/>
      <c r="H96" s="230"/>
      <c r="I96" s="82"/>
      <c r="J96" s="230" t="s">
        <v>88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1">
        <f>'SO-01b - Administrativní ...'!J30</f>
        <v>0</v>
      </c>
      <c r="AH96" s="232"/>
      <c r="AI96" s="232"/>
      <c r="AJ96" s="232"/>
      <c r="AK96" s="232"/>
      <c r="AL96" s="232"/>
      <c r="AM96" s="232"/>
      <c r="AN96" s="231">
        <f t="shared" si="0"/>
        <v>0</v>
      </c>
      <c r="AO96" s="232"/>
      <c r="AP96" s="232"/>
      <c r="AQ96" s="83" t="s">
        <v>83</v>
      </c>
      <c r="AR96" s="80"/>
      <c r="AS96" s="84">
        <v>0</v>
      </c>
      <c r="AT96" s="85">
        <f t="shared" si="1"/>
        <v>0</v>
      </c>
      <c r="AU96" s="86">
        <f>'SO-01b - Administrativní ...'!P131</f>
        <v>0</v>
      </c>
      <c r="AV96" s="85">
        <f>'SO-01b - Administrativní ...'!J33</f>
        <v>0</v>
      </c>
      <c r="AW96" s="85">
        <f>'SO-01b - Administrativní ...'!J34</f>
        <v>0</v>
      </c>
      <c r="AX96" s="85">
        <f>'SO-01b - Administrativní ...'!J35</f>
        <v>0</v>
      </c>
      <c r="AY96" s="85">
        <f>'SO-01b - Administrativní ...'!J36</f>
        <v>0</v>
      </c>
      <c r="AZ96" s="85">
        <f>'SO-01b - Administrativní ...'!F33</f>
        <v>0</v>
      </c>
      <c r="BA96" s="85">
        <f>'SO-01b - Administrativní ...'!F34</f>
        <v>0</v>
      </c>
      <c r="BB96" s="85">
        <f>'SO-01b - Administrativní ...'!F35</f>
        <v>0</v>
      </c>
      <c r="BC96" s="85">
        <f>'SO-01b - Administrativní ...'!F36</f>
        <v>0</v>
      </c>
      <c r="BD96" s="87">
        <f>'SO-01b - Administrativní ...'!F37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1" s="7" customFormat="1" ht="16.5" customHeight="1">
      <c r="A97" s="79" t="s">
        <v>80</v>
      </c>
      <c r="B97" s="80"/>
      <c r="C97" s="81"/>
      <c r="D97" s="230" t="s">
        <v>90</v>
      </c>
      <c r="E97" s="230"/>
      <c r="F97" s="230"/>
      <c r="G97" s="230"/>
      <c r="H97" s="230"/>
      <c r="I97" s="82"/>
      <c r="J97" s="230" t="s">
        <v>91</v>
      </c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1">
        <f>'SO-01c - Hala dílen'!J30</f>
        <v>0</v>
      </c>
      <c r="AH97" s="232"/>
      <c r="AI97" s="232"/>
      <c r="AJ97" s="232"/>
      <c r="AK97" s="232"/>
      <c r="AL97" s="232"/>
      <c r="AM97" s="232"/>
      <c r="AN97" s="231">
        <f t="shared" si="0"/>
        <v>0</v>
      </c>
      <c r="AO97" s="232"/>
      <c r="AP97" s="232"/>
      <c r="AQ97" s="83" t="s">
        <v>83</v>
      </c>
      <c r="AR97" s="80"/>
      <c r="AS97" s="84">
        <v>0</v>
      </c>
      <c r="AT97" s="85">
        <f t="shared" si="1"/>
        <v>0</v>
      </c>
      <c r="AU97" s="86">
        <f>'SO-01c - Hala dílen'!P126</f>
        <v>0</v>
      </c>
      <c r="AV97" s="85">
        <f>'SO-01c - Hala dílen'!J33</f>
        <v>0</v>
      </c>
      <c r="AW97" s="85">
        <f>'SO-01c - Hala dílen'!J34</f>
        <v>0</v>
      </c>
      <c r="AX97" s="85">
        <f>'SO-01c - Hala dílen'!J35</f>
        <v>0</v>
      </c>
      <c r="AY97" s="85">
        <f>'SO-01c - Hala dílen'!J36</f>
        <v>0</v>
      </c>
      <c r="AZ97" s="85">
        <f>'SO-01c - Hala dílen'!F33</f>
        <v>0</v>
      </c>
      <c r="BA97" s="85">
        <f>'SO-01c - Hala dílen'!F34</f>
        <v>0</v>
      </c>
      <c r="BB97" s="85">
        <f>'SO-01c - Hala dílen'!F35</f>
        <v>0</v>
      </c>
      <c r="BC97" s="85">
        <f>'SO-01c - Hala dílen'!F36</f>
        <v>0</v>
      </c>
      <c r="BD97" s="87">
        <f>'SO-01c - Hala dílen'!F37</f>
        <v>0</v>
      </c>
      <c r="BT97" s="88" t="s">
        <v>84</v>
      </c>
      <c r="BV97" s="88" t="s">
        <v>78</v>
      </c>
      <c r="BW97" s="88" t="s">
        <v>92</v>
      </c>
      <c r="BX97" s="88" t="s">
        <v>4</v>
      </c>
      <c r="CL97" s="88" t="s">
        <v>1</v>
      </c>
      <c r="CM97" s="88" t="s">
        <v>86</v>
      </c>
    </row>
    <row r="98" spans="1:91" s="7" customFormat="1" ht="24.75" customHeight="1">
      <c r="A98" s="79" t="s">
        <v>80</v>
      </c>
      <c r="B98" s="80"/>
      <c r="C98" s="81"/>
      <c r="D98" s="230" t="s">
        <v>93</v>
      </c>
      <c r="E98" s="230"/>
      <c r="F98" s="230"/>
      <c r="G98" s="230"/>
      <c r="H98" s="230"/>
      <c r="I98" s="82"/>
      <c r="J98" s="230" t="s">
        <v>94</v>
      </c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1">
        <f>'Vzduchotechnika - Zařízen...'!J30</f>
        <v>0</v>
      </c>
      <c r="AH98" s="232"/>
      <c r="AI98" s="232"/>
      <c r="AJ98" s="232"/>
      <c r="AK98" s="232"/>
      <c r="AL98" s="232"/>
      <c r="AM98" s="232"/>
      <c r="AN98" s="231">
        <f t="shared" si="0"/>
        <v>0</v>
      </c>
      <c r="AO98" s="232"/>
      <c r="AP98" s="232"/>
      <c r="AQ98" s="83" t="s">
        <v>83</v>
      </c>
      <c r="AR98" s="80"/>
      <c r="AS98" s="84">
        <v>0</v>
      </c>
      <c r="AT98" s="85">
        <f t="shared" si="1"/>
        <v>0</v>
      </c>
      <c r="AU98" s="86">
        <f>'Vzduchotechnika - Zařízen...'!P118</f>
        <v>0</v>
      </c>
      <c r="AV98" s="85">
        <f>'Vzduchotechnika - Zařízen...'!J33</f>
        <v>0</v>
      </c>
      <c r="AW98" s="85">
        <f>'Vzduchotechnika - Zařízen...'!J34</f>
        <v>0</v>
      </c>
      <c r="AX98" s="85">
        <f>'Vzduchotechnika - Zařízen...'!J35</f>
        <v>0</v>
      </c>
      <c r="AY98" s="85">
        <f>'Vzduchotechnika - Zařízen...'!J36</f>
        <v>0</v>
      </c>
      <c r="AZ98" s="85">
        <f>'Vzduchotechnika - Zařízen...'!F33</f>
        <v>0</v>
      </c>
      <c r="BA98" s="85">
        <f>'Vzduchotechnika - Zařízen...'!F34</f>
        <v>0</v>
      </c>
      <c r="BB98" s="85">
        <f>'Vzduchotechnika - Zařízen...'!F35</f>
        <v>0</v>
      </c>
      <c r="BC98" s="85">
        <f>'Vzduchotechnika - Zařízen...'!F36</f>
        <v>0</v>
      </c>
      <c r="BD98" s="87">
        <f>'Vzduchotechnika - Zařízen...'!F37</f>
        <v>0</v>
      </c>
      <c r="BT98" s="88" t="s">
        <v>84</v>
      </c>
      <c r="BV98" s="88" t="s">
        <v>78</v>
      </c>
      <c r="BW98" s="88" t="s">
        <v>95</v>
      </c>
      <c r="BX98" s="88" t="s">
        <v>4</v>
      </c>
      <c r="CL98" s="88" t="s">
        <v>1</v>
      </c>
      <c r="CM98" s="88" t="s">
        <v>86</v>
      </c>
    </row>
    <row r="99" spans="1:91" s="7" customFormat="1" ht="24.75" customHeight="1">
      <c r="A99" s="79" t="s">
        <v>80</v>
      </c>
      <c r="B99" s="80"/>
      <c r="C99" s="81"/>
      <c r="D99" s="230" t="s">
        <v>96</v>
      </c>
      <c r="E99" s="230"/>
      <c r="F99" s="230"/>
      <c r="G99" s="230"/>
      <c r="H99" s="230"/>
      <c r="I99" s="82"/>
      <c r="J99" s="230" t="s">
        <v>97</v>
      </c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1">
        <f>'Elektroinstalace - SO-01 ...'!J30</f>
        <v>0</v>
      </c>
      <c r="AH99" s="232"/>
      <c r="AI99" s="232"/>
      <c r="AJ99" s="232"/>
      <c r="AK99" s="232"/>
      <c r="AL99" s="232"/>
      <c r="AM99" s="232"/>
      <c r="AN99" s="231">
        <f t="shared" si="0"/>
        <v>0</v>
      </c>
      <c r="AO99" s="232"/>
      <c r="AP99" s="232"/>
      <c r="AQ99" s="83" t="s">
        <v>83</v>
      </c>
      <c r="AR99" s="80"/>
      <c r="AS99" s="84">
        <v>0</v>
      </c>
      <c r="AT99" s="85">
        <f t="shared" si="1"/>
        <v>0</v>
      </c>
      <c r="AU99" s="86">
        <f>'Elektroinstalace - SO-01 ...'!P120</f>
        <v>0</v>
      </c>
      <c r="AV99" s="85">
        <f>'Elektroinstalace - SO-01 ...'!J33</f>
        <v>0</v>
      </c>
      <c r="AW99" s="85">
        <f>'Elektroinstalace - SO-01 ...'!J34</f>
        <v>0</v>
      </c>
      <c r="AX99" s="85">
        <f>'Elektroinstalace - SO-01 ...'!J35</f>
        <v>0</v>
      </c>
      <c r="AY99" s="85">
        <f>'Elektroinstalace - SO-01 ...'!J36</f>
        <v>0</v>
      </c>
      <c r="AZ99" s="85">
        <f>'Elektroinstalace - SO-01 ...'!F33</f>
        <v>0</v>
      </c>
      <c r="BA99" s="85">
        <f>'Elektroinstalace - SO-01 ...'!F34</f>
        <v>0</v>
      </c>
      <c r="BB99" s="85">
        <f>'Elektroinstalace - SO-01 ...'!F35</f>
        <v>0</v>
      </c>
      <c r="BC99" s="85">
        <f>'Elektroinstalace - SO-01 ...'!F36</f>
        <v>0</v>
      </c>
      <c r="BD99" s="87">
        <f>'Elektroinstalace - SO-01 ...'!F37</f>
        <v>0</v>
      </c>
      <c r="BT99" s="88" t="s">
        <v>84</v>
      </c>
      <c r="BV99" s="88" t="s">
        <v>78</v>
      </c>
      <c r="BW99" s="88" t="s">
        <v>98</v>
      </c>
      <c r="BX99" s="88" t="s">
        <v>4</v>
      </c>
      <c r="CL99" s="88" t="s">
        <v>1</v>
      </c>
      <c r="CM99" s="88" t="s">
        <v>86</v>
      </c>
    </row>
    <row r="100" spans="1:91" s="7" customFormat="1" ht="16.5" customHeight="1">
      <c r="A100" s="79" t="s">
        <v>80</v>
      </c>
      <c r="B100" s="80"/>
      <c r="C100" s="81"/>
      <c r="D100" s="230" t="s">
        <v>99</v>
      </c>
      <c r="E100" s="230"/>
      <c r="F100" s="230"/>
      <c r="G100" s="230"/>
      <c r="H100" s="230"/>
      <c r="I100" s="82"/>
      <c r="J100" s="230" t="s">
        <v>100</v>
      </c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1">
        <f>'VON - Vedlejší a ostatní ...'!J30</f>
        <v>0</v>
      </c>
      <c r="AH100" s="232"/>
      <c r="AI100" s="232"/>
      <c r="AJ100" s="232"/>
      <c r="AK100" s="232"/>
      <c r="AL100" s="232"/>
      <c r="AM100" s="232"/>
      <c r="AN100" s="231">
        <f t="shared" si="0"/>
        <v>0</v>
      </c>
      <c r="AO100" s="232"/>
      <c r="AP100" s="232"/>
      <c r="AQ100" s="83" t="s">
        <v>83</v>
      </c>
      <c r="AR100" s="80"/>
      <c r="AS100" s="89">
        <v>0</v>
      </c>
      <c r="AT100" s="90">
        <f t="shared" si="1"/>
        <v>0</v>
      </c>
      <c r="AU100" s="91">
        <f>'VON - Vedlejší a ostatní ...'!P118</f>
        <v>0</v>
      </c>
      <c r="AV100" s="90">
        <f>'VON - Vedlejší a ostatní ...'!J33</f>
        <v>0</v>
      </c>
      <c r="AW100" s="90">
        <f>'VON - Vedlejší a ostatní ...'!J34</f>
        <v>0</v>
      </c>
      <c r="AX100" s="90">
        <f>'VON - Vedlejší a ostatní ...'!J35</f>
        <v>0</v>
      </c>
      <c r="AY100" s="90">
        <f>'VON - Vedlejší a ostatní ...'!J36</f>
        <v>0</v>
      </c>
      <c r="AZ100" s="90">
        <f>'VON - Vedlejší a ostatní ...'!F33</f>
        <v>0</v>
      </c>
      <c r="BA100" s="90">
        <f>'VON - Vedlejší a ostatní ...'!F34</f>
        <v>0</v>
      </c>
      <c r="BB100" s="90">
        <f>'VON - Vedlejší a ostatní ...'!F35</f>
        <v>0</v>
      </c>
      <c r="BC100" s="90">
        <f>'VON - Vedlejší a ostatní ...'!F36</f>
        <v>0</v>
      </c>
      <c r="BD100" s="92">
        <f>'VON - Vedlejší a ostatní ...'!F37</f>
        <v>0</v>
      </c>
      <c r="BT100" s="88" t="s">
        <v>84</v>
      </c>
      <c r="BV100" s="88" t="s">
        <v>78</v>
      </c>
      <c r="BW100" s="88" t="s">
        <v>101</v>
      </c>
      <c r="BX100" s="88" t="s">
        <v>4</v>
      </c>
      <c r="CL100" s="88" t="s">
        <v>1</v>
      </c>
      <c r="CM100" s="88" t="s">
        <v>86</v>
      </c>
    </row>
    <row r="101" spans="1:57" s="2" customFormat="1" ht="30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</mergeCells>
  <hyperlinks>
    <hyperlink ref="A95" location="'SO-01a - Administrativní ...'!C2" display="/"/>
    <hyperlink ref="A96" location="'SO-01b - Administrativní ...'!C2" display="/"/>
    <hyperlink ref="A97" location="'SO-01c - Hala dílen'!C2" display="/"/>
    <hyperlink ref="A98" location="'Vzduchotechnika - Zařízen...'!C2" display="/"/>
    <hyperlink ref="A99" location="'Elektroinstalace - SO-01 ...'!C2" display="/"/>
    <hyperlink ref="A10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5"/>
  <sheetViews>
    <sheetView showGridLines="0" workbookViewId="0" topLeftCell="A34">
      <selection activeCell="Y22" sqref="Y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4" t="str">
        <f>'Rekapitulace stavby'!K6</f>
        <v>Realizace úspor energie SOU opravárenské, Králíky</v>
      </c>
      <c r="F7" s="265"/>
      <c r="G7" s="265"/>
      <c r="H7" s="265"/>
      <c r="I7" s="93"/>
      <c r="L7" s="20"/>
    </row>
    <row r="8" spans="1:31" s="2" customFormat="1" ht="12" customHeight="1">
      <c r="A8" s="32"/>
      <c r="B8" s="33"/>
      <c r="C8" s="32"/>
      <c r="D8" s="27" t="s">
        <v>103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104</v>
      </c>
      <c r="F9" s="263"/>
      <c r="G9" s="263"/>
      <c r="H9" s="263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7. 2. 2020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Pardubický kraj, Komenského nám. 125, Pardubice</v>
      </c>
      <c r="F15" s="32"/>
      <c r="G15" s="32"/>
      <c r="H15" s="32"/>
      <c r="I15" s="9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'Rekapitulace stavby'!E14</f>
        <v>Vyplň údaj</v>
      </c>
      <c r="F18" s="258"/>
      <c r="G18" s="258"/>
      <c r="H18" s="258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Optima spol. s r.o., Žižkova 738, Vysoké Mýto</v>
      </c>
      <c r="F21" s="32"/>
      <c r="G21" s="32"/>
      <c r="H21" s="32"/>
      <c r="I21" s="9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62" t="s">
        <v>1</v>
      </c>
      <c r="F27" s="262"/>
      <c r="G27" s="262"/>
      <c r="H27" s="262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ROUND(J141,2)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ROUND((SUM(BE141:BE1084)),2)</f>
        <v>0</v>
      </c>
      <c r="G33" s="32"/>
      <c r="H33" s="32"/>
      <c r="I33" s="107">
        <v>0.21</v>
      </c>
      <c r="J33" s="106">
        <f>ROUND(((SUM(BE141:BE1084))*I33),2)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ROUND((SUM(BF141:BF1084)),2)</f>
        <v>0</v>
      </c>
      <c r="G34" s="32"/>
      <c r="H34" s="32"/>
      <c r="I34" s="107">
        <v>0.15</v>
      </c>
      <c r="J34" s="106">
        <f>ROUND(((SUM(BF141:BF1084))*I34),2)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ROUND((SUM(BG141:BG1084)),2)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ROUND((SUM(BH141:BH1084)),2)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ROUND((SUM(BI141:BI1084)),2)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4" t="str">
        <f>E7</f>
        <v>Realizace úspor energie SOU opravárenské, Králíky</v>
      </c>
      <c r="F85" s="265"/>
      <c r="G85" s="265"/>
      <c r="H85" s="265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SO-01a - Administrativní budova</v>
      </c>
      <c r="F87" s="263"/>
      <c r="G87" s="263"/>
      <c r="H87" s="263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7. 2. 2020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24</v>
      </c>
      <c r="D91" s="32"/>
      <c r="E91" s="32"/>
      <c r="F91" s="25" t="str">
        <f>E15</f>
        <v>Pardubický kraj, Komenského nám. 125, Pardubice</v>
      </c>
      <c r="G91" s="32"/>
      <c r="H91" s="32"/>
      <c r="I91" s="97" t="s">
        <v>31</v>
      </c>
      <c r="J91" s="30" t="str">
        <f>E21</f>
        <v>Optima spol. s r.o., Žižkova 738, Vysoké Mýto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106</v>
      </c>
      <c r="D94" s="108"/>
      <c r="E94" s="108"/>
      <c r="F94" s="108"/>
      <c r="G94" s="108"/>
      <c r="H94" s="108"/>
      <c r="I94" s="123"/>
      <c r="J94" s="124" t="s">
        <v>107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108</v>
      </c>
      <c r="D96" s="32"/>
      <c r="E96" s="32"/>
      <c r="F96" s="32"/>
      <c r="G96" s="32"/>
      <c r="H96" s="32"/>
      <c r="I96" s="96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109</v>
      </c>
    </row>
    <row r="97" spans="2:12" s="9" customFormat="1" ht="24.95" customHeight="1">
      <c r="B97" s="126"/>
      <c r="D97" s="127" t="s">
        <v>110</v>
      </c>
      <c r="E97" s="128"/>
      <c r="F97" s="128"/>
      <c r="G97" s="128"/>
      <c r="H97" s="128"/>
      <c r="I97" s="129"/>
      <c r="J97" s="130">
        <f>J142</f>
        <v>0</v>
      </c>
      <c r="L97" s="126"/>
    </row>
    <row r="98" spans="2:12" s="10" customFormat="1" ht="19.9" customHeight="1">
      <c r="B98" s="131"/>
      <c r="D98" s="132" t="s">
        <v>111</v>
      </c>
      <c r="E98" s="133"/>
      <c r="F98" s="133"/>
      <c r="G98" s="133"/>
      <c r="H98" s="133"/>
      <c r="I98" s="134"/>
      <c r="J98" s="135">
        <f>J143</f>
        <v>0</v>
      </c>
      <c r="L98" s="131"/>
    </row>
    <row r="99" spans="2:12" s="10" customFormat="1" ht="19.9" customHeight="1">
      <c r="B99" s="131"/>
      <c r="D99" s="132" t="s">
        <v>112</v>
      </c>
      <c r="E99" s="133"/>
      <c r="F99" s="133"/>
      <c r="G99" s="133"/>
      <c r="H99" s="133"/>
      <c r="I99" s="134"/>
      <c r="J99" s="135">
        <f>J152</f>
        <v>0</v>
      </c>
      <c r="L99" s="131"/>
    </row>
    <row r="100" spans="2:12" s="10" customFormat="1" ht="19.9" customHeight="1">
      <c r="B100" s="131"/>
      <c r="D100" s="132" t="s">
        <v>113</v>
      </c>
      <c r="E100" s="133"/>
      <c r="F100" s="133"/>
      <c r="G100" s="133"/>
      <c r="H100" s="133"/>
      <c r="I100" s="134"/>
      <c r="J100" s="135">
        <f>J162</f>
        <v>0</v>
      </c>
      <c r="L100" s="131"/>
    </row>
    <row r="101" spans="2:12" s="10" customFormat="1" ht="19.9" customHeight="1">
      <c r="B101" s="131"/>
      <c r="D101" s="132" t="s">
        <v>114</v>
      </c>
      <c r="E101" s="133"/>
      <c r="F101" s="133"/>
      <c r="G101" s="133"/>
      <c r="H101" s="133"/>
      <c r="I101" s="134"/>
      <c r="J101" s="135">
        <f>J165</f>
        <v>0</v>
      </c>
      <c r="L101" s="131"/>
    </row>
    <row r="102" spans="2:12" s="10" customFormat="1" ht="19.9" customHeight="1">
      <c r="B102" s="131"/>
      <c r="D102" s="132" t="s">
        <v>115</v>
      </c>
      <c r="E102" s="133"/>
      <c r="F102" s="133"/>
      <c r="G102" s="133"/>
      <c r="H102" s="133"/>
      <c r="I102" s="134"/>
      <c r="J102" s="135">
        <f>J172</f>
        <v>0</v>
      </c>
      <c r="L102" s="131"/>
    </row>
    <row r="103" spans="2:12" s="10" customFormat="1" ht="19.9" customHeight="1">
      <c r="B103" s="131"/>
      <c r="D103" s="132" t="s">
        <v>116</v>
      </c>
      <c r="E103" s="133"/>
      <c r="F103" s="133"/>
      <c r="G103" s="133"/>
      <c r="H103" s="133"/>
      <c r="I103" s="134"/>
      <c r="J103" s="135">
        <f>J416</f>
        <v>0</v>
      </c>
      <c r="L103" s="131"/>
    </row>
    <row r="104" spans="2:12" s="10" customFormat="1" ht="19.9" customHeight="1">
      <c r="B104" s="131"/>
      <c r="D104" s="132" t="s">
        <v>117</v>
      </c>
      <c r="E104" s="133"/>
      <c r="F104" s="133"/>
      <c r="G104" s="133"/>
      <c r="H104" s="133"/>
      <c r="I104" s="134"/>
      <c r="J104" s="135">
        <f>J516</f>
        <v>0</v>
      </c>
      <c r="L104" s="131"/>
    </row>
    <row r="105" spans="2:12" s="10" customFormat="1" ht="19.9" customHeight="1">
      <c r="B105" s="131"/>
      <c r="D105" s="132" t="s">
        <v>118</v>
      </c>
      <c r="E105" s="133"/>
      <c r="F105" s="133"/>
      <c r="G105" s="133"/>
      <c r="H105" s="133"/>
      <c r="I105" s="134"/>
      <c r="J105" s="135">
        <f>J531</f>
        <v>0</v>
      </c>
      <c r="L105" s="131"/>
    </row>
    <row r="106" spans="2:12" s="9" customFormat="1" ht="24.95" customHeight="1">
      <c r="B106" s="126"/>
      <c r="D106" s="127" t="s">
        <v>119</v>
      </c>
      <c r="E106" s="128"/>
      <c r="F106" s="128"/>
      <c r="G106" s="128"/>
      <c r="H106" s="128"/>
      <c r="I106" s="129"/>
      <c r="J106" s="130">
        <f>J533</f>
        <v>0</v>
      </c>
      <c r="L106" s="126"/>
    </row>
    <row r="107" spans="2:12" s="10" customFormat="1" ht="19.9" customHeight="1">
      <c r="B107" s="131"/>
      <c r="D107" s="132" t="s">
        <v>120</v>
      </c>
      <c r="E107" s="133"/>
      <c r="F107" s="133"/>
      <c r="G107" s="133"/>
      <c r="H107" s="133"/>
      <c r="I107" s="134"/>
      <c r="J107" s="135">
        <f>J534</f>
        <v>0</v>
      </c>
      <c r="L107" s="131"/>
    </row>
    <row r="108" spans="2:12" s="10" customFormat="1" ht="19.9" customHeight="1">
      <c r="B108" s="131"/>
      <c r="D108" s="132" t="s">
        <v>121</v>
      </c>
      <c r="E108" s="133"/>
      <c r="F108" s="133"/>
      <c r="G108" s="133"/>
      <c r="H108" s="133"/>
      <c r="I108" s="134"/>
      <c r="J108" s="135">
        <f>J591</f>
        <v>0</v>
      </c>
      <c r="L108" s="131"/>
    </row>
    <row r="109" spans="2:12" s="10" customFormat="1" ht="19.9" customHeight="1">
      <c r="B109" s="131"/>
      <c r="D109" s="132" t="s">
        <v>122</v>
      </c>
      <c r="E109" s="133"/>
      <c r="F109" s="133"/>
      <c r="G109" s="133"/>
      <c r="H109" s="133"/>
      <c r="I109" s="134"/>
      <c r="J109" s="135">
        <f>J613</f>
        <v>0</v>
      </c>
      <c r="L109" s="131"/>
    </row>
    <row r="110" spans="2:12" s="10" customFormat="1" ht="19.9" customHeight="1">
      <c r="B110" s="131"/>
      <c r="D110" s="132" t="s">
        <v>123</v>
      </c>
      <c r="E110" s="133"/>
      <c r="F110" s="133"/>
      <c r="G110" s="133"/>
      <c r="H110" s="133"/>
      <c r="I110" s="134"/>
      <c r="J110" s="135">
        <f>J649</f>
        <v>0</v>
      </c>
      <c r="L110" s="131"/>
    </row>
    <row r="111" spans="2:12" s="10" customFormat="1" ht="19.9" customHeight="1">
      <c r="B111" s="131"/>
      <c r="D111" s="132" t="s">
        <v>124</v>
      </c>
      <c r="E111" s="133"/>
      <c r="F111" s="133"/>
      <c r="G111" s="133"/>
      <c r="H111" s="133"/>
      <c r="I111" s="134"/>
      <c r="J111" s="135">
        <f>J663</f>
        <v>0</v>
      </c>
      <c r="L111" s="131"/>
    </row>
    <row r="112" spans="2:12" s="10" customFormat="1" ht="19.9" customHeight="1">
      <c r="B112" s="131"/>
      <c r="D112" s="132" t="s">
        <v>125</v>
      </c>
      <c r="E112" s="133"/>
      <c r="F112" s="133"/>
      <c r="G112" s="133"/>
      <c r="H112" s="133"/>
      <c r="I112" s="134"/>
      <c r="J112" s="135">
        <f>J729</f>
        <v>0</v>
      </c>
      <c r="L112" s="131"/>
    </row>
    <row r="113" spans="2:12" s="10" customFormat="1" ht="19.9" customHeight="1">
      <c r="B113" s="131"/>
      <c r="D113" s="132" t="s">
        <v>126</v>
      </c>
      <c r="E113" s="133"/>
      <c r="F113" s="133"/>
      <c r="G113" s="133"/>
      <c r="H113" s="133"/>
      <c r="I113" s="134"/>
      <c r="J113" s="135">
        <f>J836</f>
        <v>0</v>
      </c>
      <c r="L113" s="131"/>
    </row>
    <row r="114" spans="2:12" s="10" customFormat="1" ht="19.9" customHeight="1">
      <c r="B114" s="131"/>
      <c r="D114" s="132" t="s">
        <v>127</v>
      </c>
      <c r="E114" s="133"/>
      <c r="F114" s="133"/>
      <c r="G114" s="133"/>
      <c r="H114" s="133"/>
      <c r="I114" s="134"/>
      <c r="J114" s="135">
        <f>J882</f>
        <v>0</v>
      </c>
      <c r="L114" s="131"/>
    </row>
    <row r="115" spans="2:12" s="10" customFormat="1" ht="19.9" customHeight="1">
      <c r="B115" s="131"/>
      <c r="D115" s="132" t="s">
        <v>128</v>
      </c>
      <c r="E115" s="133"/>
      <c r="F115" s="133"/>
      <c r="G115" s="133"/>
      <c r="H115" s="133"/>
      <c r="I115" s="134"/>
      <c r="J115" s="135">
        <f>J940</f>
        <v>0</v>
      </c>
      <c r="L115" s="131"/>
    </row>
    <row r="116" spans="2:12" s="10" customFormat="1" ht="19.9" customHeight="1">
      <c r="B116" s="131"/>
      <c r="D116" s="132" t="s">
        <v>129</v>
      </c>
      <c r="E116" s="133"/>
      <c r="F116" s="133"/>
      <c r="G116" s="133"/>
      <c r="H116" s="133"/>
      <c r="I116" s="134"/>
      <c r="J116" s="135">
        <f>J962</f>
        <v>0</v>
      </c>
      <c r="L116" s="131"/>
    </row>
    <row r="117" spans="2:12" s="10" customFormat="1" ht="19.9" customHeight="1">
      <c r="B117" s="131"/>
      <c r="D117" s="132" t="s">
        <v>130</v>
      </c>
      <c r="E117" s="133"/>
      <c r="F117" s="133"/>
      <c r="G117" s="133"/>
      <c r="H117" s="133"/>
      <c r="I117" s="134"/>
      <c r="J117" s="135">
        <f>J974</f>
        <v>0</v>
      </c>
      <c r="L117" s="131"/>
    </row>
    <row r="118" spans="2:12" s="10" customFormat="1" ht="19.9" customHeight="1">
      <c r="B118" s="131"/>
      <c r="D118" s="132" t="s">
        <v>131</v>
      </c>
      <c r="E118" s="133"/>
      <c r="F118" s="133"/>
      <c r="G118" s="133"/>
      <c r="H118" s="133"/>
      <c r="I118" s="134"/>
      <c r="J118" s="135">
        <f>J1047</f>
        <v>0</v>
      </c>
      <c r="L118" s="131"/>
    </row>
    <row r="119" spans="2:12" s="10" customFormat="1" ht="19.9" customHeight="1">
      <c r="B119" s="131"/>
      <c r="D119" s="132" t="s">
        <v>132</v>
      </c>
      <c r="E119" s="133"/>
      <c r="F119" s="133"/>
      <c r="G119" s="133"/>
      <c r="H119" s="133"/>
      <c r="I119" s="134"/>
      <c r="J119" s="135">
        <f>J1065</f>
        <v>0</v>
      </c>
      <c r="L119" s="131"/>
    </row>
    <row r="120" spans="2:12" s="9" customFormat="1" ht="24.95" customHeight="1">
      <c r="B120" s="126"/>
      <c r="D120" s="127" t="s">
        <v>133</v>
      </c>
      <c r="E120" s="128"/>
      <c r="F120" s="128"/>
      <c r="G120" s="128"/>
      <c r="H120" s="128"/>
      <c r="I120" s="129"/>
      <c r="J120" s="130">
        <f>J1082</f>
        <v>0</v>
      </c>
      <c r="L120" s="126"/>
    </row>
    <row r="121" spans="2:12" s="10" customFormat="1" ht="19.9" customHeight="1">
      <c r="B121" s="131"/>
      <c r="D121" s="132" t="s">
        <v>134</v>
      </c>
      <c r="E121" s="133"/>
      <c r="F121" s="133"/>
      <c r="G121" s="133"/>
      <c r="H121" s="133"/>
      <c r="I121" s="134"/>
      <c r="J121" s="135">
        <f>J1083</f>
        <v>0</v>
      </c>
      <c r="L121" s="131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20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21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135</v>
      </c>
      <c r="D128" s="32"/>
      <c r="E128" s="32"/>
      <c r="F128" s="32"/>
      <c r="G128" s="32"/>
      <c r="H128" s="32"/>
      <c r="I128" s="96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64" t="str">
        <f>E7</f>
        <v>Realizace úspor energie SOU opravárenské, Králíky</v>
      </c>
      <c r="F131" s="265"/>
      <c r="G131" s="265"/>
      <c r="H131" s="265"/>
      <c r="I131" s="96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103</v>
      </c>
      <c r="D132" s="32"/>
      <c r="E132" s="32"/>
      <c r="F132" s="32"/>
      <c r="G132" s="32"/>
      <c r="H132" s="32"/>
      <c r="I132" s="96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6.5" customHeight="1">
      <c r="A133" s="32"/>
      <c r="B133" s="33"/>
      <c r="C133" s="32"/>
      <c r="D133" s="32"/>
      <c r="E133" s="243" t="str">
        <f>E9</f>
        <v>SO-01a - Administrativní budova</v>
      </c>
      <c r="F133" s="263"/>
      <c r="G133" s="263"/>
      <c r="H133" s="263"/>
      <c r="I133" s="96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6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7" t="s">
        <v>22</v>
      </c>
      <c r="J135" s="55" t="str">
        <f>IF(J12="","",J12)</f>
        <v>7. 2. 2020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6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40.15" customHeight="1">
      <c r="A137" s="32"/>
      <c r="B137" s="33"/>
      <c r="C137" s="27" t="s">
        <v>24</v>
      </c>
      <c r="D137" s="32"/>
      <c r="E137" s="32"/>
      <c r="F137" s="25" t="str">
        <f>E15</f>
        <v>Pardubický kraj, Komenského nám. 125, Pardubice</v>
      </c>
      <c r="G137" s="32"/>
      <c r="H137" s="32"/>
      <c r="I137" s="97" t="s">
        <v>31</v>
      </c>
      <c r="J137" s="30" t="str">
        <f>E21</f>
        <v>Optima spol. s r.o., Žižkova 738, Vysoké Mýto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29</v>
      </c>
      <c r="D138" s="32"/>
      <c r="E138" s="32"/>
      <c r="F138" s="25" t="str">
        <f>IF(E18="","",E18)</f>
        <v>Vyplň údaj</v>
      </c>
      <c r="G138" s="32"/>
      <c r="H138" s="32"/>
      <c r="I138" s="97" t="s">
        <v>33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6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11" customFormat="1" ht="29.25" customHeight="1">
      <c r="A140" s="136"/>
      <c r="B140" s="137"/>
      <c r="C140" s="138" t="s">
        <v>136</v>
      </c>
      <c r="D140" s="139" t="s">
        <v>61</v>
      </c>
      <c r="E140" s="139" t="s">
        <v>57</v>
      </c>
      <c r="F140" s="139" t="s">
        <v>58</v>
      </c>
      <c r="G140" s="139" t="s">
        <v>137</v>
      </c>
      <c r="H140" s="139" t="s">
        <v>138</v>
      </c>
      <c r="I140" s="140" t="s">
        <v>139</v>
      </c>
      <c r="J140" s="141" t="s">
        <v>107</v>
      </c>
      <c r="K140" s="142" t="s">
        <v>140</v>
      </c>
      <c r="L140" s="143"/>
      <c r="M140" s="62" t="s">
        <v>1</v>
      </c>
      <c r="N140" s="63" t="s">
        <v>40</v>
      </c>
      <c r="O140" s="63" t="s">
        <v>141</v>
      </c>
      <c r="P140" s="63" t="s">
        <v>142</v>
      </c>
      <c r="Q140" s="63" t="s">
        <v>143</v>
      </c>
      <c r="R140" s="63" t="s">
        <v>144</v>
      </c>
      <c r="S140" s="63" t="s">
        <v>145</v>
      </c>
      <c r="T140" s="64" t="s">
        <v>146</v>
      </c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</row>
    <row r="141" spans="1:63" s="2" customFormat="1" ht="22.9" customHeight="1">
      <c r="A141" s="32"/>
      <c r="B141" s="33"/>
      <c r="C141" s="69" t="s">
        <v>147</v>
      </c>
      <c r="D141" s="32"/>
      <c r="E141" s="32"/>
      <c r="F141" s="32"/>
      <c r="G141" s="32"/>
      <c r="H141" s="32"/>
      <c r="I141" s="96"/>
      <c r="J141" s="144">
        <f>BK141</f>
        <v>0</v>
      </c>
      <c r="K141" s="32"/>
      <c r="L141" s="33"/>
      <c r="M141" s="65"/>
      <c r="N141" s="56"/>
      <c r="O141" s="66"/>
      <c r="P141" s="145">
        <f>P142+P533+P1082</f>
        <v>0</v>
      </c>
      <c r="Q141" s="66"/>
      <c r="R141" s="145">
        <f>R142+R533+R1082</f>
        <v>112.69155058999999</v>
      </c>
      <c r="S141" s="66"/>
      <c r="T141" s="146">
        <f>T142+T533+T1082</f>
        <v>107.03730552000002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109</v>
      </c>
      <c r="BK141" s="147">
        <f>BK142+BK533+BK1082</f>
        <v>0</v>
      </c>
    </row>
    <row r="142" spans="2:63" s="12" customFormat="1" ht="25.9" customHeight="1">
      <c r="B142" s="148"/>
      <c r="D142" s="149" t="s">
        <v>75</v>
      </c>
      <c r="E142" s="150" t="s">
        <v>148</v>
      </c>
      <c r="F142" s="150" t="s">
        <v>149</v>
      </c>
      <c r="I142" s="151"/>
      <c r="J142" s="152">
        <f>BK142</f>
        <v>0</v>
      </c>
      <c r="L142" s="148"/>
      <c r="M142" s="153"/>
      <c r="N142" s="154"/>
      <c r="O142" s="154"/>
      <c r="P142" s="155">
        <f>P143+P152+P162+P165+P172+P416+P516+P531</f>
        <v>0</v>
      </c>
      <c r="Q142" s="154"/>
      <c r="R142" s="155">
        <f>R143+R152+R162+R165+R172+R416+R516+R531</f>
        <v>80.72090233</v>
      </c>
      <c r="S142" s="154"/>
      <c r="T142" s="156">
        <f>T143+T152+T162+T165+T172+T416+T516+T531</f>
        <v>82.13063400000001</v>
      </c>
      <c r="AR142" s="149" t="s">
        <v>84</v>
      </c>
      <c r="AT142" s="157" t="s">
        <v>75</v>
      </c>
      <c r="AU142" s="157" t="s">
        <v>76</v>
      </c>
      <c r="AY142" s="149" t="s">
        <v>150</v>
      </c>
      <c r="BK142" s="158">
        <f>BK143+BK152+BK162+BK165+BK172+BK416+BK516+BK531</f>
        <v>0</v>
      </c>
    </row>
    <row r="143" spans="2:63" s="12" customFormat="1" ht="22.9" customHeight="1">
      <c r="B143" s="148"/>
      <c r="D143" s="149" t="s">
        <v>75</v>
      </c>
      <c r="E143" s="159" t="s">
        <v>84</v>
      </c>
      <c r="F143" s="159" t="s">
        <v>151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SUM(P144:P151)</f>
        <v>0</v>
      </c>
      <c r="Q143" s="154"/>
      <c r="R143" s="155">
        <f>SUM(R144:R151)</f>
        <v>0.000513</v>
      </c>
      <c r="S143" s="154"/>
      <c r="T143" s="156">
        <f>SUM(T144:T151)</f>
        <v>10.01</v>
      </c>
      <c r="AR143" s="149" t="s">
        <v>84</v>
      </c>
      <c r="AT143" s="157" t="s">
        <v>75</v>
      </c>
      <c r="AU143" s="157" t="s">
        <v>84</v>
      </c>
      <c r="AY143" s="149" t="s">
        <v>150</v>
      </c>
      <c r="BK143" s="158">
        <f>SUM(BK144:BK151)</f>
        <v>0</v>
      </c>
    </row>
    <row r="144" spans="1:65" s="2" customFormat="1" ht="21.75" customHeight="1">
      <c r="A144" s="32"/>
      <c r="B144" s="161"/>
      <c r="C144" s="162" t="s">
        <v>84</v>
      </c>
      <c r="D144" s="162" t="s">
        <v>152</v>
      </c>
      <c r="E144" s="163" t="s">
        <v>153</v>
      </c>
      <c r="F144" s="164" t="s">
        <v>154</v>
      </c>
      <c r="G144" s="165" t="s">
        <v>155</v>
      </c>
      <c r="H144" s="166">
        <v>38.5</v>
      </c>
      <c r="I144" s="167"/>
      <c r="J144" s="168">
        <f>ROUND(I144*H144,2)</f>
        <v>0</v>
      </c>
      <c r="K144" s="169"/>
      <c r="L144" s="33"/>
      <c r="M144" s="170" t="s">
        <v>1</v>
      </c>
      <c r="N144" s="171" t="s">
        <v>41</v>
      </c>
      <c r="O144" s="58"/>
      <c r="P144" s="172">
        <f>O144*H144</f>
        <v>0</v>
      </c>
      <c r="Q144" s="172">
        <v>0</v>
      </c>
      <c r="R144" s="172">
        <f>Q144*H144</f>
        <v>0</v>
      </c>
      <c r="S144" s="172">
        <v>0.26</v>
      </c>
      <c r="T144" s="173">
        <f>S144*H144</f>
        <v>10.01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156</v>
      </c>
      <c r="AT144" s="174" t="s">
        <v>152</v>
      </c>
      <c r="AU144" s="174" t="s">
        <v>86</v>
      </c>
      <c r="AY144" s="17" t="s">
        <v>150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84</v>
      </c>
      <c r="BK144" s="175">
        <f>ROUND(I144*H144,2)</f>
        <v>0</v>
      </c>
      <c r="BL144" s="17" t="s">
        <v>156</v>
      </c>
      <c r="BM144" s="174" t="s">
        <v>157</v>
      </c>
    </row>
    <row r="145" spans="2:51" s="13" customFormat="1" ht="12">
      <c r="B145" s="176"/>
      <c r="D145" s="177" t="s">
        <v>158</v>
      </c>
      <c r="E145" s="178" t="s">
        <v>1</v>
      </c>
      <c r="F145" s="179" t="s">
        <v>159</v>
      </c>
      <c r="H145" s="180">
        <v>38.5</v>
      </c>
      <c r="I145" s="181"/>
      <c r="L145" s="176"/>
      <c r="M145" s="182"/>
      <c r="N145" s="183"/>
      <c r="O145" s="183"/>
      <c r="P145" s="183"/>
      <c r="Q145" s="183"/>
      <c r="R145" s="183"/>
      <c r="S145" s="183"/>
      <c r="T145" s="184"/>
      <c r="AT145" s="178" t="s">
        <v>158</v>
      </c>
      <c r="AU145" s="178" t="s">
        <v>86</v>
      </c>
      <c r="AV145" s="13" t="s">
        <v>86</v>
      </c>
      <c r="AW145" s="13" t="s">
        <v>34</v>
      </c>
      <c r="AX145" s="13" t="s">
        <v>76</v>
      </c>
      <c r="AY145" s="178" t="s">
        <v>150</v>
      </c>
    </row>
    <row r="146" spans="1:65" s="2" customFormat="1" ht="21.75" customHeight="1">
      <c r="A146" s="32"/>
      <c r="B146" s="161"/>
      <c r="C146" s="162" t="s">
        <v>86</v>
      </c>
      <c r="D146" s="162" t="s">
        <v>152</v>
      </c>
      <c r="E146" s="163" t="s">
        <v>160</v>
      </c>
      <c r="F146" s="164" t="s">
        <v>161</v>
      </c>
      <c r="G146" s="165" t="s">
        <v>155</v>
      </c>
      <c r="H146" s="166">
        <v>20.5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41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156</v>
      </c>
      <c r="AT146" s="174" t="s">
        <v>152</v>
      </c>
      <c r="AU146" s="174" t="s">
        <v>86</v>
      </c>
      <c r="AY146" s="17" t="s">
        <v>150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84</v>
      </c>
      <c r="BK146" s="175">
        <f>ROUND(I146*H146,2)</f>
        <v>0</v>
      </c>
      <c r="BL146" s="17" t="s">
        <v>156</v>
      </c>
      <c r="BM146" s="174" t="s">
        <v>162</v>
      </c>
    </row>
    <row r="147" spans="2:51" s="13" customFormat="1" ht="12">
      <c r="B147" s="176"/>
      <c r="D147" s="177" t="s">
        <v>158</v>
      </c>
      <c r="E147" s="178" t="s">
        <v>1</v>
      </c>
      <c r="F147" s="179" t="s">
        <v>163</v>
      </c>
      <c r="H147" s="180">
        <v>20.5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78" t="s">
        <v>158</v>
      </c>
      <c r="AU147" s="178" t="s">
        <v>86</v>
      </c>
      <c r="AV147" s="13" t="s">
        <v>86</v>
      </c>
      <c r="AW147" s="13" t="s">
        <v>34</v>
      </c>
      <c r="AX147" s="13" t="s">
        <v>76</v>
      </c>
      <c r="AY147" s="178" t="s">
        <v>150</v>
      </c>
    </row>
    <row r="148" spans="1:65" s="2" customFormat="1" ht="21.75" customHeight="1">
      <c r="A148" s="32"/>
      <c r="B148" s="161"/>
      <c r="C148" s="162" t="s">
        <v>164</v>
      </c>
      <c r="D148" s="162" t="s">
        <v>152</v>
      </c>
      <c r="E148" s="163" t="s">
        <v>165</v>
      </c>
      <c r="F148" s="164" t="s">
        <v>166</v>
      </c>
      <c r="G148" s="165" t="s">
        <v>155</v>
      </c>
      <c r="H148" s="166">
        <v>20.5</v>
      </c>
      <c r="I148" s="167"/>
      <c r="J148" s="168">
        <f>ROUND(I148*H148,2)</f>
        <v>0</v>
      </c>
      <c r="K148" s="169"/>
      <c r="L148" s="33"/>
      <c r="M148" s="170" t="s">
        <v>1</v>
      </c>
      <c r="N148" s="171" t="s">
        <v>41</v>
      </c>
      <c r="O148" s="58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156</v>
      </c>
      <c r="AT148" s="174" t="s">
        <v>152</v>
      </c>
      <c r="AU148" s="174" t="s">
        <v>86</v>
      </c>
      <c r="AY148" s="17" t="s">
        <v>150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84</v>
      </c>
      <c r="BK148" s="175">
        <f>ROUND(I148*H148,2)</f>
        <v>0</v>
      </c>
      <c r="BL148" s="17" t="s">
        <v>156</v>
      </c>
      <c r="BM148" s="174" t="s">
        <v>167</v>
      </c>
    </row>
    <row r="149" spans="2:51" s="13" customFormat="1" ht="12">
      <c r="B149" s="176"/>
      <c r="D149" s="177" t="s">
        <v>158</v>
      </c>
      <c r="E149" s="178" t="s">
        <v>1</v>
      </c>
      <c r="F149" s="179" t="s">
        <v>163</v>
      </c>
      <c r="H149" s="180">
        <v>20.5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158</v>
      </c>
      <c r="AU149" s="178" t="s">
        <v>86</v>
      </c>
      <c r="AV149" s="13" t="s">
        <v>86</v>
      </c>
      <c r="AW149" s="13" t="s">
        <v>34</v>
      </c>
      <c r="AX149" s="13" t="s">
        <v>76</v>
      </c>
      <c r="AY149" s="178" t="s">
        <v>150</v>
      </c>
    </row>
    <row r="150" spans="1:65" s="2" customFormat="1" ht="16.5" customHeight="1">
      <c r="A150" s="32"/>
      <c r="B150" s="161"/>
      <c r="C150" s="185" t="s">
        <v>156</v>
      </c>
      <c r="D150" s="185" t="s">
        <v>168</v>
      </c>
      <c r="E150" s="186" t="s">
        <v>169</v>
      </c>
      <c r="F150" s="187" t="s">
        <v>170</v>
      </c>
      <c r="G150" s="188" t="s">
        <v>171</v>
      </c>
      <c r="H150" s="189">
        <v>0.513</v>
      </c>
      <c r="I150" s="190"/>
      <c r="J150" s="191">
        <f>ROUND(I150*H150,2)</f>
        <v>0</v>
      </c>
      <c r="K150" s="192"/>
      <c r="L150" s="193"/>
      <c r="M150" s="194" t="s">
        <v>1</v>
      </c>
      <c r="N150" s="195" t="s">
        <v>41</v>
      </c>
      <c r="O150" s="58"/>
      <c r="P150" s="172">
        <f>O150*H150</f>
        <v>0</v>
      </c>
      <c r="Q150" s="172">
        <v>0.001</v>
      </c>
      <c r="R150" s="172">
        <f>Q150*H150</f>
        <v>0.000513</v>
      </c>
      <c r="S150" s="172">
        <v>0</v>
      </c>
      <c r="T150" s="17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172</v>
      </c>
      <c r="AT150" s="174" t="s">
        <v>168</v>
      </c>
      <c r="AU150" s="174" t="s">
        <v>86</v>
      </c>
      <c r="AY150" s="17" t="s">
        <v>150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84</v>
      </c>
      <c r="BK150" s="175">
        <f>ROUND(I150*H150,2)</f>
        <v>0</v>
      </c>
      <c r="BL150" s="17" t="s">
        <v>156</v>
      </c>
      <c r="BM150" s="174" t="s">
        <v>173</v>
      </c>
    </row>
    <row r="151" spans="2:51" s="13" customFormat="1" ht="12">
      <c r="B151" s="176"/>
      <c r="D151" s="177" t="s">
        <v>158</v>
      </c>
      <c r="F151" s="179" t="s">
        <v>174</v>
      </c>
      <c r="H151" s="180">
        <v>0.513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78" t="s">
        <v>158</v>
      </c>
      <c r="AU151" s="178" t="s">
        <v>86</v>
      </c>
      <c r="AV151" s="13" t="s">
        <v>86</v>
      </c>
      <c r="AW151" s="13" t="s">
        <v>3</v>
      </c>
      <c r="AX151" s="13" t="s">
        <v>84</v>
      </c>
      <c r="AY151" s="178" t="s">
        <v>150</v>
      </c>
    </row>
    <row r="152" spans="2:63" s="12" customFormat="1" ht="22.9" customHeight="1">
      <c r="B152" s="148"/>
      <c r="D152" s="149" t="s">
        <v>75</v>
      </c>
      <c r="E152" s="159" t="s">
        <v>164</v>
      </c>
      <c r="F152" s="159" t="s">
        <v>175</v>
      </c>
      <c r="I152" s="151"/>
      <c r="J152" s="160">
        <f>BK152</f>
        <v>0</v>
      </c>
      <c r="L152" s="148"/>
      <c r="M152" s="153"/>
      <c r="N152" s="154"/>
      <c r="O152" s="154"/>
      <c r="P152" s="155">
        <f>SUM(P153:P161)</f>
        <v>0</v>
      </c>
      <c r="Q152" s="154"/>
      <c r="R152" s="155">
        <f>SUM(R153:R161)</f>
        <v>10.30766678</v>
      </c>
      <c r="S152" s="154"/>
      <c r="T152" s="156">
        <f>SUM(T153:T161)</f>
        <v>0</v>
      </c>
      <c r="AR152" s="149" t="s">
        <v>84</v>
      </c>
      <c r="AT152" s="157" t="s">
        <v>75</v>
      </c>
      <c r="AU152" s="157" t="s">
        <v>84</v>
      </c>
      <c r="AY152" s="149" t="s">
        <v>150</v>
      </c>
      <c r="BK152" s="158">
        <f>SUM(BK153:BK161)</f>
        <v>0</v>
      </c>
    </row>
    <row r="153" spans="1:65" s="2" customFormat="1" ht="21.75" customHeight="1">
      <c r="A153" s="32"/>
      <c r="B153" s="161"/>
      <c r="C153" s="162" t="s">
        <v>176</v>
      </c>
      <c r="D153" s="162" t="s">
        <v>152</v>
      </c>
      <c r="E153" s="163" t="s">
        <v>177</v>
      </c>
      <c r="F153" s="164" t="s">
        <v>178</v>
      </c>
      <c r="G153" s="165" t="s">
        <v>179</v>
      </c>
      <c r="H153" s="166">
        <v>1</v>
      </c>
      <c r="I153" s="167"/>
      <c r="J153" s="168">
        <f>ROUND(I153*H153,2)</f>
        <v>0</v>
      </c>
      <c r="K153" s="169"/>
      <c r="L153" s="33"/>
      <c r="M153" s="170" t="s">
        <v>1</v>
      </c>
      <c r="N153" s="171" t="s">
        <v>41</v>
      </c>
      <c r="O153" s="58"/>
      <c r="P153" s="172">
        <f>O153*H153</f>
        <v>0</v>
      </c>
      <c r="Q153" s="172">
        <v>0.19552</v>
      </c>
      <c r="R153" s="172">
        <f>Q153*H153</f>
        <v>0.19552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156</v>
      </c>
      <c r="AT153" s="174" t="s">
        <v>152</v>
      </c>
      <c r="AU153" s="174" t="s">
        <v>86</v>
      </c>
      <c r="AY153" s="17" t="s">
        <v>150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84</v>
      </c>
      <c r="BK153" s="175">
        <f>ROUND(I153*H153,2)</f>
        <v>0</v>
      </c>
      <c r="BL153" s="17" t="s">
        <v>156</v>
      </c>
      <c r="BM153" s="174" t="s">
        <v>180</v>
      </c>
    </row>
    <row r="154" spans="2:51" s="13" customFormat="1" ht="12">
      <c r="B154" s="176"/>
      <c r="D154" s="177" t="s">
        <v>158</v>
      </c>
      <c r="E154" s="178" t="s">
        <v>1</v>
      </c>
      <c r="F154" s="179" t="s">
        <v>181</v>
      </c>
      <c r="H154" s="180">
        <v>1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78" t="s">
        <v>158</v>
      </c>
      <c r="AU154" s="178" t="s">
        <v>86</v>
      </c>
      <c r="AV154" s="13" t="s">
        <v>86</v>
      </c>
      <c r="AW154" s="13" t="s">
        <v>34</v>
      </c>
      <c r="AX154" s="13" t="s">
        <v>76</v>
      </c>
      <c r="AY154" s="178" t="s">
        <v>150</v>
      </c>
    </row>
    <row r="155" spans="1:65" s="2" customFormat="1" ht="21.75" customHeight="1">
      <c r="A155" s="32"/>
      <c r="B155" s="161"/>
      <c r="C155" s="162" t="s">
        <v>182</v>
      </c>
      <c r="D155" s="162" t="s">
        <v>152</v>
      </c>
      <c r="E155" s="163" t="s">
        <v>183</v>
      </c>
      <c r="F155" s="164" t="s">
        <v>184</v>
      </c>
      <c r="G155" s="165" t="s">
        <v>185</v>
      </c>
      <c r="H155" s="166">
        <v>4.588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41</v>
      </c>
      <c r="O155" s="58"/>
      <c r="P155" s="172">
        <f>O155*H155</f>
        <v>0</v>
      </c>
      <c r="Q155" s="172">
        <v>1.88901</v>
      </c>
      <c r="R155" s="172">
        <f>Q155*H155</f>
        <v>8.66677788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156</v>
      </c>
      <c r="AT155" s="174" t="s">
        <v>152</v>
      </c>
      <c r="AU155" s="174" t="s">
        <v>86</v>
      </c>
      <c r="AY155" s="17" t="s">
        <v>150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84</v>
      </c>
      <c r="BK155" s="175">
        <f>ROUND(I155*H155,2)</f>
        <v>0</v>
      </c>
      <c r="BL155" s="17" t="s">
        <v>156</v>
      </c>
      <c r="BM155" s="174" t="s">
        <v>186</v>
      </c>
    </row>
    <row r="156" spans="2:51" s="13" customFormat="1" ht="12">
      <c r="B156" s="176"/>
      <c r="D156" s="177" t="s">
        <v>158</v>
      </c>
      <c r="E156" s="178" t="s">
        <v>1</v>
      </c>
      <c r="F156" s="179" t="s">
        <v>187</v>
      </c>
      <c r="H156" s="180">
        <v>1.4</v>
      </c>
      <c r="I156" s="181"/>
      <c r="L156" s="176"/>
      <c r="M156" s="182"/>
      <c r="N156" s="183"/>
      <c r="O156" s="183"/>
      <c r="P156" s="183"/>
      <c r="Q156" s="183"/>
      <c r="R156" s="183"/>
      <c r="S156" s="183"/>
      <c r="T156" s="184"/>
      <c r="AT156" s="178" t="s">
        <v>158</v>
      </c>
      <c r="AU156" s="178" t="s">
        <v>86</v>
      </c>
      <c r="AV156" s="13" t="s">
        <v>86</v>
      </c>
      <c r="AW156" s="13" t="s">
        <v>34</v>
      </c>
      <c r="AX156" s="13" t="s">
        <v>76</v>
      </c>
      <c r="AY156" s="178" t="s">
        <v>150</v>
      </c>
    </row>
    <row r="157" spans="2:51" s="13" customFormat="1" ht="12">
      <c r="B157" s="176"/>
      <c r="D157" s="177" t="s">
        <v>158</v>
      </c>
      <c r="E157" s="178" t="s">
        <v>1</v>
      </c>
      <c r="F157" s="179" t="s">
        <v>188</v>
      </c>
      <c r="H157" s="180">
        <v>0.1875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78" t="s">
        <v>158</v>
      </c>
      <c r="AU157" s="178" t="s">
        <v>86</v>
      </c>
      <c r="AV157" s="13" t="s">
        <v>86</v>
      </c>
      <c r="AW157" s="13" t="s">
        <v>34</v>
      </c>
      <c r="AX157" s="13" t="s">
        <v>76</v>
      </c>
      <c r="AY157" s="178" t="s">
        <v>150</v>
      </c>
    </row>
    <row r="158" spans="2:51" s="13" customFormat="1" ht="12">
      <c r="B158" s="176"/>
      <c r="D158" s="177" t="s">
        <v>158</v>
      </c>
      <c r="E158" s="178" t="s">
        <v>1</v>
      </c>
      <c r="F158" s="179" t="s">
        <v>189</v>
      </c>
      <c r="H158" s="180">
        <v>3</v>
      </c>
      <c r="I158" s="181"/>
      <c r="L158" s="176"/>
      <c r="M158" s="182"/>
      <c r="N158" s="183"/>
      <c r="O158" s="183"/>
      <c r="P158" s="183"/>
      <c r="Q158" s="183"/>
      <c r="R158" s="183"/>
      <c r="S158" s="183"/>
      <c r="T158" s="184"/>
      <c r="AT158" s="178" t="s">
        <v>158</v>
      </c>
      <c r="AU158" s="178" t="s">
        <v>86</v>
      </c>
      <c r="AV158" s="13" t="s">
        <v>86</v>
      </c>
      <c r="AW158" s="13" t="s">
        <v>34</v>
      </c>
      <c r="AX158" s="13" t="s">
        <v>76</v>
      </c>
      <c r="AY158" s="178" t="s">
        <v>150</v>
      </c>
    </row>
    <row r="159" spans="1:65" s="2" customFormat="1" ht="21.75" customHeight="1">
      <c r="A159" s="32"/>
      <c r="B159" s="161"/>
      <c r="C159" s="162" t="s">
        <v>190</v>
      </c>
      <c r="D159" s="162" t="s">
        <v>152</v>
      </c>
      <c r="E159" s="163" t="s">
        <v>191</v>
      </c>
      <c r="F159" s="164" t="s">
        <v>192</v>
      </c>
      <c r="G159" s="165" t="s">
        <v>185</v>
      </c>
      <c r="H159" s="166">
        <v>0.819</v>
      </c>
      <c r="I159" s="167"/>
      <c r="J159" s="168">
        <f>ROUND(I159*H159,2)</f>
        <v>0</v>
      </c>
      <c r="K159" s="169"/>
      <c r="L159" s="33"/>
      <c r="M159" s="170" t="s">
        <v>1</v>
      </c>
      <c r="N159" s="171" t="s">
        <v>41</v>
      </c>
      <c r="O159" s="58"/>
      <c r="P159" s="172">
        <f>O159*H159</f>
        <v>0</v>
      </c>
      <c r="Q159" s="172">
        <v>1.6531</v>
      </c>
      <c r="R159" s="172">
        <f>Q159*H159</f>
        <v>1.3538888999999998</v>
      </c>
      <c r="S159" s="172">
        <v>0</v>
      </c>
      <c r="T159" s="17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156</v>
      </c>
      <c r="AT159" s="174" t="s">
        <v>152</v>
      </c>
      <c r="AU159" s="174" t="s">
        <v>86</v>
      </c>
      <c r="AY159" s="17" t="s">
        <v>150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84</v>
      </c>
      <c r="BK159" s="175">
        <f>ROUND(I159*H159,2)</f>
        <v>0</v>
      </c>
      <c r="BL159" s="17" t="s">
        <v>156</v>
      </c>
      <c r="BM159" s="174" t="s">
        <v>193</v>
      </c>
    </row>
    <row r="160" spans="2:51" s="13" customFormat="1" ht="12">
      <c r="B160" s="176"/>
      <c r="D160" s="177" t="s">
        <v>158</v>
      </c>
      <c r="E160" s="178" t="s">
        <v>1</v>
      </c>
      <c r="F160" s="179" t="s">
        <v>194</v>
      </c>
      <c r="H160" s="180">
        <v>0.819</v>
      </c>
      <c r="I160" s="181"/>
      <c r="L160" s="176"/>
      <c r="M160" s="182"/>
      <c r="N160" s="183"/>
      <c r="O160" s="183"/>
      <c r="P160" s="183"/>
      <c r="Q160" s="183"/>
      <c r="R160" s="183"/>
      <c r="S160" s="183"/>
      <c r="T160" s="184"/>
      <c r="AT160" s="178" t="s">
        <v>158</v>
      </c>
      <c r="AU160" s="178" t="s">
        <v>86</v>
      </c>
      <c r="AV160" s="13" t="s">
        <v>86</v>
      </c>
      <c r="AW160" s="13" t="s">
        <v>34</v>
      </c>
      <c r="AX160" s="13" t="s">
        <v>76</v>
      </c>
      <c r="AY160" s="178" t="s">
        <v>150</v>
      </c>
    </row>
    <row r="161" spans="1:65" s="2" customFormat="1" ht="21.75" customHeight="1">
      <c r="A161" s="32"/>
      <c r="B161" s="161"/>
      <c r="C161" s="162" t="s">
        <v>172</v>
      </c>
      <c r="D161" s="162" t="s">
        <v>152</v>
      </c>
      <c r="E161" s="163" t="s">
        <v>195</v>
      </c>
      <c r="F161" s="164" t="s">
        <v>196</v>
      </c>
      <c r="G161" s="165" t="s">
        <v>179</v>
      </c>
      <c r="H161" s="166">
        <v>1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41</v>
      </c>
      <c r="O161" s="58"/>
      <c r="P161" s="172">
        <f>O161*H161</f>
        <v>0</v>
      </c>
      <c r="Q161" s="172">
        <v>0.09148</v>
      </c>
      <c r="R161" s="172">
        <f>Q161*H161</f>
        <v>0.09148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156</v>
      </c>
      <c r="AT161" s="174" t="s">
        <v>152</v>
      </c>
      <c r="AU161" s="174" t="s">
        <v>86</v>
      </c>
      <c r="AY161" s="17" t="s">
        <v>150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84</v>
      </c>
      <c r="BK161" s="175">
        <f>ROUND(I161*H161,2)</f>
        <v>0</v>
      </c>
      <c r="BL161" s="17" t="s">
        <v>156</v>
      </c>
      <c r="BM161" s="174" t="s">
        <v>197</v>
      </c>
    </row>
    <row r="162" spans="2:63" s="12" customFormat="1" ht="22.9" customHeight="1">
      <c r="B162" s="148"/>
      <c r="D162" s="149" t="s">
        <v>75</v>
      </c>
      <c r="E162" s="159" t="s">
        <v>156</v>
      </c>
      <c r="F162" s="159" t="s">
        <v>198</v>
      </c>
      <c r="I162" s="151"/>
      <c r="J162" s="160">
        <f>BK162</f>
        <v>0</v>
      </c>
      <c r="L162" s="148"/>
      <c r="M162" s="153"/>
      <c r="N162" s="154"/>
      <c r="O162" s="154"/>
      <c r="P162" s="155">
        <f>SUM(P163:P164)</f>
        <v>0</v>
      </c>
      <c r="Q162" s="154"/>
      <c r="R162" s="155">
        <f>SUM(R163:R164)</f>
        <v>2.9090000000000003</v>
      </c>
      <c r="S162" s="154"/>
      <c r="T162" s="156">
        <f>SUM(T163:T164)</f>
        <v>0</v>
      </c>
      <c r="AR162" s="149" t="s">
        <v>84</v>
      </c>
      <c r="AT162" s="157" t="s">
        <v>75</v>
      </c>
      <c r="AU162" s="157" t="s">
        <v>84</v>
      </c>
      <c r="AY162" s="149" t="s">
        <v>150</v>
      </c>
      <c r="BK162" s="158">
        <f>SUM(BK163:BK164)</f>
        <v>0</v>
      </c>
    </row>
    <row r="163" spans="1:65" s="2" customFormat="1" ht="16.5" customHeight="1">
      <c r="A163" s="32"/>
      <c r="B163" s="161"/>
      <c r="C163" s="162" t="s">
        <v>199</v>
      </c>
      <c r="D163" s="162" t="s">
        <v>152</v>
      </c>
      <c r="E163" s="163" t="s">
        <v>200</v>
      </c>
      <c r="F163" s="164" t="s">
        <v>201</v>
      </c>
      <c r="G163" s="165" t="s">
        <v>179</v>
      </c>
      <c r="H163" s="166">
        <v>50</v>
      </c>
      <c r="I163" s="167"/>
      <c r="J163" s="168">
        <f>ROUND(I163*H163,2)</f>
        <v>0</v>
      </c>
      <c r="K163" s="169"/>
      <c r="L163" s="33"/>
      <c r="M163" s="170" t="s">
        <v>1</v>
      </c>
      <c r="N163" s="171" t="s">
        <v>41</v>
      </c>
      <c r="O163" s="58"/>
      <c r="P163" s="172">
        <f>O163*H163</f>
        <v>0</v>
      </c>
      <c r="Q163" s="172">
        <v>0.05818</v>
      </c>
      <c r="R163" s="172">
        <f>Q163*H163</f>
        <v>2.9090000000000003</v>
      </c>
      <c r="S163" s="172">
        <v>0</v>
      </c>
      <c r="T163" s="17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156</v>
      </c>
      <c r="AT163" s="174" t="s">
        <v>152</v>
      </c>
      <c r="AU163" s="174" t="s">
        <v>86</v>
      </c>
      <c r="AY163" s="17" t="s">
        <v>150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84</v>
      </c>
      <c r="BK163" s="175">
        <f>ROUND(I163*H163,2)</f>
        <v>0</v>
      </c>
      <c r="BL163" s="17" t="s">
        <v>156</v>
      </c>
      <c r="BM163" s="174" t="s">
        <v>202</v>
      </c>
    </row>
    <row r="164" spans="2:51" s="13" customFormat="1" ht="12">
      <c r="B164" s="176"/>
      <c r="D164" s="177" t="s">
        <v>158</v>
      </c>
      <c r="E164" s="178" t="s">
        <v>1</v>
      </c>
      <c r="F164" s="179" t="s">
        <v>203</v>
      </c>
      <c r="H164" s="180">
        <v>50</v>
      </c>
      <c r="I164" s="181"/>
      <c r="L164" s="176"/>
      <c r="M164" s="182"/>
      <c r="N164" s="183"/>
      <c r="O164" s="183"/>
      <c r="P164" s="183"/>
      <c r="Q164" s="183"/>
      <c r="R164" s="183"/>
      <c r="S164" s="183"/>
      <c r="T164" s="184"/>
      <c r="AT164" s="178" t="s">
        <v>158</v>
      </c>
      <c r="AU164" s="178" t="s">
        <v>86</v>
      </c>
      <c r="AV164" s="13" t="s">
        <v>86</v>
      </c>
      <c r="AW164" s="13" t="s">
        <v>34</v>
      </c>
      <c r="AX164" s="13" t="s">
        <v>76</v>
      </c>
      <c r="AY164" s="178" t="s">
        <v>150</v>
      </c>
    </row>
    <row r="165" spans="2:63" s="12" customFormat="1" ht="22.9" customHeight="1">
      <c r="B165" s="148"/>
      <c r="D165" s="149" t="s">
        <v>75</v>
      </c>
      <c r="E165" s="159" t="s">
        <v>176</v>
      </c>
      <c r="F165" s="159" t="s">
        <v>204</v>
      </c>
      <c r="I165" s="151"/>
      <c r="J165" s="160">
        <f>BK165</f>
        <v>0</v>
      </c>
      <c r="L165" s="148"/>
      <c r="M165" s="153"/>
      <c r="N165" s="154"/>
      <c r="O165" s="154"/>
      <c r="P165" s="155">
        <f>SUM(P166:P171)</f>
        <v>0</v>
      </c>
      <c r="Q165" s="154"/>
      <c r="R165" s="155">
        <f>SUM(R166:R171)</f>
        <v>5.203625000000001</v>
      </c>
      <c r="S165" s="154"/>
      <c r="T165" s="156">
        <f>SUM(T166:T171)</f>
        <v>0</v>
      </c>
      <c r="AR165" s="149" t="s">
        <v>84</v>
      </c>
      <c r="AT165" s="157" t="s">
        <v>75</v>
      </c>
      <c r="AU165" s="157" t="s">
        <v>84</v>
      </c>
      <c r="AY165" s="149" t="s">
        <v>150</v>
      </c>
      <c r="BK165" s="158">
        <f>SUM(BK166:BK171)</f>
        <v>0</v>
      </c>
    </row>
    <row r="166" spans="1:65" s="2" customFormat="1" ht="16.5" customHeight="1">
      <c r="A166" s="32"/>
      <c r="B166" s="161"/>
      <c r="C166" s="162" t="s">
        <v>205</v>
      </c>
      <c r="D166" s="162" t="s">
        <v>152</v>
      </c>
      <c r="E166" s="163" t="s">
        <v>206</v>
      </c>
      <c r="F166" s="164" t="s">
        <v>207</v>
      </c>
      <c r="G166" s="165" t="s">
        <v>155</v>
      </c>
      <c r="H166" s="166">
        <v>38.5</v>
      </c>
      <c r="I166" s="167"/>
      <c r="J166" s="168">
        <f>ROUND(I166*H166,2)</f>
        <v>0</v>
      </c>
      <c r="K166" s="169"/>
      <c r="L166" s="33"/>
      <c r="M166" s="170" t="s">
        <v>1</v>
      </c>
      <c r="N166" s="171" t="s">
        <v>41</v>
      </c>
      <c r="O166" s="58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156</v>
      </c>
      <c r="AT166" s="174" t="s">
        <v>152</v>
      </c>
      <c r="AU166" s="174" t="s">
        <v>86</v>
      </c>
      <c r="AY166" s="17" t="s">
        <v>150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7" t="s">
        <v>84</v>
      </c>
      <c r="BK166" s="175">
        <f>ROUND(I166*H166,2)</f>
        <v>0</v>
      </c>
      <c r="BL166" s="17" t="s">
        <v>156</v>
      </c>
      <c r="BM166" s="174" t="s">
        <v>208</v>
      </c>
    </row>
    <row r="167" spans="2:51" s="13" customFormat="1" ht="12">
      <c r="B167" s="176"/>
      <c r="D167" s="177" t="s">
        <v>158</v>
      </c>
      <c r="E167" s="178" t="s">
        <v>1</v>
      </c>
      <c r="F167" s="179" t="s">
        <v>159</v>
      </c>
      <c r="H167" s="180">
        <v>38.5</v>
      </c>
      <c r="I167" s="181"/>
      <c r="L167" s="176"/>
      <c r="M167" s="182"/>
      <c r="N167" s="183"/>
      <c r="O167" s="183"/>
      <c r="P167" s="183"/>
      <c r="Q167" s="183"/>
      <c r="R167" s="183"/>
      <c r="S167" s="183"/>
      <c r="T167" s="184"/>
      <c r="AT167" s="178" t="s">
        <v>158</v>
      </c>
      <c r="AU167" s="178" t="s">
        <v>86</v>
      </c>
      <c r="AV167" s="13" t="s">
        <v>86</v>
      </c>
      <c r="AW167" s="13" t="s">
        <v>34</v>
      </c>
      <c r="AX167" s="13" t="s">
        <v>76</v>
      </c>
      <c r="AY167" s="178" t="s">
        <v>150</v>
      </c>
    </row>
    <row r="168" spans="1:65" s="2" customFormat="1" ht="21.75" customHeight="1">
      <c r="A168" s="32"/>
      <c r="B168" s="161"/>
      <c r="C168" s="162" t="s">
        <v>209</v>
      </c>
      <c r="D168" s="162" t="s">
        <v>152</v>
      </c>
      <c r="E168" s="163" t="s">
        <v>210</v>
      </c>
      <c r="F168" s="164" t="s">
        <v>211</v>
      </c>
      <c r="G168" s="165" t="s">
        <v>155</v>
      </c>
      <c r="H168" s="166">
        <v>38.5</v>
      </c>
      <c r="I168" s="167"/>
      <c r="J168" s="168">
        <f>ROUND(I168*H168,2)</f>
        <v>0</v>
      </c>
      <c r="K168" s="169"/>
      <c r="L168" s="33"/>
      <c r="M168" s="170" t="s">
        <v>1</v>
      </c>
      <c r="N168" s="171" t="s">
        <v>41</v>
      </c>
      <c r="O168" s="58"/>
      <c r="P168" s="172">
        <f>O168*H168</f>
        <v>0</v>
      </c>
      <c r="Q168" s="172">
        <v>0.08425</v>
      </c>
      <c r="R168" s="172">
        <f>Q168*H168</f>
        <v>3.243625</v>
      </c>
      <c r="S168" s="172">
        <v>0</v>
      </c>
      <c r="T168" s="17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156</v>
      </c>
      <c r="AT168" s="174" t="s">
        <v>152</v>
      </c>
      <c r="AU168" s="174" t="s">
        <v>86</v>
      </c>
      <c r="AY168" s="17" t="s">
        <v>150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84</v>
      </c>
      <c r="BK168" s="175">
        <f>ROUND(I168*H168,2)</f>
        <v>0</v>
      </c>
      <c r="BL168" s="17" t="s">
        <v>156</v>
      </c>
      <c r="BM168" s="174" t="s">
        <v>212</v>
      </c>
    </row>
    <row r="169" spans="2:51" s="13" customFormat="1" ht="12">
      <c r="B169" s="176"/>
      <c r="D169" s="177" t="s">
        <v>158</v>
      </c>
      <c r="E169" s="178" t="s">
        <v>1</v>
      </c>
      <c r="F169" s="179" t="s">
        <v>159</v>
      </c>
      <c r="H169" s="180">
        <v>38.5</v>
      </c>
      <c r="I169" s="181"/>
      <c r="L169" s="176"/>
      <c r="M169" s="182"/>
      <c r="N169" s="183"/>
      <c r="O169" s="183"/>
      <c r="P169" s="183"/>
      <c r="Q169" s="183"/>
      <c r="R169" s="183"/>
      <c r="S169" s="183"/>
      <c r="T169" s="184"/>
      <c r="AT169" s="178" t="s">
        <v>158</v>
      </c>
      <c r="AU169" s="178" t="s">
        <v>86</v>
      </c>
      <c r="AV169" s="13" t="s">
        <v>86</v>
      </c>
      <c r="AW169" s="13" t="s">
        <v>34</v>
      </c>
      <c r="AX169" s="13" t="s">
        <v>76</v>
      </c>
      <c r="AY169" s="178" t="s">
        <v>150</v>
      </c>
    </row>
    <row r="170" spans="1:65" s="2" customFormat="1" ht="16.5" customHeight="1">
      <c r="A170" s="32"/>
      <c r="B170" s="161"/>
      <c r="C170" s="185" t="s">
        <v>213</v>
      </c>
      <c r="D170" s="185" t="s">
        <v>168</v>
      </c>
      <c r="E170" s="186" t="s">
        <v>214</v>
      </c>
      <c r="F170" s="187" t="s">
        <v>215</v>
      </c>
      <c r="G170" s="188" t="s">
        <v>155</v>
      </c>
      <c r="H170" s="189">
        <v>14</v>
      </c>
      <c r="I170" s="190"/>
      <c r="J170" s="191">
        <f>ROUND(I170*H170,2)</f>
        <v>0</v>
      </c>
      <c r="K170" s="192"/>
      <c r="L170" s="193"/>
      <c r="M170" s="194" t="s">
        <v>1</v>
      </c>
      <c r="N170" s="195" t="s">
        <v>41</v>
      </c>
      <c r="O170" s="58"/>
      <c r="P170" s="172">
        <f>O170*H170</f>
        <v>0</v>
      </c>
      <c r="Q170" s="172">
        <v>0.14</v>
      </c>
      <c r="R170" s="172">
        <f>Q170*H170</f>
        <v>1.9600000000000002</v>
      </c>
      <c r="S170" s="172">
        <v>0</v>
      </c>
      <c r="T170" s="17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4" t="s">
        <v>172</v>
      </c>
      <c r="AT170" s="174" t="s">
        <v>168</v>
      </c>
      <c r="AU170" s="174" t="s">
        <v>86</v>
      </c>
      <c r="AY170" s="17" t="s">
        <v>150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7" t="s">
        <v>84</v>
      </c>
      <c r="BK170" s="175">
        <f>ROUND(I170*H170,2)</f>
        <v>0</v>
      </c>
      <c r="BL170" s="17" t="s">
        <v>156</v>
      </c>
      <c r="BM170" s="174" t="s">
        <v>216</v>
      </c>
    </row>
    <row r="171" spans="2:51" s="13" customFormat="1" ht="12">
      <c r="B171" s="176"/>
      <c r="D171" s="177" t="s">
        <v>158</v>
      </c>
      <c r="F171" s="179" t="s">
        <v>217</v>
      </c>
      <c r="H171" s="180">
        <v>14</v>
      </c>
      <c r="I171" s="181"/>
      <c r="L171" s="176"/>
      <c r="M171" s="182"/>
      <c r="N171" s="183"/>
      <c r="O171" s="183"/>
      <c r="P171" s="183"/>
      <c r="Q171" s="183"/>
      <c r="R171" s="183"/>
      <c r="S171" s="183"/>
      <c r="T171" s="184"/>
      <c r="AT171" s="178" t="s">
        <v>158</v>
      </c>
      <c r="AU171" s="178" t="s">
        <v>86</v>
      </c>
      <c r="AV171" s="13" t="s">
        <v>86</v>
      </c>
      <c r="AW171" s="13" t="s">
        <v>3</v>
      </c>
      <c r="AX171" s="13" t="s">
        <v>84</v>
      </c>
      <c r="AY171" s="178" t="s">
        <v>150</v>
      </c>
    </row>
    <row r="172" spans="2:63" s="12" customFormat="1" ht="22.9" customHeight="1">
      <c r="B172" s="148"/>
      <c r="D172" s="149" t="s">
        <v>75</v>
      </c>
      <c r="E172" s="159" t="s">
        <v>182</v>
      </c>
      <c r="F172" s="159" t="s">
        <v>218</v>
      </c>
      <c r="I172" s="151"/>
      <c r="J172" s="160">
        <f>BK172</f>
        <v>0</v>
      </c>
      <c r="L172" s="148"/>
      <c r="M172" s="153"/>
      <c r="N172" s="154"/>
      <c r="O172" s="154"/>
      <c r="P172" s="155">
        <f>SUM(P173:P415)</f>
        <v>0</v>
      </c>
      <c r="Q172" s="154"/>
      <c r="R172" s="155">
        <f>SUM(R173:R415)</f>
        <v>61.88790685</v>
      </c>
      <c r="S172" s="154"/>
      <c r="T172" s="156">
        <f>SUM(T173:T415)</f>
        <v>0</v>
      </c>
      <c r="AR172" s="149" t="s">
        <v>84</v>
      </c>
      <c r="AT172" s="157" t="s">
        <v>75</v>
      </c>
      <c r="AU172" s="157" t="s">
        <v>84</v>
      </c>
      <c r="AY172" s="149" t="s">
        <v>150</v>
      </c>
      <c r="BK172" s="158">
        <f>SUM(BK173:BK415)</f>
        <v>0</v>
      </c>
    </row>
    <row r="173" spans="1:65" s="2" customFormat="1" ht="21.75" customHeight="1">
      <c r="A173" s="32"/>
      <c r="B173" s="161"/>
      <c r="C173" s="162" t="s">
        <v>219</v>
      </c>
      <c r="D173" s="162" t="s">
        <v>152</v>
      </c>
      <c r="E173" s="163" t="s">
        <v>220</v>
      </c>
      <c r="F173" s="164" t="s">
        <v>221</v>
      </c>
      <c r="G173" s="165" t="s">
        <v>155</v>
      </c>
      <c r="H173" s="166">
        <v>230.692</v>
      </c>
      <c r="I173" s="167"/>
      <c r="J173" s="168">
        <f>ROUND(I173*H173,2)</f>
        <v>0</v>
      </c>
      <c r="K173" s="169"/>
      <c r="L173" s="33"/>
      <c r="M173" s="170" t="s">
        <v>1</v>
      </c>
      <c r="N173" s="171" t="s">
        <v>41</v>
      </c>
      <c r="O173" s="58"/>
      <c r="P173" s="172">
        <f>O173*H173</f>
        <v>0</v>
      </c>
      <c r="Q173" s="172">
        <v>0.00047</v>
      </c>
      <c r="R173" s="172">
        <f>Q173*H173</f>
        <v>0.10842524</v>
      </c>
      <c r="S173" s="172">
        <v>0</v>
      </c>
      <c r="T173" s="17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4" t="s">
        <v>156</v>
      </c>
      <c r="AT173" s="174" t="s">
        <v>152</v>
      </c>
      <c r="AU173" s="174" t="s">
        <v>86</v>
      </c>
      <c r="AY173" s="17" t="s">
        <v>150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84</v>
      </c>
      <c r="BK173" s="175">
        <f>ROUND(I173*H173,2)</f>
        <v>0</v>
      </c>
      <c r="BL173" s="17" t="s">
        <v>156</v>
      </c>
      <c r="BM173" s="174" t="s">
        <v>222</v>
      </c>
    </row>
    <row r="174" spans="2:51" s="13" customFormat="1" ht="12">
      <c r="B174" s="176"/>
      <c r="D174" s="177" t="s">
        <v>158</v>
      </c>
      <c r="E174" s="178" t="s">
        <v>1</v>
      </c>
      <c r="F174" s="179" t="s">
        <v>223</v>
      </c>
      <c r="H174" s="180">
        <v>215.6</v>
      </c>
      <c r="I174" s="181"/>
      <c r="L174" s="176"/>
      <c r="M174" s="182"/>
      <c r="N174" s="183"/>
      <c r="O174" s="183"/>
      <c r="P174" s="183"/>
      <c r="Q174" s="183"/>
      <c r="R174" s="183"/>
      <c r="S174" s="183"/>
      <c r="T174" s="184"/>
      <c r="AT174" s="178" t="s">
        <v>158</v>
      </c>
      <c r="AU174" s="178" t="s">
        <v>86</v>
      </c>
      <c r="AV174" s="13" t="s">
        <v>86</v>
      </c>
      <c r="AW174" s="13" t="s">
        <v>34</v>
      </c>
      <c r="AX174" s="13" t="s">
        <v>76</v>
      </c>
      <c r="AY174" s="178" t="s">
        <v>150</v>
      </c>
    </row>
    <row r="175" spans="2:51" s="13" customFormat="1" ht="22.5">
      <c r="B175" s="176"/>
      <c r="D175" s="177" t="s">
        <v>158</v>
      </c>
      <c r="E175" s="178" t="s">
        <v>1</v>
      </c>
      <c r="F175" s="179" t="s">
        <v>224</v>
      </c>
      <c r="H175" s="180">
        <v>15.092</v>
      </c>
      <c r="I175" s="181"/>
      <c r="L175" s="176"/>
      <c r="M175" s="182"/>
      <c r="N175" s="183"/>
      <c r="O175" s="183"/>
      <c r="P175" s="183"/>
      <c r="Q175" s="183"/>
      <c r="R175" s="183"/>
      <c r="S175" s="183"/>
      <c r="T175" s="184"/>
      <c r="AT175" s="178" t="s">
        <v>158</v>
      </c>
      <c r="AU175" s="178" t="s">
        <v>86</v>
      </c>
      <c r="AV175" s="13" t="s">
        <v>86</v>
      </c>
      <c r="AW175" s="13" t="s">
        <v>34</v>
      </c>
      <c r="AX175" s="13" t="s">
        <v>76</v>
      </c>
      <c r="AY175" s="178" t="s">
        <v>150</v>
      </c>
    </row>
    <row r="176" spans="1:65" s="2" customFormat="1" ht="21.75" customHeight="1">
      <c r="A176" s="32"/>
      <c r="B176" s="161"/>
      <c r="C176" s="162" t="s">
        <v>225</v>
      </c>
      <c r="D176" s="162" t="s">
        <v>152</v>
      </c>
      <c r="E176" s="163" t="s">
        <v>226</v>
      </c>
      <c r="F176" s="164" t="s">
        <v>227</v>
      </c>
      <c r="G176" s="165" t="s">
        <v>155</v>
      </c>
      <c r="H176" s="166">
        <v>230.692</v>
      </c>
      <c r="I176" s="167"/>
      <c r="J176" s="168">
        <f>ROUND(I176*H176,2)</f>
        <v>0</v>
      </c>
      <c r="K176" s="169"/>
      <c r="L176" s="33"/>
      <c r="M176" s="170" t="s">
        <v>1</v>
      </c>
      <c r="N176" s="171" t="s">
        <v>41</v>
      </c>
      <c r="O176" s="58"/>
      <c r="P176" s="172">
        <f>O176*H176</f>
        <v>0</v>
      </c>
      <c r="Q176" s="172">
        <v>0.003</v>
      </c>
      <c r="R176" s="172">
        <f>Q176*H176</f>
        <v>0.692076</v>
      </c>
      <c r="S176" s="172">
        <v>0</v>
      </c>
      <c r="T176" s="17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4" t="s">
        <v>156</v>
      </c>
      <c r="AT176" s="174" t="s">
        <v>152</v>
      </c>
      <c r="AU176" s="174" t="s">
        <v>86</v>
      </c>
      <c r="AY176" s="17" t="s">
        <v>150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7" t="s">
        <v>84</v>
      </c>
      <c r="BK176" s="175">
        <f>ROUND(I176*H176,2)</f>
        <v>0</v>
      </c>
      <c r="BL176" s="17" t="s">
        <v>156</v>
      </c>
      <c r="BM176" s="174" t="s">
        <v>228</v>
      </c>
    </row>
    <row r="177" spans="2:51" s="13" customFormat="1" ht="12">
      <c r="B177" s="176"/>
      <c r="D177" s="177" t="s">
        <v>158</v>
      </c>
      <c r="E177" s="178" t="s">
        <v>1</v>
      </c>
      <c r="F177" s="179" t="s">
        <v>223</v>
      </c>
      <c r="H177" s="180">
        <v>215.6</v>
      </c>
      <c r="I177" s="181"/>
      <c r="L177" s="176"/>
      <c r="M177" s="182"/>
      <c r="N177" s="183"/>
      <c r="O177" s="183"/>
      <c r="P177" s="183"/>
      <c r="Q177" s="183"/>
      <c r="R177" s="183"/>
      <c r="S177" s="183"/>
      <c r="T177" s="184"/>
      <c r="AT177" s="178" t="s">
        <v>158</v>
      </c>
      <c r="AU177" s="178" t="s">
        <v>86</v>
      </c>
      <c r="AV177" s="13" t="s">
        <v>86</v>
      </c>
      <c r="AW177" s="13" t="s">
        <v>34</v>
      </c>
      <c r="AX177" s="13" t="s">
        <v>76</v>
      </c>
      <c r="AY177" s="178" t="s">
        <v>150</v>
      </c>
    </row>
    <row r="178" spans="2:51" s="13" customFormat="1" ht="22.5">
      <c r="B178" s="176"/>
      <c r="D178" s="177" t="s">
        <v>158</v>
      </c>
      <c r="E178" s="178" t="s">
        <v>1</v>
      </c>
      <c r="F178" s="179" t="s">
        <v>224</v>
      </c>
      <c r="H178" s="180">
        <v>15.092</v>
      </c>
      <c r="I178" s="181"/>
      <c r="L178" s="176"/>
      <c r="M178" s="182"/>
      <c r="N178" s="183"/>
      <c r="O178" s="183"/>
      <c r="P178" s="183"/>
      <c r="Q178" s="183"/>
      <c r="R178" s="183"/>
      <c r="S178" s="183"/>
      <c r="T178" s="184"/>
      <c r="AT178" s="178" t="s">
        <v>158</v>
      </c>
      <c r="AU178" s="178" t="s">
        <v>86</v>
      </c>
      <c r="AV178" s="13" t="s">
        <v>86</v>
      </c>
      <c r="AW178" s="13" t="s">
        <v>34</v>
      </c>
      <c r="AX178" s="13" t="s">
        <v>76</v>
      </c>
      <c r="AY178" s="178" t="s">
        <v>150</v>
      </c>
    </row>
    <row r="179" spans="1:65" s="2" customFormat="1" ht="16.5" customHeight="1">
      <c r="A179" s="32"/>
      <c r="B179" s="161"/>
      <c r="C179" s="162" t="s">
        <v>8</v>
      </c>
      <c r="D179" s="162" t="s">
        <v>152</v>
      </c>
      <c r="E179" s="163" t="s">
        <v>229</v>
      </c>
      <c r="F179" s="164" t="s">
        <v>230</v>
      </c>
      <c r="G179" s="165" t="s">
        <v>155</v>
      </c>
      <c r="H179" s="166">
        <v>13.175</v>
      </c>
      <c r="I179" s="167"/>
      <c r="J179" s="168">
        <f>ROUND(I179*H179,2)</f>
        <v>0</v>
      </c>
      <c r="K179" s="169"/>
      <c r="L179" s="33"/>
      <c r="M179" s="170" t="s">
        <v>1</v>
      </c>
      <c r="N179" s="171" t="s">
        <v>41</v>
      </c>
      <c r="O179" s="58"/>
      <c r="P179" s="172">
        <f>O179*H179</f>
        <v>0</v>
      </c>
      <c r="Q179" s="172">
        <v>0.04</v>
      </c>
      <c r="R179" s="172">
        <f>Q179*H179</f>
        <v>0.527</v>
      </c>
      <c r="S179" s="172">
        <v>0</v>
      </c>
      <c r="T179" s="17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156</v>
      </c>
      <c r="AT179" s="174" t="s">
        <v>152</v>
      </c>
      <c r="AU179" s="174" t="s">
        <v>86</v>
      </c>
      <c r="AY179" s="17" t="s">
        <v>150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84</v>
      </c>
      <c r="BK179" s="175">
        <f>ROUND(I179*H179,2)</f>
        <v>0</v>
      </c>
      <c r="BL179" s="17" t="s">
        <v>156</v>
      </c>
      <c r="BM179" s="174" t="s">
        <v>231</v>
      </c>
    </row>
    <row r="180" spans="2:51" s="13" customFormat="1" ht="22.5">
      <c r="B180" s="176"/>
      <c r="D180" s="177" t="s">
        <v>158</v>
      </c>
      <c r="E180" s="178" t="s">
        <v>1</v>
      </c>
      <c r="F180" s="179" t="s">
        <v>232</v>
      </c>
      <c r="H180" s="180">
        <v>13.175</v>
      </c>
      <c r="I180" s="181"/>
      <c r="L180" s="176"/>
      <c r="M180" s="182"/>
      <c r="N180" s="183"/>
      <c r="O180" s="183"/>
      <c r="P180" s="183"/>
      <c r="Q180" s="183"/>
      <c r="R180" s="183"/>
      <c r="S180" s="183"/>
      <c r="T180" s="184"/>
      <c r="AT180" s="178" t="s">
        <v>158</v>
      </c>
      <c r="AU180" s="178" t="s">
        <v>86</v>
      </c>
      <c r="AV180" s="13" t="s">
        <v>86</v>
      </c>
      <c r="AW180" s="13" t="s">
        <v>34</v>
      </c>
      <c r="AX180" s="13" t="s">
        <v>76</v>
      </c>
      <c r="AY180" s="178" t="s">
        <v>150</v>
      </c>
    </row>
    <row r="181" spans="1:65" s="2" customFormat="1" ht="21.75" customHeight="1">
      <c r="A181" s="32"/>
      <c r="B181" s="161"/>
      <c r="C181" s="162" t="s">
        <v>233</v>
      </c>
      <c r="D181" s="162" t="s">
        <v>152</v>
      </c>
      <c r="E181" s="163" t="s">
        <v>234</v>
      </c>
      <c r="F181" s="164" t="s">
        <v>235</v>
      </c>
      <c r="G181" s="165" t="s">
        <v>155</v>
      </c>
      <c r="H181" s="166">
        <v>13.175</v>
      </c>
      <c r="I181" s="167"/>
      <c r="J181" s="168">
        <f>ROUND(I181*H181,2)</f>
        <v>0</v>
      </c>
      <c r="K181" s="169"/>
      <c r="L181" s="33"/>
      <c r="M181" s="170" t="s">
        <v>1</v>
      </c>
      <c r="N181" s="171" t="s">
        <v>41</v>
      </c>
      <c r="O181" s="58"/>
      <c r="P181" s="172">
        <f>O181*H181</f>
        <v>0</v>
      </c>
      <c r="Q181" s="172">
        <v>0.0382</v>
      </c>
      <c r="R181" s="172">
        <f>Q181*H181</f>
        <v>0.503285</v>
      </c>
      <c r="S181" s="172">
        <v>0</v>
      </c>
      <c r="T181" s="17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4" t="s">
        <v>156</v>
      </c>
      <c r="AT181" s="174" t="s">
        <v>152</v>
      </c>
      <c r="AU181" s="174" t="s">
        <v>86</v>
      </c>
      <c r="AY181" s="17" t="s">
        <v>150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7" t="s">
        <v>84</v>
      </c>
      <c r="BK181" s="175">
        <f>ROUND(I181*H181,2)</f>
        <v>0</v>
      </c>
      <c r="BL181" s="17" t="s">
        <v>156</v>
      </c>
      <c r="BM181" s="174" t="s">
        <v>236</v>
      </c>
    </row>
    <row r="182" spans="2:51" s="13" customFormat="1" ht="22.5">
      <c r="B182" s="176"/>
      <c r="D182" s="177" t="s">
        <v>158</v>
      </c>
      <c r="E182" s="178" t="s">
        <v>1</v>
      </c>
      <c r="F182" s="179" t="s">
        <v>237</v>
      </c>
      <c r="H182" s="180">
        <v>13.175</v>
      </c>
      <c r="I182" s="181"/>
      <c r="L182" s="176"/>
      <c r="M182" s="182"/>
      <c r="N182" s="183"/>
      <c r="O182" s="183"/>
      <c r="P182" s="183"/>
      <c r="Q182" s="183"/>
      <c r="R182" s="183"/>
      <c r="S182" s="183"/>
      <c r="T182" s="184"/>
      <c r="AT182" s="178" t="s">
        <v>158</v>
      </c>
      <c r="AU182" s="178" t="s">
        <v>86</v>
      </c>
      <c r="AV182" s="13" t="s">
        <v>86</v>
      </c>
      <c r="AW182" s="13" t="s">
        <v>34</v>
      </c>
      <c r="AX182" s="13" t="s">
        <v>76</v>
      </c>
      <c r="AY182" s="178" t="s">
        <v>150</v>
      </c>
    </row>
    <row r="183" spans="1:65" s="2" customFormat="1" ht="21.75" customHeight="1">
      <c r="A183" s="32"/>
      <c r="B183" s="161"/>
      <c r="C183" s="162" t="s">
        <v>238</v>
      </c>
      <c r="D183" s="162" t="s">
        <v>152</v>
      </c>
      <c r="E183" s="163" t="s">
        <v>239</v>
      </c>
      <c r="F183" s="164" t="s">
        <v>240</v>
      </c>
      <c r="G183" s="165" t="s">
        <v>179</v>
      </c>
      <c r="H183" s="166">
        <v>1</v>
      </c>
      <c r="I183" s="167"/>
      <c r="J183" s="168">
        <f>ROUND(I183*H183,2)</f>
        <v>0</v>
      </c>
      <c r="K183" s="169"/>
      <c r="L183" s="33"/>
      <c r="M183" s="170" t="s">
        <v>1</v>
      </c>
      <c r="N183" s="171" t="s">
        <v>41</v>
      </c>
      <c r="O183" s="58"/>
      <c r="P183" s="172">
        <f>O183*H183</f>
        <v>0</v>
      </c>
      <c r="Q183" s="172">
        <v>0.0415</v>
      </c>
      <c r="R183" s="172">
        <f>Q183*H183</f>
        <v>0.0415</v>
      </c>
      <c r="S183" s="172">
        <v>0</v>
      </c>
      <c r="T183" s="17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156</v>
      </c>
      <c r="AT183" s="174" t="s">
        <v>152</v>
      </c>
      <c r="AU183" s="174" t="s">
        <v>86</v>
      </c>
      <c r="AY183" s="17" t="s">
        <v>150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7" t="s">
        <v>84</v>
      </c>
      <c r="BK183" s="175">
        <f>ROUND(I183*H183,2)</f>
        <v>0</v>
      </c>
      <c r="BL183" s="17" t="s">
        <v>156</v>
      </c>
      <c r="BM183" s="174" t="s">
        <v>241</v>
      </c>
    </row>
    <row r="184" spans="2:51" s="13" customFormat="1" ht="12">
      <c r="B184" s="176"/>
      <c r="D184" s="177" t="s">
        <v>158</v>
      </c>
      <c r="E184" s="178" t="s">
        <v>1</v>
      </c>
      <c r="F184" s="179" t="s">
        <v>181</v>
      </c>
      <c r="H184" s="180">
        <v>1</v>
      </c>
      <c r="I184" s="181"/>
      <c r="L184" s="176"/>
      <c r="M184" s="182"/>
      <c r="N184" s="183"/>
      <c r="O184" s="183"/>
      <c r="P184" s="183"/>
      <c r="Q184" s="183"/>
      <c r="R184" s="183"/>
      <c r="S184" s="183"/>
      <c r="T184" s="184"/>
      <c r="AT184" s="178" t="s">
        <v>158</v>
      </c>
      <c r="AU184" s="178" t="s">
        <v>86</v>
      </c>
      <c r="AV184" s="13" t="s">
        <v>86</v>
      </c>
      <c r="AW184" s="13" t="s">
        <v>34</v>
      </c>
      <c r="AX184" s="13" t="s">
        <v>76</v>
      </c>
      <c r="AY184" s="178" t="s">
        <v>150</v>
      </c>
    </row>
    <row r="185" spans="1:65" s="2" customFormat="1" ht="21.75" customHeight="1">
      <c r="A185" s="32"/>
      <c r="B185" s="161"/>
      <c r="C185" s="162" t="s">
        <v>242</v>
      </c>
      <c r="D185" s="162" t="s">
        <v>152</v>
      </c>
      <c r="E185" s="163" t="s">
        <v>243</v>
      </c>
      <c r="F185" s="164" t="s">
        <v>244</v>
      </c>
      <c r="G185" s="165" t="s">
        <v>155</v>
      </c>
      <c r="H185" s="166">
        <v>136.796</v>
      </c>
      <c r="I185" s="167"/>
      <c r="J185" s="168">
        <f>ROUND(I185*H185,2)</f>
        <v>0</v>
      </c>
      <c r="K185" s="169"/>
      <c r="L185" s="33"/>
      <c r="M185" s="170" t="s">
        <v>1</v>
      </c>
      <c r="N185" s="171" t="s">
        <v>41</v>
      </c>
      <c r="O185" s="58"/>
      <c r="P185" s="172">
        <f>O185*H185</f>
        <v>0</v>
      </c>
      <c r="Q185" s="172">
        <v>0.03358</v>
      </c>
      <c r="R185" s="172">
        <f>Q185*H185</f>
        <v>4.593609679999999</v>
      </c>
      <c r="S185" s="172">
        <v>0</v>
      </c>
      <c r="T185" s="17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4" t="s">
        <v>156</v>
      </c>
      <c r="AT185" s="174" t="s">
        <v>152</v>
      </c>
      <c r="AU185" s="174" t="s">
        <v>86</v>
      </c>
      <c r="AY185" s="17" t="s">
        <v>150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84</v>
      </c>
      <c r="BK185" s="175">
        <f>ROUND(I185*H185,2)</f>
        <v>0</v>
      </c>
      <c r="BL185" s="17" t="s">
        <v>156</v>
      </c>
      <c r="BM185" s="174" t="s">
        <v>245</v>
      </c>
    </row>
    <row r="186" spans="2:51" s="13" customFormat="1" ht="12">
      <c r="B186" s="176"/>
      <c r="D186" s="177" t="s">
        <v>158</v>
      </c>
      <c r="E186" s="178" t="s">
        <v>1</v>
      </c>
      <c r="F186" s="179" t="s">
        <v>246</v>
      </c>
      <c r="H186" s="180">
        <v>12.825000000000001</v>
      </c>
      <c r="I186" s="181"/>
      <c r="L186" s="176"/>
      <c r="M186" s="182"/>
      <c r="N186" s="183"/>
      <c r="O186" s="183"/>
      <c r="P186" s="183"/>
      <c r="Q186" s="183"/>
      <c r="R186" s="183"/>
      <c r="S186" s="183"/>
      <c r="T186" s="184"/>
      <c r="AT186" s="178" t="s">
        <v>158</v>
      </c>
      <c r="AU186" s="178" t="s">
        <v>86</v>
      </c>
      <c r="AV186" s="13" t="s">
        <v>86</v>
      </c>
      <c r="AW186" s="13" t="s">
        <v>34</v>
      </c>
      <c r="AX186" s="13" t="s">
        <v>76</v>
      </c>
      <c r="AY186" s="178" t="s">
        <v>150</v>
      </c>
    </row>
    <row r="187" spans="2:51" s="13" customFormat="1" ht="12">
      <c r="B187" s="176"/>
      <c r="D187" s="177" t="s">
        <v>158</v>
      </c>
      <c r="E187" s="178" t="s">
        <v>1</v>
      </c>
      <c r="F187" s="179" t="s">
        <v>247</v>
      </c>
      <c r="H187" s="180">
        <v>2.475</v>
      </c>
      <c r="I187" s="181"/>
      <c r="L187" s="176"/>
      <c r="M187" s="182"/>
      <c r="N187" s="183"/>
      <c r="O187" s="183"/>
      <c r="P187" s="183"/>
      <c r="Q187" s="183"/>
      <c r="R187" s="183"/>
      <c r="S187" s="183"/>
      <c r="T187" s="184"/>
      <c r="AT187" s="178" t="s">
        <v>158</v>
      </c>
      <c r="AU187" s="178" t="s">
        <v>86</v>
      </c>
      <c r="AV187" s="13" t="s">
        <v>86</v>
      </c>
      <c r="AW187" s="13" t="s">
        <v>34</v>
      </c>
      <c r="AX187" s="13" t="s">
        <v>76</v>
      </c>
      <c r="AY187" s="178" t="s">
        <v>150</v>
      </c>
    </row>
    <row r="188" spans="2:51" s="13" customFormat="1" ht="12">
      <c r="B188" s="176"/>
      <c r="D188" s="177" t="s">
        <v>158</v>
      </c>
      <c r="E188" s="178" t="s">
        <v>1</v>
      </c>
      <c r="F188" s="179" t="s">
        <v>248</v>
      </c>
      <c r="H188" s="180">
        <v>7.02</v>
      </c>
      <c r="I188" s="181"/>
      <c r="L188" s="176"/>
      <c r="M188" s="182"/>
      <c r="N188" s="183"/>
      <c r="O188" s="183"/>
      <c r="P188" s="183"/>
      <c r="Q188" s="183"/>
      <c r="R188" s="183"/>
      <c r="S188" s="183"/>
      <c r="T188" s="184"/>
      <c r="AT188" s="178" t="s">
        <v>158</v>
      </c>
      <c r="AU188" s="178" t="s">
        <v>86</v>
      </c>
      <c r="AV188" s="13" t="s">
        <v>86</v>
      </c>
      <c r="AW188" s="13" t="s">
        <v>34</v>
      </c>
      <c r="AX188" s="13" t="s">
        <v>76</v>
      </c>
      <c r="AY188" s="178" t="s">
        <v>150</v>
      </c>
    </row>
    <row r="189" spans="2:51" s="13" customFormat="1" ht="12">
      <c r="B189" s="176"/>
      <c r="D189" s="177" t="s">
        <v>158</v>
      </c>
      <c r="E189" s="178" t="s">
        <v>1</v>
      </c>
      <c r="F189" s="179" t="s">
        <v>249</v>
      </c>
      <c r="H189" s="180">
        <v>57.15</v>
      </c>
      <c r="I189" s="181"/>
      <c r="L189" s="176"/>
      <c r="M189" s="182"/>
      <c r="N189" s="183"/>
      <c r="O189" s="183"/>
      <c r="P189" s="183"/>
      <c r="Q189" s="183"/>
      <c r="R189" s="183"/>
      <c r="S189" s="183"/>
      <c r="T189" s="184"/>
      <c r="AT189" s="178" t="s">
        <v>158</v>
      </c>
      <c r="AU189" s="178" t="s">
        <v>86</v>
      </c>
      <c r="AV189" s="13" t="s">
        <v>86</v>
      </c>
      <c r="AW189" s="13" t="s">
        <v>34</v>
      </c>
      <c r="AX189" s="13" t="s">
        <v>76</v>
      </c>
      <c r="AY189" s="178" t="s">
        <v>150</v>
      </c>
    </row>
    <row r="190" spans="2:51" s="13" customFormat="1" ht="12">
      <c r="B190" s="176"/>
      <c r="D190" s="177" t="s">
        <v>158</v>
      </c>
      <c r="E190" s="178" t="s">
        <v>1</v>
      </c>
      <c r="F190" s="179" t="s">
        <v>250</v>
      </c>
      <c r="H190" s="180">
        <v>5.4</v>
      </c>
      <c r="I190" s="181"/>
      <c r="L190" s="176"/>
      <c r="M190" s="182"/>
      <c r="N190" s="183"/>
      <c r="O190" s="183"/>
      <c r="P190" s="183"/>
      <c r="Q190" s="183"/>
      <c r="R190" s="183"/>
      <c r="S190" s="183"/>
      <c r="T190" s="184"/>
      <c r="AT190" s="178" t="s">
        <v>158</v>
      </c>
      <c r="AU190" s="178" t="s">
        <v>86</v>
      </c>
      <c r="AV190" s="13" t="s">
        <v>86</v>
      </c>
      <c r="AW190" s="13" t="s">
        <v>34</v>
      </c>
      <c r="AX190" s="13" t="s">
        <v>76</v>
      </c>
      <c r="AY190" s="178" t="s">
        <v>150</v>
      </c>
    </row>
    <row r="191" spans="2:51" s="13" customFormat="1" ht="12">
      <c r="B191" s="176"/>
      <c r="D191" s="177" t="s">
        <v>158</v>
      </c>
      <c r="E191" s="178" t="s">
        <v>1</v>
      </c>
      <c r="F191" s="179" t="s">
        <v>251</v>
      </c>
      <c r="H191" s="180">
        <v>8.64</v>
      </c>
      <c r="I191" s="181"/>
      <c r="L191" s="176"/>
      <c r="M191" s="182"/>
      <c r="N191" s="183"/>
      <c r="O191" s="183"/>
      <c r="P191" s="183"/>
      <c r="Q191" s="183"/>
      <c r="R191" s="183"/>
      <c r="S191" s="183"/>
      <c r="T191" s="184"/>
      <c r="AT191" s="178" t="s">
        <v>158</v>
      </c>
      <c r="AU191" s="178" t="s">
        <v>86</v>
      </c>
      <c r="AV191" s="13" t="s">
        <v>86</v>
      </c>
      <c r="AW191" s="13" t="s">
        <v>34</v>
      </c>
      <c r="AX191" s="13" t="s">
        <v>76</v>
      </c>
      <c r="AY191" s="178" t="s">
        <v>150</v>
      </c>
    </row>
    <row r="192" spans="2:51" s="13" customFormat="1" ht="12">
      <c r="B192" s="176"/>
      <c r="D192" s="177" t="s">
        <v>158</v>
      </c>
      <c r="E192" s="178" t="s">
        <v>1</v>
      </c>
      <c r="F192" s="179" t="s">
        <v>252</v>
      </c>
      <c r="H192" s="180">
        <v>1.8675000000000002</v>
      </c>
      <c r="I192" s="181"/>
      <c r="L192" s="176"/>
      <c r="M192" s="182"/>
      <c r="N192" s="183"/>
      <c r="O192" s="183"/>
      <c r="P192" s="183"/>
      <c r="Q192" s="183"/>
      <c r="R192" s="183"/>
      <c r="S192" s="183"/>
      <c r="T192" s="184"/>
      <c r="AT192" s="178" t="s">
        <v>158</v>
      </c>
      <c r="AU192" s="178" t="s">
        <v>86</v>
      </c>
      <c r="AV192" s="13" t="s">
        <v>86</v>
      </c>
      <c r="AW192" s="13" t="s">
        <v>34</v>
      </c>
      <c r="AX192" s="13" t="s">
        <v>76</v>
      </c>
      <c r="AY192" s="178" t="s">
        <v>150</v>
      </c>
    </row>
    <row r="193" spans="2:51" s="13" customFormat="1" ht="12">
      <c r="B193" s="176"/>
      <c r="D193" s="177" t="s">
        <v>158</v>
      </c>
      <c r="E193" s="178" t="s">
        <v>1</v>
      </c>
      <c r="F193" s="179" t="s">
        <v>253</v>
      </c>
      <c r="H193" s="180">
        <v>4.32</v>
      </c>
      <c r="I193" s="181"/>
      <c r="L193" s="176"/>
      <c r="M193" s="182"/>
      <c r="N193" s="183"/>
      <c r="O193" s="183"/>
      <c r="P193" s="183"/>
      <c r="Q193" s="183"/>
      <c r="R193" s="183"/>
      <c r="S193" s="183"/>
      <c r="T193" s="184"/>
      <c r="AT193" s="178" t="s">
        <v>158</v>
      </c>
      <c r="AU193" s="178" t="s">
        <v>86</v>
      </c>
      <c r="AV193" s="13" t="s">
        <v>86</v>
      </c>
      <c r="AW193" s="13" t="s">
        <v>34</v>
      </c>
      <c r="AX193" s="13" t="s">
        <v>76</v>
      </c>
      <c r="AY193" s="178" t="s">
        <v>150</v>
      </c>
    </row>
    <row r="194" spans="2:51" s="13" customFormat="1" ht="12">
      <c r="B194" s="176"/>
      <c r="D194" s="177" t="s">
        <v>158</v>
      </c>
      <c r="E194" s="178" t="s">
        <v>1</v>
      </c>
      <c r="F194" s="179" t="s">
        <v>254</v>
      </c>
      <c r="H194" s="180">
        <v>12.6</v>
      </c>
      <c r="I194" s="181"/>
      <c r="L194" s="176"/>
      <c r="M194" s="182"/>
      <c r="N194" s="183"/>
      <c r="O194" s="183"/>
      <c r="P194" s="183"/>
      <c r="Q194" s="183"/>
      <c r="R194" s="183"/>
      <c r="S194" s="183"/>
      <c r="T194" s="184"/>
      <c r="AT194" s="178" t="s">
        <v>158</v>
      </c>
      <c r="AU194" s="178" t="s">
        <v>86</v>
      </c>
      <c r="AV194" s="13" t="s">
        <v>86</v>
      </c>
      <c r="AW194" s="13" t="s">
        <v>34</v>
      </c>
      <c r="AX194" s="13" t="s">
        <v>76</v>
      </c>
      <c r="AY194" s="178" t="s">
        <v>150</v>
      </c>
    </row>
    <row r="195" spans="2:51" s="13" customFormat="1" ht="12">
      <c r="B195" s="176"/>
      <c r="D195" s="177" t="s">
        <v>158</v>
      </c>
      <c r="E195" s="178" t="s">
        <v>1</v>
      </c>
      <c r="F195" s="179" t="s">
        <v>255</v>
      </c>
      <c r="H195" s="180">
        <v>1.53</v>
      </c>
      <c r="I195" s="181"/>
      <c r="L195" s="176"/>
      <c r="M195" s="182"/>
      <c r="N195" s="183"/>
      <c r="O195" s="183"/>
      <c r="P195" s="183"/>
      <c r="Q195" s="183"/>
      <c r="R195" s="183"/>
      <c r="S195" s="183"/>
      <c r="T195" s="184"/>
      <c r="AT195" s="178" t="s">
        <v>158</v>
      </c>
      <c r="AU195" s="178" t="s">
        <v>86</v>
      </c>
      <c r="AV195" s="13" t="s">
        <v>86</v>
      </c>
      <c r="AW195" s="13" t="s">
        <v>34</v>
      </c>
      <c r="AX195" s="13" t="s">
        <v>76</v>
      </c>
      <c r="AY195" s="178" t="s">
        <v>150</v>
      </c>
    </row>
    <row r="196" spans="2:51" s="13" customFormat="1" ht="12">
      <c r="B196" s="176"/>
      <c r="D196" s="177" t="s">
        <v>158</v>
      </c>
      <c r="E196" s="178" t="s">
        <v>1</v>
      </c>
      <c r="F196" s="179" t="s">
        <v>256</v>
      </c>
      <c r="H196" s="180">
        <v>1.413</v>
      </c>
      <c r="I196" s="181"/>
      <c r="L196" s="176"/>
      <c r="M196" s="182"/>
      <c r="N196" s="183"/>
      <c r="O196" s="183"/>
      <c r="P196" s="183"/>
      <c r="Q196" s="183"/>
      <c r="R196" s="183"/>
      <c r="S196" s="183"/>
      <c r="T196" s="184"/>
      <c r="AT196" s="178" t="s">
        <v>158</v>
      </c>
      <c r="AU196" s="178" t="s">
        <v>86</v>
      </c>
      <c r="AV196" s="13" t="s">
        <v>86</v>
      </c>
      <c r="AW196" s="13" t="s">
        <v>34</v>
      </c>
      <c r="AX196" s="13" t="s">
        <v>76</v>
      </c>
      <c r="AY196" s="178" t="s">
        <v>150</v>
      </c>
    </row>
    <row r="197" spans="2:51" s="13" customFormat="1" ht="12">
      <c r="B197" s="176"/>
      <c r="D197" s="177" t="s">
        <v>158</v>
      </c>
      <c r="E197" s="178" t="s">
        <v>1</v>
      </c>
      <c r="F197" s="179" t="s">
        <v>257</v>
      </c>
      <c r="H197" s="180">
        <v>2.43</v>
      </c>
      <c r="I197" s="181"/>
      <c r="L197" s="176"/>
      <c r="M197" s="182"/>
      <c r="N197" s="183"/>
      <c r="O197" s="183"/>
      <c r="P197" s="183"/>
      <c r="Q197" s="183"/>
      <c r="R197" s="183"/>
      <c r="S197" s="183"/>
      <c r="T197" s="184"/>
      <c r="AT197" s="178" t="s">
        <v>158</v>
      </c>
      <c r="AU197" s="178" t="s">
        <v>86</v>
      </c>
      <c r="AV197" s="13" t="s">
        <v>86</v>
      </c>
      <c r="AW197" s="13" t="s">
        <v>34</v>
      </c>
      <c r="AX197" s="13" t="s">
        <v>76</v>
      </c>
      <c r="AY197" s="178" t="s">
        <v>150</v>
      </c>
    </row>
    <row r="198" spans="2:51" s="13" customFormat="1" ht="12">
      <c r="B198" s="176"/>
      <c r="D198" s="177" t="s">
        <v>158</v>
      </c>
      <c r="E198" s="178" t="s">
        <v>1</v>
      </c>
      <c r="F198" s="179" t="s">
        <v>258</v>
      </c>
      <c r="H198" s="180">
        <v>0.81</v>
      </c>
      <c r="I198" s="181"/>
      <c r="L198" s="176"/>
      <c r="M198" s="182"/>
      <c r="N198" s="183"/>
      <c r="O198" s="183"/>
      <c r="P198" s="183"/>
      <c r="Q198" s="183"/>
      <c r="R198" s="183"/>
      <c r="S198" s="183"/>
      <c r="T198" s="184"/>
      <c r="AT198" s="178" t="s">
        <v>158</v>
      </c>
      <c r="AU198" s="178" t="s">
        <v>86</v>
      </c>
      <c r="AV198" s="13" t="s">
        <v>86</v>
      </c>
      <c r="AW198" s="13" t="s">
        <v>34</v>
      </c>
      <c r="AX198" s="13" t="s">
        <v>76</v>
      </c>
      <c r="AY198" s="178" t="s">
        <v>150</v>
      </c>
    </row>
    <row r="199" spans="2:51" s="13" customFormat="1" ht="12">
      <c r="B199" s="176"/>
      <c r="D199" s="177" t="s">
        <v>158</v>
      </c>
      <c r="E199" s="178" t="s">
        <v>1</v>
      </c>
      <c r="F199" s="179" t="s">
        <v>259</v>
      </c>
      <c r="H199" s="180">
        <v>9</v>
      </c>
      <c r="I199" s="181"/>
      <c r="L199" s="176"/>
      <c r="M199" s="182"/>
      <c r="N199" s="183"/>
      <c r="O199" s="183"/>
      <c r="P199" s="183"/>
      <c r="Q199" s="183"/>
      <c r="R199" s="183"/>
      <c r="S199" s="183"/>
      <c r="T199" s="184"/>
      <c r="AT199" s="178" t="s">
        <v>158</v>
      </c>
      <c r="AU199" s="178" t="s">
        <v>86</v>
      </c>
      <c r="AV199" s="13" t="s">
        <v>86</v>
      </c>
      <c r="AW199" s="13" t="s">
        <v>34</v>
      </c>
      <c r="AX199" s="13" t="s">
        <v>76</v>
      </c>
      <c r="AY199" s="178" t="s">
        <v>150</v>
      </c>
    </row>
    <row r="200" spans="2:51" s="13" customFormat="1" ht="12">
      <c r="B200" s="176"/>
      <c r="D200" s="177" t="s">
        <v>158</v>
      </c>
      <c r="E200" s="178" t="s">
        <v>1</v>
      </c>
      <c r="F200" s="179" t="s">
        <v>260</v>
      </c>
      <c r="H200" s="180">
        <v>1.0575</v>
      </c>
      <c r="I200" s="181"/>
      <c r="L200" s="176"/>
      <c r="M200" s="182"/>
      <c r="N200" s="183"/>
      <c r="O200" s="183"/>
      <c r="P200" s="183"/>
      <c r="Q200" s="183"/>
      <c r="R200" s="183"/>
      <c r="S200" s="183"/>
      <c r="T200" s="184"/>
      <c r="AT200" s="178" t="s">
        <v>158</v>
      </c>
      <c r="AU200" s="178" t="s">
        <v>86</v>
      </c>
      <c r="AV200" s="13" t="s">
        <v>86</v>
      </c>
      <c r="AW200" s="13" t="s">
        <v>34</v>
      </c>
      <c r="AX200" s="13" t="s">
        <v>76</v>
      </c>
      <c r="AY200" s="178" t="s">
        <v>150</v>
      </c>
    </row>
    <row r="201" spans="2:51" s="13" customFormat="1" ht="12">
      <c r="B201" s="176"/>
      <c r="D201" s="177" t="s">
        <v>158</v>
      </c>
      <c r="E201" s="178" t="s">
        <v>1</v>
      </c>
      <c r="F201" s="179" t="s">
        <v>261</v>
      </c>
      <c r="H201" s="180">
        <v>1.0575</v>
      </c>
      <c r="I201" s="181"/>
      <c r="L201" s="176"/>
      <c r="M201" s="182"/>
      <c r="N201" s="183"/>
      <c r="O201" s="183"/>
      <c r="P201" s="183"/>
      <c r="Q201" s="183"/>
      <c r="R201" s="183"/>
      <c r="S201" s="183"/>
      <c r="T201" s="184"/>
      <c r="AT201" s="178" t="s">
        <v>158</v>
      </c>
      <c r="AU201" s="178" t="s">
        <v>86</v>
      </c>
      <c r="AV201" s="13" t="s">
        <v>86</v>
      </c>
      <c r="AW201" s="13" t="s">
        <v>34</v>
      </c>
      <c r="AX201" s="13" t="s">
        <v>76</v>
      </c>
      <c r="AY201" s="178" t="s">
        <v>150</v>
      </c>
    </row>
    <row r="202" spans="2:51" s="13" customFormat="1" ht="12">
      <c r="B202" s="176"/>
      <c r="D202" s="177" t="s">
        <v>158</v>
      </c>
      <c r="E202" s="178" t="s">
        <v>1</v>
      </c>
      <c r="F202" s="179" t="s">
        <v>262</v>
      </c>
      <c r="H202" s="180">
        <v>2.0925000000000002</v>
      </c>
      <c r="I202" s="181"/>
      <c r="L202" s="176"/>
      <c r="M202" s="182"/>
      <c r="N202" s="183"/>
      <c r="O202" s="183"/>
      <c r="P202" s="183"/>
      <c r="Q202" s="183"/>
      <c r="R202" s="183"/>
      <c r="S202" s="183"/>
      <c r="T202" s="184"/>
      <c r="AT202" s="178" t="s">
        <v>158</v>
      </c>
      <c r="AU202" s="178" t="s">
        <v>86</v>
      </c>
      <c r="AV202" s="13" t="s">
        <v>86</v>
      </c>
      <c r="AW202" s="13" t="s">
        <v>34</v>
      </c>
      <c r="AX202" s="13" t="s">
        <v>76</v>
      </c>
      <c r="AY202" s="178" t="s">
        <v>150</v>
      </c>
    </row>
    <row r="203" spans="2:51" s="13" customFormat="1" ht="12">
      <c r="B203" s="176"/>
      <c r="D203" s="177" t="s">
        <v>158</v>
      </c>
      <c r="E203" s="178" t="s">
        <v>1</v>
      </c>
      <c r="F203" s="179" t="s">
        <v>263</v>
      </c>
      <c r="H203" s="180">
        <v>1.3725</v>
      </c>
      <c r="I203" s="181"/>
      <c r="L203" s="176"/>
      <c r="M203" s="182"/>
      <c r="N203" s="183"/>
      <c r="O203" s="183"/>
      <c r="P203" s="183"/>
      <c r="Q203" s="183"/>
      <c r="R203" s="183"/>
      <c r="S203" s="183"/>
      <c r="T203" s="184"/>
      <c r="AT203" s="178" t="s">
        <v>158</v>
      </c>
      <c r="AU203" s="178" t="s">
        <v>86</v>
      </c>
      <c r="AV203" s="13" t="s">
        <v>86</v>
      </c>
      <c r="AW203" s="13" t="s">
        <v>34</v>
      </c>
      <c r="AX203" s="13" t="s">
        <v>76</v>
      </c>
      <c r="AY203" s="178" t="s">
        <v>150</v>
      </c>
    </row>
    <row r="204" spans="2:51" s="13" customFormat="1" ht="12">
      <c r="B204" s="176"/>
      <c r="D204" s="177" t="s">
        <v>158</v>
      </c>
      <c r="E204" s="178" t="s">
        <v>1</v>
      </c>
      <c r="F204" s="179" t="s">
        <v>264</v>
      </c>
      <c r="H204" s="180">
        <v>3.7350000000000003</v>
      </c>
      <c r="I204" s="181"/>
      <c r="L204" s="176"/>
      <c r="M204" s="182"/>
      <c r="N204" s="183"/>
      <c r="O204" s="183"/>
      <c r="P204" s="183"/>
      <c r="Q204" s="183"/>
      <c r="R204" s="183"/>
      <c r="S204" s="183"/>
      <c r="T204" s="184"/>
      <c r="AT204" s="178" t="s">
        <v>158</v>
      </c>
      <c r="AU204" s="178" t="s">
        <v>86</v>
      </c>
      <c r="AV204" s="13" t="s">
        <v>86</v>
      </c>
      <c r="AW204" s="13" t="s">
        <v>34</v>
      </c>
      <c r="AX204" s="13" t="s">
        <v>76</v>
      </c>
      <c r="AY204" s="178" t="s">
        <v>150</v>
      </c>
    </row>
    <row r="205" spans="1:65" s="2" customFormat="1" ht="21.75" customHeight="1">
      <c r="A205" s="32"/>
      <c r="B205" s="161"/>
      <c r="C205" s="162" t="s">
        <v>265</v>
      </c>
      <c r="D205" s="162" t="s">
        <v>152</v>
      </c>
      <c r="E205" s="163" t="s">
        <v>266</v>
      </c>
      <c r="F205" s="164" t="s">
        <v>267</v>
      </c>
      <c r="G205" s="165" t="s">
        <v>155</v>
      </c>
      <c r="H205" s="166">
        <v>230.692</v>
      </c>
      <c r="I205" s="167"/>
      <c r="J205" s="168">
        <f>ROUND(I205*H205,2)</f>
        <v>0</v>
      </c>
      <c r="K205" s="169"/>
      <c r="L205" s="33"/>
      <c r="M205" s="170" t="s">
        <v>1</v>
      </c>
      <c r="N205" s="171" t="s">
        <v>41</v>
      </c>
      <c r="O205" s="58"/>
      <c r="P205" s="172">
        <f>O205*H205</f>
        <v>0</v>
      </c>
      <c r="Q205" s="172">
        <v>0.00947</v>
      </c>
      <c r="R205" s="172">
        <f>Q205*H205</f>
        <v>2.18465324</v>
      </c>
      <c r="S205" s="172">
        <v>0</v>
      </c>
      <c r="T205" s="173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4" t="s">
        <v>156</v>
      </c>
      <c r="AT205" s="174" t="s">
        <v>152</v>
      </c>
      <c r="AU205" s="174" t="s">
        <v>86</v>
      </c>
      <c r="AY205" s="17" t="s">
        <v>150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7" t="s">
        <v>84</v>
      </c>
      <c r="BK205" s="175">
        <f>ROUND(I205*H205,2)</f>
        <v>0</v>
      </c>
      <c r="BL205" s="17" t="s">
        <v>156</v>
      </c>
      <c r="BM205" s="174" t="s">
        <v>268</v>
      </c>
    </row>
    <row r="206" spans="2:51" s="13" customFormat="1" ht="12">
      <c r="B206" s="176"/>
      <c r="D206" s="177" t="s">
        <v>158</v>
      </c>
      <c r="E206" s="178" t="s">
        <v>1</v>
      </c>
      <c r="F206" s="179" t="s">
        <v>223</v>
      </c>
      <c r="H206" s="180">
        <v>215.6</v>
      </c>
      <c r="I206" s="181"/>
      <c r="L206" s="176"/>
      <c r="M206" s="182"/>
      <c r="N206" s="183"/>
      <c r="O206" s="183"/>
      <c r="P206" s="183"/>
      <c r="Q206" s="183"/>
      <c r="R206" s="183"/>
      <c r="S206" s="183"/>
      <c r="T206" s="184"/>
      <c r="AT206" s="178" t="s">
        <v>158</v>
      </c>
      <c r="AU206" s="178" t="s">
        <v>86</v>
      </c>
      <c r="AV206" s="13" t="s">
        <v>86</v>
      </c>
      <c r="AW206" s="13" t="s">
        <v>34</v>
      </c>
      <c r="AX206" s="13" t="s">
        <v>76</v>
      </c>
      <c r="AY206" s="178" t="s">
        <v>150</v>
      </c>
    </row>
    <row r="207" spans="2:51" s="13" customFormat="1" ht="22.5">
      <c r="B207" s="176"/>
      <c r="D207" s="177" t="s">
        <v>158</v>
      </c>
      <c r="E207" s="178" t="s">
        <v>1</v>
      </c>
      <c r="F207" s="179" t="s">
        <v>224</v>
      </c>
      <c r="H207" s="180">
        <v>15.092</v>
      </c>
      <c r="I207" s="181"/>
      <c r="L207" s="176"/>
      <c r="M207" s="182"/>
      <c r="N207" s="183"/>
      <c r="O207" s="183"/>
      <c r="P207" s="183"/>
      <c r="Q207" s="183"/>
      <c r="R207" s="183"/>
      <c r="S207" s="183"/>
      <c r="T207" s="184"/>
      <c r="AT207" s="178" t="s">
        <v>158</v>
      </c>
      <c r="AU207" s="178" t="s">
        <v>86</v>
      </c>
      <c r="AV207" s="13" t="s">
        <v>86</v>
      </c>
      <c r="AW207" s="13" t="s">
        <v>34</v>
      </c>
      <c r="AX207" s="13" t="s">
        <v>76</v>
      </c>
      <c r="AY207" s="178" t="s">
        <v>150</v>
      </c>
    </row>
    <row r="208" spans="1:65" s="2" customFormat="1" ht="21.75" customHeight="1">
      <c r="A208" s="32"/>
      <c r="B208" s="161"/>
      <c r="C208" s="185" t="s">
        <v>269</v>
      </c>
      <c r="D208" s="185" t="s">
        <v>168</v>
      </c>
      <c r="E208" s="186" t="s">
        <v>270</v>
      </c>
      <c r="F208" s="187" t="s">
        <v>271</v>
      </c>
      <c r="G208" s="188" t="s">
        <v>155</v>
      </c>
      <c r="H208" s="189">
        <v>246.84</v>
      </c>
      <c r="I208" s="190"/>
      <c r="J208" s="191">
        <f>ROUND(I208*H208,2)</f>
        <v>0</v>
      </c>
      <c r="K208" s="192"/>
      <c r="L208" s="193"/>
      <c r="M208" s="194" t="s">
        <v>1</v>
      </c>
      <c r="N208" s="195" t="s">
        <v>41</v>
      </c>
      <c r="O208" s="58"/>
      <c r="P208" s="172">
        <f>O208*H208</f>
        <v>0</v>
      </c>
      <c r="Q208" s="172">
        <v>0.013</v>
      </c>
      <c r="R208" s="172">
        <f>Q208*H208</f>
        <v>3.20892</v>
      </c>
      <c r="S208" s="172">
        <v>0</v>
      </c>
      <c r="T208" s="173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4" t="s">
        <v>172</v>
      </c>
      <c r="AT208" s="174" t="s">
        <v>168</v>
      </c>
      <c r="AU208" s="174" t="s">
        <v>86</v>
      </c>
      <c r="AY208" s="17" t="s">
        <v>150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7" t="s">
        <v>84</v>
      </c>
      <c r="BK208" s="175">
        <f>ROUND(I208*H208,2)</f>
        <v>0</v>
      </c>
      <c r="BL208" s="17" t="s">
        <v>156</v>
      </c>
      <c r="BM208" s="174" t="s">
        <v>272</v>
      </c>
    </row>
    <row r="209" spans="2:51" s="13" customFormat="1" ht="12">
      <c r="B209" s="176"/>
      <c r="D209" s="177" t="s">
        <v>158</v>
      </c>
      <c r="F209" s="179" t="s">
        <v>273</v>
      </c>
      <c r="H209" s="180">
        <v>246.84</v>
      </c>
      <c r="I209" s="181"/>
      <c r="L209" s="176"/>
      <c r="M209" s="182"/>
      <c r="N209" s="183"/>
      <c r="O209" s="183"/>
      <c r="P209" s="183"/>
      <c r="Q209" s="183"/>
      <c r="R209" s="183"/>
      <c r="S209" s="183"/>
      <c r="T209" s="184"/>
      <c r="AT209" s="178" t="s">
        <v>158</v>
      </c>
      <c r="AU209" s="178" t="s">
        <v>86</v>
      </c>
      <c r="AV209" s="13" t="s">
        <v>86</v>
      </c>
      <c r="AW209" s="13" t="s">
        <v>3</v>
      </c>
      <c r="AX209" s="13" t="s">
        <v>84</v>
      </c>
      <c r="AY209" s="178" t="s">
        <v>150</v>
      </c>
    </row>
    <row r="210" spans="1:65" s="2" customFormat="1" ht="16.5" customHeight="1">
      <c r="A210" s="32"/>
      <c r="B210" s="161"/>
      <c r="C210" s="162" t="s">
        <v>7</v>
      </c>
      <c r="D210" s="162" t="s">
        <v>152</v>
      </c>
      <c r="E210" s="163" t="s">
        <v>274</v>
      </c>
      <c r="F210" s="164" t="s">
        <v>275</v>
      </c>
      <c r="G210" s="165" t="s">
        <v>155</v>
      </c>
      <c r="H210" s="166">
        <v>1035.579</v>
      </c>
      <c r="I210" s="167"/>
      <c r="J210" s="168">
        <f>ROUND(I210*H210,2)</f>
        <v>0</v>
      </c>
      <c r="K210" s="169"/>
      <c r="L210" s="33"/>
      <c r="M210" s="170" t="s">
        <v>1</v>
      </c>
      <c r="N210" s="171" t="s">
        <v>41</v>
      </c>
      <c r="O210" s="58"/>
      <c r="P210" s="172">
        <f>O210*H210</f>
        <v>0</v>
      </c>
      <c r="Q210" s="172">
        <v>0.00047</v>
      </c>
      <c r="R210" s="172">
        <f>Q210*H210</f>
        <v>0.48672213</v>
      </c>
      <c r="S210" s="172">
        <v>0</v>
      </c>
      <c r="T210" s="173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4" t="s">
        <v>156</v>
      </c>
      <c r="AT210" s="174" t="s">
        <v>152</v>
      </c>
      <c r="AU210" s="174" t="s">
        <v>86</v>
      </c>
      <c r="AY210" s="17" t="s">
        <v>150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7" t="s">
        <v>84</v>
      </c>
      <c r="BK210" s="175">
        <f>ROUND(I210*H210,2)</f>
        <v>0</v>
      </c>
      <c r="BL210" s="17" t="s">
        <v>156</v>
      </c>
      <c r="BM210" s="174" t="s">
        <v>276</v>
      </c>
    </row>
    <row r="211" spans="2:51" s="13" customFormat="1" ht="12">
      <c r="B211" s="176"/>
      <c r="D211" s="177" t="s">
        <v>158</v>
      </c>
      <c r="E211" s="178" t="s">
        <v>1</v>
      </c>
      <c r="F211" s="179" t="s">
        <v>223</v>
      </c>
      <c r="H211" s="180">
        <v>215.6</v>
      </c>
      <c r="I211" s="181"/>
      <c r="L211" s="176"/>
      <c r="M211" s="182"/>
      <c r="N211" s="183"/>
      <c r="O211" s="183"/>
      <c r="P211" s="183"/>
      <c r="Q211" s="183"/>
      <c r="R211" s="183"/>
      <c r="S211" s="183"/>
      <c r="T211" s="184"/>
      <c r="AT211" s="178" t="s">
        <v>158</v>
      </c>
      <c r="AU211" s="178" t="s">
        <v>86</v>
      </c>
      <c r="AV211" s="13" t="s">
        <v>86</v>
      </c>
      <c r="AW211" s="13" t="s">
        <v>34</v>
      </c>
      <c r="AX211" s="13" t="s">
        <v>76</v>
      </c>
      <c r="AY211" s="178" t="s">
        <v>150</v>
      </c>
    </row>
    <row r="212" spans="2:51" s="13" customFormat="1" ht="22.5">
      <c r="B212" s="176"/>
      <c r="D212" s="177" t="s">
        <v>158</v>
      </c>
      <c r="E212" s="178" t="s">
        <v>1</v>
      </c>
      <c r="F212" s="179" t="s">
        <v>224</v>
      </c>
      <c r="H212" s="180">
        <v>15.092</v>
      </c>
      <c r="I212" s="181"/>
      <c r="L212" s="176"/>
      <c r="M212" s="182"/>
      <c r="N212" s="183"/>
      <c r="O212" s="183"/>
      <c r="P212" s="183"/>
      <c r="Q212" s="183"/>
      <c r="R212" s="183"/>
      <c r="S212" s="183"/>
      <c r="T212" s="184"/>
      <c r="AT212" s="178" t="s">
        <v>158</v>
      </c>
      <c r="AU212" s="178" t="s">
        <v>86</v>
      </c>
      <c r="AV212" s="13" t="s">
        <v>86</v>
      </c>
      <c r="AW212" s="13" t="s">
        <v>34</v>
      </c>
      <c r="AX212" s="13" t="s">
        <v>76</v>
      </c>
      <c r="AY212" s="178" t="s">
        <v>150</v>
      </c>
    </row>
    <row r="213" spans="2:51" s="13" customFormat="1" ht="12">
      <c r="B213" s="176"/>
      <c r="D213" s="177" t="s">
        <v>158</v>
      </c>
      <c r="E213" s="178" t="s">
        <v>1</v>
      </c>
      <c r="F213" s="179" t="s">
        <v>277</v>
      </c>
      <c r="H213" s="180">
        <v>91.80952</v>
      </c>
      <c r="I213" s="181"/>
      <c r="L213" s="176"/>
      <c r="M213" s="182"/>
      <c r="N213" s="183"/>
      <c r="O213" s="183"/>
      <c r="P213" s="183"/>
      <c r="Q213" s="183"/>
      <c r="R213" s="183"/>
      <c r="S213" s="183"/>
      <c r="T213" s="184"/>
      <c r="AT213" s="178" t="s">
        <v>158</v>
      </c>
      <c r="AU213" s="178" t="s">
        <v>86</v>
      </c>
      <c r="AV213" s="13" t="s">
        <v>86</v>
      </c>
      <c r="AW213" s="13" t="s">
        <v>34</v>
      </c>
      <c r="AX213" s="13" t="s">
        <v>76</v>
      </c>
      <c r="AY213" s="178" t="s">
        <v>150</v>
      </c>
    </row>
    <row r="214" spans="2:51" s="13" customFormat="1" ht="12">
      <c r="B214" s="176"/>
      <c r="D214" s="177" t="s">
        <v>158</v>
      </c>
      <c r="E214" s="178" t="s">
        <v>1</v>
      </c>
      <c r="F214" s="179" t="s">
        <v>278</v>
      </c>
      <c r="H214" s="180">
        <v>705.382</v>
      </c>
      <c r="I214" s="181"/>
      <c r="L214" s="176"/>
      <c r="M214" s="182"/>
      <c r="N214" s="183"/>
      <c r="O214" s="183"/>
      <c r="P214" s="183"/>
      <c r="Q214" s="183"/>
      <c r="R214" s="183"/>
      <c r="S214" s="183"/>
      <c r="T214" s="184"/>
      <c r="AT214" s="178" t="s">
        <v>158</v>
      </c>
      <c r="AU214" s="178" t="s">
        <v>86</v>
      </c>
      <c r="AV214" s="13" t="s">
        <v>86</v>
      </c>
      <c r="AW214" s="13" t="s">
        <v>34</v>
      </c>
      <c r="AX214" s="13" t="s">
        <v>76</v>
      </c>
      <c r="AY214" s="178" t="s">
        <v>150</v>
      </c>
    </row>
    <row r="215" spans="2:51" s="13" customFormat="1" ht="12">
      <c r="B215" s="176"/>
      <c r="D215" s="177" t="s">
        <v>158</v>
      </c>
      <c r="E215" s="178" t="s">
        <v>1</v>
      </c>
      <c r="F215" s="179" t="s">
        <v>279</v>
      </c>
      <c r="H215" s="180">
        <v>7.695</v>
      </c>
      <c r="I215" s="181"/>
      <c r="L215" s="176"/>
      <c r="M215" s="182"/>
      <c r="N215" s="183"/>
      <c r="O215" s="183"/>
      <c r="P215" s="183"/>
      <c r="Q215" s="183"/>
      <c r="R215" s="183"/>
      <c r="S215" s="183"/>
      <c r="T215" s="184"/>
      <c r="AT215" s="178" t="s">
        <v>158</v>
      </c>
      <c r="AU215" s="178" t="s">
        <v>86</v>
      </c>
      <c r="AV215" s="13" t="s">
        <v>86</v>
      </c>
      <c r="AW215" s="13" t="s">
        <v>34</v>
      </c>
      <c r="AX215" s="13" t="s">
        <v>76</v>
      </c>
      <c r="AY215" s="178" t="s">
        <v>150</v>
      </c>
    </row>
    <row r="216" spans="1:65" s="2" customFormat="1" ht="21.75" customHeight="1">
      <c r="A216" s="32"/>
      <c r="B216" s="161"/>
      <c r="C216" s="162" t="s">
        <v>280</v>
      </c>
      <c r="D216" s="162" t="s">
        <v>152</v>
      </c>
      <c r="E216" s="163" t="s">
        <v>281</v>
      </c>
      <c r="F216" s="164" t="s">
        <v>282</v>
      </c>
      <c r="G216" s="165" t="s">
        <v>155</v>
      </c>
      <c r="H216" s="166">
        <v>71.26</v>
      </c>
      <c r="I216" s="167"/>
      <c r="J216" s="168">
        <f>ROUND(I216*H216,2)</f>
        <v>0</v>
      </c>
      <c r="K216" s="169"/>
      <c r="L216" s="33"/>
      <c r="M216" s="170" t="s">
        <v>1</v>
      </c>
      <c r="N216" s="171" t="s">
        <v>41</v>
      </c>
      <c r="O216" s="58"/>
      <c r="P216" s="172">
        <f>O216*H216</f>
        <v>0</v>
      </c>
      <c r="Q216" s="172">
        <v>0.00489</v>
      </c>
      <c r="R216" s="172">
        <f>Q216*H216</f>
        <v>0.34846140000000003</v>
      </c>
      <c r="S216" s="172">
        <v>0</v>
      </c>
      <c r="T216" s="173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4" t="s">
        <v>156</v>
      </c>
      <c r="AT216" s="174" t="s">
        <v>152</v>
      </c>
      <c r="AU216" s="174" t="s">
        <v>86</v>
      </c>
      <c r="AY216" s="17" t="s">
        <v>150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7" t="s">
        <v>84</v>
      </c>
      <c r="BK216" s="175">
        <f>ROUND(I216*H216,2)</f>
        <v>0</v>
      </c>
      <c r="BL216" s="17" t="s">
        <v>156</v>
      </c>
      <c r="BM216" s="174" t="s">
        <v>283</v>
      </c>
    </row>
    <row r="217" spans="2:51" s="14" customFormat="1" ht="12">
      <c r="B217" s="196"/>
      <c r="D217" s="177" t="s">
        <v>158</v>
      </c>
      <c r="E217" s="197" t="s">
        <v>1</v>
      </c>
      <c r="F217" s="198" t="s">
        <v>284</v>
      </c>
      <c r="H217" s="197" t="s">
        <v>1</v>
      </c>
      <c r="I217" s="199"/>
      <c r="L217" s="196"/>
      <c r="M217" s="200"/>
      <c r="N217" s="201"/>
      <c r="O217" s="201"/>
      <c r="P217" s="201"/>
      <c r="Q217" s="201"/>
      <c r="R217" s="201"/>
      <c r="S217" s="201"/>
      <c r="T217" s="202"/>
      <c r="AT217" s="197" t="s">
        <v>158</v>
      </c>
      <c r="AU217" s="197" t="s">
        <v>86</v>
      </c>
      <c r="AV217" s="14" t="s">
        <v>84</v>
      </c>
      <c r="AW217" s="14" t="s">
        <v>34</v>
      </c>
      <c r="AX217" s="14" t="s">
        <v>76</v>
      </c>
      <c r="AY217" s="197" t="s">
        <v>150</v>
      </c>
    </row>
    <row r="218" spans="2:51" s="13" customFormat="1" ht="12">
      <c r="B218" s="176"/>
      <c r="D218" s="177" t="s">
        <v>158</v>
      </c>
      <c r="E218" s="178" t="s">
        <v>1</v>
      </c>
      <c r="F218" s="179" t="s">
        <v>285</v>
      </c>
      <c r="H218" s="180">
        <v>7.75</v>
      </c>
      <c r="I218" s="181"/>
      <c r="L218" s="176"/>
      <c r="M218" s="182"/>
      <c r="N218" s="183"/>
      <c r="O218" s="183"/>
      <c r="P218" s="183"/>
      <c r="Q218" s="183"/>
      <c r="R218" s="183"/>
      <c r="S218" s="183"/>
      <c r="T218" s="184"/>
      <c r="AT218" s="178" t="s">
        <v>158</v>
      </c>
      <c r="AU218" s="178" t="s">
        <v>86</v>
      </c>
      <c r="AV218" s="13" t="s">
        <v>86</v>
      </c>
      <c r="AW218" s="13" t="s">
        <v>34</v>
      </c>
      <c r="AX218" s="13" t="s">
        <v>76</v>
      </c>
      <c r="AY218" s="178" t="s">
        <v>150</v>
      </c>
    </row>
    <row r="219" spans="2:51" s="13" customFormat="1" ht="12">
      <c r="B219" s="176"/>
      <c r="D219" s="177" t="s">
        <v>158</v>
      </c>
      <c r="E219" s="178" t="s">
        <v>1</v>
      </c>
      <c r="F219" s="179" t="s">
        <v>286</v>
      </c>
      <c r="H219" s="180">
        <v>6.772499999999999</v>
      </c>
      <c r="I219" s="181"/>
      <c r="L219" s="176"/>
      <c r="M219" s="182"/>
      <c r="N219" s="183"/>
      <c r="O219" s="183"/>
      <c r="P219" s="183"/>
      <c r="Q219" s="183"/>
      <c r="R219" s="183"/>
      <c r="S219" s="183"/>
      <c r="T219" s="184"/>
      <c r="AT219" s="178" t="s">
        <v>158</v>
      </c>
      <c r="AU219" s="178" t="s">
        <v>86</v>
      </c>
      <c r="AV219" s="13" t="s">
        <v>86</v>
      </c>
      <c r="AW219" s="13" t="s">
        <v>34</v>
      </c>
      <c r="AX219" s="13" t="s">
        <v>76</v>
      </c>
      <c r="AY219" s="178" t="s">
        <v>150</v>
      </c>
    </row>
    <row r="220" spans="2:51" s="13" customFormat="1" ht="22.5">
      <c r="B220" s="176"/>
      <c r="D220" s="177" t="s">
        <v>158</v>
      </c>
      <c r="E220" s="178" t="s">
        <v>1</v>
      </c>
      <c r="F220" s="179" t="s">
        <v>287</v>
      </c>
      <c r="H220" s="180">
        <v>7.762499999999999</v>
      </c>
      <c r="I220" s="181"/>
      <c r="L220" s="176"/>
      <c r="M220" s="182"/>
      <c r="N220" s="183"/>
      <c r="O220" s="183"/>
      <c r="P220" s="183"/>
      <c r="Q220" s="183"/>
      <c r="R220" s="183"/>
      <c r="S220" s="183"/>
      <c r="T220" s="184"/>
      <c r="AT220" s="178" t="s">
        <v>158</v>
      </c>
      <c r="AU220" s="178" t="s">
        <v>86</v>
      </c>
      <c r="AV220" s="13" t="s">
        <v>86</v>
      </c>
      <c r="AW220" s="13" t="s">
        <v>34</v>
      </c>
      <c r="AX220" s="13" t="s">
        <v>76</v>
      </c>
      <c r="AY220" s="178" t="s">
        <v>150</v>
      </c>
    </row>
    <row r="221" spans="2:51" s="13" customFormat="1" ht="45">
      <c r="B221" s="176"/>
      <c r="D221" s="177" t="s">
        <v>158</v>
      </c>
      <c r="E221" s="178" t="s">
        <v>1</v>
      </c>
      <c r="F221" s="179" t="s">
        <v>288</v>
      </c>
      <c r="H221" s="180">
        <v>21.99</v>
      </c>
      <c r="I221" s="181"/>
      <c r="L221" s="176"/>
      <c r="M221" s="182"/>
      <c r="N221" s="183"/>
      <c r="O221" s="183"/>
      <c r="P221" s="183"/>
      <c r="Q221" s="183"/>
      <c r="R221" s="183"/>
      <c r="S221" s="183"/>
      <c r="T221" s="184"/>
      <c r="AT221" s="178" t="s">
        <v>158</v>
      </c>
      <c r="AU221" s="178" t="s">
        <v>86</v>
      </c>
      <c r="AV221" s="13" t="s">
        <v>86</v>
      </c>
      <c r="AW221" s="13" t="s">
        <v>34</v>
      </c>
      <c r="AX221" s="13" t="s">
        <v>76</v>
      </c>
      <c r="AY221" s="178" t="s">
        <v>150</v>
      </c>
    </row>
    <row r="222" spans="2:51" s="14" customFormat="1" ht="12">
      <c r="B222" s="196"/>
      <c r="D222" s="177" t="s">
        <v>158</v>
      </c>
      <c r="E222" s="197" t="s">
        <v>1</v>
      </c>
      <c r="F222" s="198" t="s">
        <v>289</v>
      </c>
      <c r="H222" s="197" t="s">
        <v>1</v>
      </c>
      <c r="I222" s="199"/>
      <c r="L222" s="196"/>
      <c r="M222" s="200"/>
      <c r="N222" s="201"/>
      <c r="O222" s="201"/>
      <c r="P222" s="201"/>
      <c r="Q222" s="201"/>
      <c r="R222" s="201"/>
      <c r="S222" s="201"/>
      <c r="T222" s="202"/>
      <c r="AT222" s="197" t="s">
        <v>158</v>
      </c>
      <c r="AU222" s="197" t="s">
        <v>86</v>
      </c>
      <c r="AV222" s="14" t="s">
        <v>84</v>
      </c>
      <c r="AW222" s="14" t="s">
        <v>34</v>
      </c>
      <c r="AX222" s="14" t="s">
        <v>76</v>
      </c>
      <c r="AY222" s="197" t="s">
        <v>150</v>
      </c>
    </row>
    <row r="223" spans="2:51" s="13" customFormat="1" ht="12">
      <c r="B223" s="176"/>
      <c r="D223" s="177" t="s">
        <v>158</v>
      </c>
      <c r="E223" s="178" t="s">
        <v>1</v>
      </c>
      <c r="F223" s="179" t="s">
        <v>290</v>
      </c>
      <c r="H223" s="180">
        <v>6.105</v>
      </c>
      <c r="I223" s="181"/>
      <c r="L223" s="176"/>
      <c r="M223" s="182"/>
      <c r="N223" s="183"/>
      <c r="O223" s="183"/>
      <c r="P223" s="183"/>
      <c r="Q223" s="183"/>
      <c r="R223" s="183"/>
      <c r="S223" s="183"/>
      <c r="T223" s="184"/>
      <c r="AT223" s="178" t="s">
        <v>158</v>
      </c>
      <c r="AU223" s="178" t="s">
        <v>86</v>
      </c>
      <c r="AV223" s="13" t="s">
        <v>86</v>
      </c>
      <c r="AW223" s="13" t="s">
        <v>34</v>
      </c>
      <c r="AX223" s="13" t="s">
        <v>76</v>
      </c>
      <c r="AY223" s="178" t="s">
        <v>150</v>
      </c>
    </row>
    <row r="224" spans="2:51" s="13" customFormat="1" ht="12">
      <c r="B224" s="176"/>
      <c r="D224" s="177" t="s">
        <v>158</v>
      </c>
      <c r="E224" s="178" t="s">
        <v>1</v>
      </c>
      <c r="F224" s="179" t="s">
        <v>291</v>
      </c>
      <c r="H224" s="180">
        <v>11.88</v>
      </c>
      <c r="I224" s="181"/>
      <c r="L224" s="176"/>
      <c r="M224" s="182"/>
      <c r="N224" s="183"/>
      <c r="O224" s="183"/>
      <c r="P224" s="183"/>
      <c r="Q224" s="183"/>
      <c r="R224" s="183"/>
      <c r="S224" s="183"/>
      <c r="T224" s="184"/>
      <c r="AT224" s="178" t="s">
        <v>158</v>
      </c>
      <c r="AU224" s="178" t="s">
        <v>86</v>
      </c>
      <c r="AV224" s="13" t="s">
        <v>86</v>
      </c>
      <c r="AW224" s="13" t="s">
        <v>34</v>
      </c>
      <c r="AX224" s="13" t="s">
        <v>76</v>
      </c>
      <c r="AY224" s="178" t="s">
        <v>150</v>
      </c>
    </row>
    <row r="225" spans="2:51" s="13" customFormat="1" ht="12">
      <c r="B225" s="176"/>
      <c r="D225" s="177" t="s">
        <v>158</v>
      </c>
      <c r="E225" s="178" t="s">
        <v>1</v>
      </c>
      <c r="F225" s="179" t="s">
        <v>292</v>
      </c>
      <c r="H225" s="180">
        <v>9</v>
      </c>
      <c r="I225" s="181"/>
      <c r="L225" s="176"/>
      <c r="M225" s="182"/>
      <c r="N225" s="183"/>
      <c r="O225" s="183"/>
      <c r="P225" s="183"/>
      <c r="Q225" s="183"/>
      <c r="R225" s="183"/>
      <c r="S225" s="183"/>
      <c r="T225" s="184"/>
      <c r="AT225" s="178" t="s">
        <v>158</v>
      </c>
      <c r="AU225" s="178" t="s">
        <v>86</v>
      </c>
      <c r="AV225" s="13" t="s">
        <v>86</v>
      </c>
      <c r="AW225" s="13" t="s">
        <v>34</v>
      </c>
      <c r="AX225" s="13" t="s">
        <v>76</v>
      </c>
      <c r="AY225" s="178" t="s">
        <v>150</v>
      </c>
    </row>
    <row r="226" spans="1:65" s="2" customFormat="1" ht="21.75" customHeight="1">
      <c r="A226" s="32"/>
      <c r="B226" s="161"/>
      <c r="C226" s="162" t="s">
        <v>293</v>
      </c>
      <c r="D226" s="162" t="s">
        <v>152</v>
      </c>
      <c r="E226" s="163" t="s">
        <v>294</v>
      </c>
      <c r="F226" s="164" t="s">
        <v>295</v>
      </c>
      <c r="G226" s="165" t="s">
        <v>296</v>
      </c>
      <c r="H226" s="166">
        <v>240.6</v>
      </c>
      <c r="I226" s="167"/>
      <c r="J226" s="168">
        <f>ROUND(I226*H226,2)</f>
        <v>0</v>
      </c>
      <c r="K226" s="169"/>
      <c r="L226" s="33"/>
      <c r="M226" s="170" t="s">
        <v>1</v>
      </c>
      <c r="N226" s="171" t="s">
        <v>41</v>
      </c>
      <c r="O226" s="58"/>
      <c r="P226" s="172">
        <f>O226*H226</f>
        <v>0</v>
      </c>
      <c r="Q226" s="172">
        <v>2E-05</v>
      </c>
      <c r="R226" s="172">
        <f>Q226*H226</f>
        <v>0.004812</v>
      </c>
      <c r="S226" s="172">
        <v>0</v>
      </c>
      <c r="T226" s="173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4" t="s">
        <v>156</v>
      </c>
      <c r="AT226" s="174" t="s">
        <v>152</v>
      </c>
      <c r="AU226" s="174" t="s">
        <v>86</v>
      </c>
      <c r="AY226" s="17" t="s">
        <v>150</v>
      </c>
      <c r="BE226" s="175">
        <f>IF(N226="základní",J226,0)</f>
        <v>0</v>
      </c>
      <c r="BF226" s="175">
        <f>IF(N226="snížená",J226,0)</f>
        <v>0</v>
      </c>
      <c r="BG226" s="175">
        <f>IF(N226="zákl. přenesená",J226,0)</f>
        <v>0</v>
      </c>
      <c r="BH226" s="175">
        <f>IF(N226="sníž. přenesená",J226,0)</f>
        <v>0</v>
      </c>
      <c r="BI226" s="175">
        <f>IF(N226="nulová",J226,0)</f>
        <v>0</v>
      </c>
      <c r="BJ226" s="17" t="s">
        <v>84</v>
      </c>
      <c r="BK226" s="175">
        <f>ROUND(I226*H226,2)</f>
        <v>0</v>
      </c>
      <c r="BL226" s="17" t="s">
        <v>156</v>
      </c>
      <c r="BM226" s="174" t="s">
        <v>297</v>
      </c>
    </row>
    <row r="227" spans="2:51" s="13" customFormat="1" ht="12">
      <c r="B227" s="176"/>
      <c r="D227" s="177" t="s">
        <v>158</v>
      </c>
      <c r="E227" s="178" t="s">
        <v>1</v>
      </c>
      <c r="F227" s="179" t="s">
        <v>298</v>
      </c>
      <c r="H227" s="180">
        <v>96.2</v>
      </c>
      <c r="I227" s="181"/>
      <c r="L227" s="176"/>
      <c r="M227" s="182"/>
      <c r="N227" s="183"/>
      <c r="O227" s="183"/>
      <c r="P227" s="183"/>
      <c r="Q227" s="183"/>
      <c r="R227" s="183"/>
      <c r="S227" s="183"/>
      <c r="T227" s="184"/>
      <c r="AT227" s="178" t="s">
        <v>158</v>
      </c>
      <c r="AU227" s="178" t="s">
        <v>86</v>
      </c>
      <c r="AV227" s="13" t="s">
        <v>86</v>
      </c>
      <c r="AW227" s="13" t="s">
        <v>34</v>
      </c>
      <c r="AX227" s="13" t="s">
        <v>76</v>
      </c>
      <c r="AY227" s="178" t="s">
        <v>150</v>
      </c>
    </row>
    <row r="228" spans="2:51" s="13" customFormat="1" ht="12">
      <c r="B228" s="176"/>
      <c r="D228" s="177" t="s">
        <v>158</v>
      </c>
      <c r="E228" s="178" t="s">
        <v>1</v>
      </c>
      <c r="F228" s="179" t="s">
        <v>299</v>
      </c>
      <c r="H228" s="180">
        <v>144.39999999999998</v>
      </c>
      <c r="I228" s="181"/>
      <c r="L228" s="176"/>
      <c r="M228" s="182"/>
      <c r="N228" s="183"/>
      <c r="O228" s="183"/>
      <c r="P228" s="183"/>
      <c r="Q228" s="183"/>
      <c r="R228" s="183"/>
      <c r="S228" s="183"/>
      <c r="T228" s="184"/>
      <c r="AT228" s="178" t="s">
        <v>158</v>
      </c>
      <c r="AU228" s="178" t="s">
        <v>86</v>
      </c>
      <c r="AV228" s="13" t="s">
        <v>86</v>
      </c>
      <c r="AW228" s="13" t="s">
        <v>34</v>
      </c>
      <c r="AX228" s="13" t="s">
        <v>76</v>
      </c>
      <c r="AY228" s="178" t="s">
        <v>150</v>
      </c>
    </row>
    <row r="229" spans="1:65" s="2" customFormat="1" ht="21.75" customHeight="1">
      <c r="A229" s="32"/>
      <c r="B229" s="161"/>
      <c r="C229" s="185" t="s">
        <v>300</v>
      </c>
      <c r="D229" s="185" t="s">
        <v>168</v>
      </c>
      <c r="E229" s="186" t="s">
        <v>301</v>
      </c>
      <c r="F229" s="187" t="s">
        <v>302</v>
      </c>
      <c r="G229" s="188" t="s">
        <v>296</v>
      </c>
      <c r="H229" s="189">
        <v>252.63</v>
      </c>
      <c r="I229" s="190"/>
      <c r="J229" s="191">
        <f>ROUND(I229*H229,2)</f>
        <v>0</v>
      </c>
      <c r="K229" s="192"/>
      <c r="L229" s="193"/>
      <c r="M229" s="194" t="s">
        <v>1</v>
      </c>
      <c r="N229" s="195" t="s">
        <v>41</v>
      </c>
      <c r="O229" s="58"/>
      <c r="P229" s="172">
        <f>O229*H229</f>
        <v>0</v>
      </c>
      <c r="Q229" s="172">
        <v>0.0006</v>
      </c>
      <c r="R229" s="172">
        <f>Q229*H229</f>
        <v>0.151578</v>
      </c>
      <c r="S229" s="172">
        <v>0</v>
      </c>
      <c r="T229" s="173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4" t="s">
        <v>172</v>
      </c>
      <c r="AT229" s="174" t="s">
        <v>168</v>
      </c>
      <c r="AU229" s="174" t="s">
        <v>86</v>
      </c>
      <c r="AY229" s="17" t="s">
        <v>150</v>
      </c>
      <c r="BE229" s="175">
        <f>IF(N229="základní",J229,0)</f>
        <v>0</v>
      </c>
      <c r="BF229" s="175">
        <f>IF(N229="snížená",J229,0)</f>
        <v>0</v>
      </c>
      <c r="BG229" s="175">
        <f>IF(N229="zákl. přenesená",J229,0)</f>
        <v>0</v>
      </c>
      <c r="BH229" s="175">
        <f>IF(N229="sníž. přenesená",J229,0)</f>
        <v>0</v>
      </c>
      <c r="BI229" s="175">
        <f>IF(N229="nulová",J229,0)</f>
        <v>0</v>
      </c>
      <c r="BJ229" s="17" t="s">
        <v>84</v>
      </c>
      <c r="BK229" s="175">
        <f>ROUND(I229*H229,2)</f>
        <v>0</v>
      </c>
      <c r="BL229" s="17" t="s">
        <v>156</v>
      </c>
      <c r="BM229" s="174" t="s">
        <v>303</v>
      </c>
    </row>
    <row r="230" spans="2:51" s="13" customFormat="1" ht="12">
      <c r="B230" s="176"/>
      <c r="D230" s="177" t="s">
        <v>158</v>
      </c>
      <c r="F230" s="179" t="s">
        <v>304</v>
      </c>
      <c r="H230" s="180">
        <v>252.63</v>
      </c>
      <c r="I230" s="181"/>
      <c r="L230" s="176"/>
      <c r="M230" s="182"/>
      <c r="N230" s="183"/>
      <c r="O230" s="183"/>
      <c r="P230" s="183"/>
      <c r="Q230" s="183"/>
      <c r="R230" s="183"/>
      <c r="S230" s="183"/>
      <c r="T230" s="184"/>
      <c r="AT230" s="178" t="s">
        <v>158</v>
      </c>
      <c r="AU230" s="178" t="s">
        <v>86</v>
      </c>
      <c r="AV230" s="13" t="s">
        <v>86</v>
      </c>
      <c r="AW230" s="13" t="s">
        <v>3</v>
      </c>
      <c r="AX230" s="13" t="s">
        <v>84</v>
      </c>
      <c r="AY230" s="178" t="s">
        <v>150</v>
      </c>
    </row>
    <row r="231" spans="1:65" s="2" customFormat="1" ht="21.75" customHeight="1">
      <c r="A231" s="32"/>
      <c r="B231" s="161"/>
      <c r="C231" s="162" t="s">
        <v>305</v>
      </c>
      <c r="D231" s="162" t="s">
        <v>152</v>
      </c>
      <c r="E231" s="163" t="s">
        <v>306</v>
      </c>
      <c r="F231" s="164" t="s">
        <v>307</v>
      </c>
      <c r="G231" s="165" t="s">
        <v>296</v>
      </c>
      <c r="H231" s="166">
        <v>9.5</v>
      </c>
      <c r="I231" s="167"/>
      <c r="J231" s="168">
        <f>ROUND(I231*H231,2)</f>
        <v>0</v>
      </c>
      <c r="K231" s="169"/>
      <c r="L231" s="33"/>
      <c r="M231" s="170" t="s">
        <v>1</v>
      </c>
      <c r="N231" s="171" t="s">
        <v>41</v>
      </c>
      <c r="O231" s="58"/>
      <c r="P231" s="172">
        <f>O231*H231</f>
        <v>0</v>
      </c>
      <c r="Q231" s="172">
        <v>0</v>
      </c>
      <c r="R231" s="172">
        <f>Q231*H231</f>
        <v>0</v>
      </c>
      <c r="S231" s="172">
        <v>0</v>
      </c>
      <c r="T231" s="173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4" t="s">
        <v>156</v>
      </c>
      <c r="AT231" s="174" t="s">
        <v>152</v>
      </c>
      <c r="AU231" s="174" t="s">
        <v>86</v>
      </c>
      <c r="AY231" s="17" t="s">
        <v>150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84</v>
      </c>
      <c r="BK231" s="175">
        <f>ROUND(I231*H231,2)</f>
        <v>0</v>
      </c>
      <c r="BL231" s="17" t="s">
        <v>156</v>
      </c>
      <c r="BM231" s="174" t="s">
        <v>308</v>
      </c>
    </row>
    <row r="232" spans="2:51" s="13" customFormat="1" ht="12">
      <c r="B232" s="176"/>
      <c r="D232" s="177" t="s">
        <v>158</v>
      </c>
      <c r="E232" s="178" t="s">
        <v>1</v>
      </c>
      <c r="F232" s="179" t="s">
        <v>309</v>
      </c>
      <c r="H232" s="180">
        <v>9.5</v>
      </c>
      <c r="I232" s="181"/>
      <c r="L232" s="176"/>
      <c r="M232" s="182"/>
      <c r="N232" s="183"/>
      <c r="O232" s="183"/>
      <c r="P232" s="183"/>
      <c r="Q232" s="183"/>
      <c r="R232" s="183"/>
      <c r="S232" s="183"/>
      <c r="T232" s="184"/>
      <c r="AT232" s="178" t="s">
        <v>158</v>
      </c>
      <c r="AU232" s="178" t="s">
        <v>86</v>
      </c>
      <c r="AV232" s="13" t="s">
        <v>86</v>
      </c>
      <c r="AW232" s="13" t="s">
        <v>34</v>
      </c>
      <c r="AX232" s="13" t="s">
        <v>76</v>
      </c>
      <c r="AY232" s="178" t="s">
        <v>150</v>
      </c>
    </row>
    <row r="233" spans="1:65" s="2" customFormat="1" ht="16.5" customHeight="1">
      <c r="A233" s="32"/>
      <c r="B233" s="161"/>
      <c r="C233" s="185" t="s">
        <v>310</v>
      </c>
      <c r="D233" s="185" t="s">
        <v>168</v>
      </c>
      <c r="E233" s="186" t="s">
        <v>311</v>
      </c>
      <c r="F233" s="187" t="s">
        <v>312</v>
      </c>
      <c r="G233" s="188" t="s">
        <v>296</v>
      </c>
      <c r="H233" s="189">
        <v>9.975</v>
      </c>
      <c r="I233" s="190"/>
      <c r="J233" s="191">
        <f>ROUND(I233*H233,2)</f>
        <v>0</v>
      </c>
      <c r="K233" s="192"/>
      <c r="L233" s="193"/>
      <c r="M233" s="194" t="s">
        <v>1</v>
      </c>
      <c r="N233" s="195" t="s">
        <v>41</v>
      </c>
      <c r="O233" s="58"/>
      <c r="P233" s="172">
        <f>O233*H233</f>
        <v>0</v>
      </c>
      <c r="Q233" s="172">
        <v>0.0001</v>
      </c>
      <c r="R233" s="172">
        <f>Q233*H233</f>
        <v>0.0009975</v>
      </c>
      <c r="S233" s="172">
        <v>0</v>
      </c>
      <c r="T233" s="173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4" t="s">
        <v>172</v>
      </c>
      <c r="AT233" s="174" t="s">
        <v>168</v>
      </c>
      <c r="AU233" s="174" t="s">
        <v>86</v>
      </c>
      <c r="AY233" s="17" t="s">
        <v>150</v>
      </c>
      <c r="BE233" s="175">
        <f>IF(N233="základní",J233,0)</f>
        <v>0</v>
      </c>
      <c r="BF233" s="175">
        <f>IF(N233="snížená",J233,0)</f>
        <v>0</v>
      </c>
      <c r="BG233" s="175">
        <f>IF(N233="zákl. přenesená",J233,0)</f>
        <v>0</v>
      </c>
      <c r="BH233" s="175">
        <f>IF(N233="sníž. přenesená",J233,0)</f>
        <v>0</v>
      </c>
      <c r="BI233" s="175">
        <f>IF(N233="nulová",J233,0)</f>
        <v>0</v>
      </c>
      <c r="BJ233" s="17" t="s">
        <v>84</v>
      </c>
      <c r="BK233" s="175">
        <f>ROUND(I233*H233,2)</f>
        <v>0</v>
      </c>
      <c r="BL233" s="17" t="s">
        <v>156</v>
      </c>
      <c r="BM233" s="174" t="s">
        <v>313</v>
      </c>
    </row>
    <row r="234" spans="2:51" s="13" customFormat="1" ht="12">
      <c r="B234" s="176"/>
      <c r="D234" s="177" t="s">
        <v>158</v>
      </c>
      <c r="F234" s="179" t="s">
        <v>314</v>
      </c>
      <c r="H234" s="180">
        <v>9.975</v>
      </c>
      <c r="I234" s="181"/>
      <c r="L234" s="176"/>
      <c r="M234" s="182"/>
      <c r="N234" s="183"/>
      <c r="O234" s="183"/>
      <c r="P234" s="183"/>
      <c r="Q234" s="183"/>
      <c r="R234" s="183"/>
      <c r="S234" s="183"/>
      <c r="T234" s="184"/>
      <c r="AT234" s="178" t="s">
        <v>158</v>
      </c>
      <c r="AU234" s="178" t="s">
        <v>86</v>
      </c>
      <c r="AV234" s="13" t="s">
        <v>86</v>
      </c>
      <c r="AW234" s="13" t="s">
        <v>3</v>
      </c>
      <c r="AX234" s="13" t="s">
        <v>84</v>
      </c>
      <c r="AY234" s="178" t="s">
        <v>150</v>
      </c>
    </row>
    <row r="235" spans="1:65" s="2" customFormat="1" ht="21.75" customHeight="1">
      <c r="A235" s="32"/>
      <c r="B235" s="161"/>
      <c r="C235" s="162" t="s">
        <v>315</v>
      </c>
      <c r="D235" s="162" t="s">
        <v>152</v>
      </c>
      <c r="E235" s="163" t="s">
        <v>316</v>
      </c>
      <c r="F235" s="164" t="s">
        <v>317</v>
      </c>
      <c r="G235" s="165" t="s">
        <v>296</v>
      </c>
      <c r="H235" s="166">
        <v>513.8</v>
      </c>
      <c r="I235" s="167"/>
      <c r="J235" s="168">
        <f>ROUND(I235*H235,2)</f>
        <v>0</v>
      </c>
      <c r="K235" s="169"/>
      <c r="L235" s="33"/>
      <c r="M235" s="170" t="s">
        <v>1</v>
      </c>
      <c r="N235" s="171" t="s">
        <v>41</v>
      </c>
      <c r="O235" s="58"/>
      <c r="P235" s="172">
        <f>O235*H235</f>
        <v>0</v>
      </c>
      <c r="Q235" s="172">
        <v>0</v>
      </c>
      <c r="R235" s="172">
        <f>Q235*H235</f>
        <v>0</v>
      </c>
      <c r="S235" s="172">
        <v>0</v>
      </c>
      <c r="T235" s="173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4" t="s">
        <v>156</v>
      </c>
      <c r="AT235" s="174" t="s">
        <v>152</v>
      </c>
      <c r="AU235" s="174" t="s">
        <v>86</v>
      </c>
      <c r="AY235" s="17" t="s">
        <v>150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7" t="s">
        <v>84</v>
      </c>
      <c r="BK235" s="175">
        <f>ROUND(I235*H235,2)</f>
        <v>0</v>
      </c>
      <c r="BL235" s="17" t="s">
        <v>156</v>
      </c>
      <c r="BM235" s="174" t="s">
        <v>318</v>
      </c>
    </row>
    <row r="236" spans="2:51" s="13" customFormat="1" ht="12">
      <c r="B236" s="176"/>
      <c r="D236" s="177" t="s">
        <v>158</v>
      </c>
      <c r="E236" s="178" t="s">
        <v>1</v>
      </c>
      <c r="F236" s="179" t="s">
        <v>319</v>
      </c>
      <c r="H236" s="180">
        <v>473.79999999999995</v>
      </c>
      <c r="I236" s="181"/>
      <c r="L236" s="176"/>
      <c r="M236" s="182"/>
      <c r="N236" s="183"/>
      <c r="O236" s="183"/>
      <c r="P236" s="183"/>
      <c r="Q236" s="183"/>
      <c r="R236" s="183"/>
      <c r="S236" s="183"/>
      <c r="T236" s="184"/>
      <c r="AT236" s="178" t="s">
        <v>158</v>
      </c>
      <c r="AU236" s="178" t="s">
        <v>86</v>
      </c>
      <c r="AV236" s="13" t="s">
        <v>86</v>
      </c>
      <c r="AW236" s="13" t="s">
        <v>34</v>
      </c>
      <c r="AX236" s="13" t="s">
        <v>76</v>
      </c>
      <c r="AY236" s="178" t="s">
        <v>150</v>
      </c>
    </row>
    <row r="237" spans="2:51" s="13" customFormat="1" ht="12">
      <c r="B237" s="176"/>
      <c r="D237" s="177" t="s">
        <v>158</v>
      </c>
      <c r="E237" s="178" t="s">
        <v>1</v>
      </c>
      <c r="F237" s="179" t="s">
        <v>320</v>
      </c>
      <c r="H237" s="180">
        <v>40</v>
      </c>
      <c r="I237" s="181"/>
      <c r="L237" s="176"/>
      <c r="M237" s="182"/>
      <c r="N237" s="183"/>
      <c r="O237" s="183"/>
      <c r="P237" s="183"/>
      <c r="Q237" s="183"/>
      <c r="R237" s="183"/>
      <c r="S237" s="183"/>
      <c r="T237" s="184"/>
      <c r="AT237" s="178" t="s">
        <v>158</v>
      </c>
      <c r="AU237" s="178" t="s">
        <v>86</v>
      </c>
      <c r="AV237" s="13" t="s">
        <v>86</v>
      </c>
      <c r="AW237" s="13" t="s">
        <v>34</v>
      </c>
      <c r="AX237" s="13" t="s">
        <v>76</v>
      </c>
      <c r="AY237" s="178" t="s">
        <v>150</v>
      </c>
    </row>
    <row r="238" spans="1:65" s="2" customFormat="1" ht="16.5" customHeight="1">
      <c r="A238" s="32"/>
      <c r="B238" s="161"/>
      <c r="C238" s="185" t="s">
        <v>321</v>
      </c>
      <c r="D238" s="185" t="s">
        <v>168</v>
      </c>
      <c r="E238" s="186" t="s">
        <v>322</v>
      </c>
      <c r="F238" s="187" t="s">
        <v>323</v>
      </c>
      <c r="G238" s="188" t="s">
        <v>296</v>
      </c>
      <c r="H238" s="189">
        <v>539.49</v>
      </c>
      <c r="I238" s="190"/>
      <c r="J238" s="191">
        <f>ROUND(I238*H238,2)</f>
        <v>0</v>
      </c>
      <c r="K238" s="192"/>
      <c r="L238" s="193"/>
      <c r="M238" s="194" t="s">
        <v>1</v>
      </c>
      <c r="N238" s="195" t="s">
        <v>41</v>
      </c>
      <c r="O238" s="58"/>
      <c r="P238" s="172">
        <f>O238*H238</f>
        <v>0</v>
      </c>
      <c r="Q238" s="172">
        <v>3E-05</v>
      </c>
      <c r="R238" s="172">
        <f>Q238*H238</f>
        <v>0.0161847</v>
      </c>
      <c r="S238" s="172">
        <v>0</v>
      </c>
      <c r="T238" s="173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4" t="s">
        <v>172</v>
      </c>
      <c r="AT238" s="174" t="s">
        <v>168</v>
      </c>
      <c r="AU238" s="174" t="s">
        <v>86</v>
      </c>
      <c r="AY238" s="17" t="s">
        <v>150</v>
      </c>
      <c r="BE238" s="175">
        <f>IF(N238="základní",J238,0)</f>
        <v>0</v>
      </c>
      <c r="BF238" s="175">
        <f>IF(N238="snížená",J238,0)</f>
        <v>0</v>
      </c>
      <c r="BG238" s="175">
        <f>IF(N238="zákl. přenesená",J238,0)</f>
        <v>0</v>
      </c>
      <c r="BH238" s="175">
        <f>IF(N238="sníž. přenesená",J238,0)</f>
        <v>0</v>
      </c>
      <c r="BI238" s="175">
        <f>IF(N238="nulová",J238,0)</f>
        <v>0</v>
      </c>
      <c r="BJ238" s="17" t="s">
        <v>84</v>
      </c>
      <c r="BK238" s="175">
        <f>ROUND(I238*H238,2)</f>
        <v>0</v>
      </c>
      <c r="BL238" s="17" t="s">
        <v>156</v>
      </c>
      <c r="BM238" s="174" t="s">
        <v>324</v>
      </c>
    </row>
    <row r="239" spans="2:51" s="13" customFormat="1" ht="12">
      <c r="B239" s="176"/>
      <c r="D239" s="177" t="s">
        <v>158</v>
      </c>
      <c r="F239" s="179" t="s">
        <v>325</v>
      </c>
      <c r="H239" s="180">
        <v>539.49</v>
      </c>
      <c r="I239" s="181"/>
      <c r="L239" s="176"/>
      <c r="M239" s="182"/>
      <c r="N239" s="183"/>
      <c r="O239" s="183"/>
      <c r="P239" s="183"/>
      <c r="Q239" s="183"/>
      <c r="R239" s="183"/>
      <c r="S239" s="183"/>
      <c r="T239" s="184"/>
      <c r="AT239" s="178" t="s">
        <v>158</v>
      </c>
      <c r="AU239" s="178" t="s">
        <v>86</v>
      </c>
      <c r="AV239" s="13" t="s">
        <v>86</v>
      </c>
      <c r="AW239" s="13" t="s">
        <v>3</v>
      </c>
      <c r="AX239" s="13" t="s">
        <v>84</v>
      </c>
      <c r="AY239" s="178" t="s">
        <v>150</v>
      </c>
    </row>
    <row r="240" spans="1:65" s="2" customFormat="1" ht="21.75" customHeight="1">
      <c r="A240" s="32"/>
      <c r="B240" s="161"/>
      <c r="C240" s="162" t="s">
        <v>326</v>
      </c>
      <c r="D240" s="162" t="s">
        <v>152</v>
      </c>
      <c r="E240" s="163" t="s">
        <v>327</v>
      </c>
      <c r="F240" s="164" t="s">
        <v>328</v>
      </c>
      <c r="G240" s="165" t="s">
        <v>296</v>
      </c>
      <c r="H240" s="166">
        <v>532.3</v>
      </c>
      <c r="I240" s="167"/>
      <c r="J240" s="168">
        <f>ROUND(I240*H240,2)</f>
        <v>0</v>
      </c>
      <c r="K240" s="169"/>
      <c r="L240" s="33"/>
      <c r="M240" s="170" t="s">
        <v>1</v>
      </c>
      <c r="N240" s="171" t="s">
        <v>41</v>
      </c>
      <c r="O240" s="58"/>
      <c r="P240" s="172">
        <f>O240*H240</f>
        <v>0</v>
      </c>
      <c r="Q240" s="172">
        <v>0</v>
      </c>
      <c r="R240" s="172">
        <f>Q240*H240</f>
        <v>0</v>
      </c>
      <c r="S240" s="172">
        <v>0</v>
      </c>
      <c r="T240" s="173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4" t="s">
        <v>156</v>
      </c>
      <c r="AT240" s="174" t="s">
        <v>152</v>
      </c>
      <c r="AU240" s="174" t="s">
        <v>86</v>
      </c>
      <c r="AY240" s="17" t="s">
        <v>150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84</v>
      </c>
      <c r="BK240" s="175">
        <f>ROUND(I240*H240,2)</f>
        <v>0</v>
      </c>
      <c r="BL240" s="17" t="s">
        <v>156</v>
      </c>
      <c r="BM240" s="174" t="s">
        <v>329</v>
      </c>
    </row>
    <row r="241" spans="2:51" s="13" customFormat="1" ht="12">
      <c r="B241" s="176"/>
      <c r="D241" s="177" t="s">
        <v>158</v>
      </c>
      <c r="E241" s="178" t="s">
        <v>1</v>
      </c>
      <c r="F241" s="179" t="s">
        <v>330</v>
      </c>
      <c r="H241" s="180">
        <v>532.3</v>
      </c>
      <c r="I241" s="181"/>
      <c r="L241" s="176"/>
      <c r="M241" s="182"/>
      <c r="N241" s="183"/>
      <c r="O241" s="183"/>
      <c r="P241" s="183"/>
      <c r="Q241" s="183"/>
      <c r="R241" s="183"/>
      <c r="S241" s="183"/>
      <c r="T241" s="184"/>
      <c r="AT241" s="178" t="s">
        <v>158</v>
      </c>
      <c r="AU241" s="178" t="s">
        <v>86</v>
      </c>
      <c r="AV241" s="13" t="s">
        <v>86</v>
      </c>
      <c r="AW241" s="13" t="s">
        <v>34</v>
      </c>
      <c r="AX241" s="13" t="s">
        <v>76</v>
      </c>
      <c r="AY241" s="178" t="s">
        <v>150</v>
      </c>
    </row>
    <row r="242" spans="1:65" s="2" customFormat="1" ht="21.75" customHeight="1">
      <c r="A242" s="32"/>
      <c r="B242" s="161"/>
      <c r="C242" s="185" t="s">
        <v>331</v>
      </c>
      <c r="D242" s="185" t="s">
        <v>168</v>
      </c>
      <c r="E242" s="186" t="s">
        <v>332</v>
      </c>
      <c r="F242" s="187" t="s">
        <v>333</v>
      </c>
      <c r="G242" s="188" t="s">
        <v>296</v>
      </c>
      <c r="H242" s="189">
        <v>558.915</v>
      </c>
      <c r="I242" s="190"/>
      <c r="J242" s="191">
        <f>ROUND(I242*H242,2)</f>
        <v>0</v>
      </c>
      <c r="K242" s="192"/>
      <c r="L242" s="193"/>
      <c r="M242" s="194" t="s">
        <v>1</v>
      </c>
      <c r="N242" s="195" t="s">
        <v>41</v>
      </c>
      <c r="O242" s="58"/>
      <c r="P242" s="172">
        <f>O242*H242</f>
        <v>0</v>
      </c>
      <c r="Q242" s="172">
        <v>3E-05</v>
      </c>
      <c r="R242" s="172">
        <f>Q242*H242</f>
        <v>0.01676745</v>
      </c>
      <c r="S242" s="172">
        <v>0</v>
      </c>
      <c r="T242" s="173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4" t="s">
        <v>172</v>
      </c>
      <c r="AT242" s="174" t="s">
        <v>168</v>
      </c>
      <c r="AU242" s="174" t="s">
        <v>86</v>
      </c>
      <c r="AY242" s="17" t="s">
        <v>150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7" t="s">
        <v>84</v>
      </c>
      <c r="BK242" s="175">
        <f>ROUND(I242*H242,2)</f>
        <v>0</v>
      </c>
      <c r="BL242" s="17" t="s">
        <v>156</v>
      </c>
      <c r="BM242" s="174" t="s">
        <v>334</v>
      </c>
    </row>
    <row r="243" spans="1:47" s="2" customFormat="1" ht="19.5">
      <c r="A243" s="32"/>
      <c r="B243" s="33"/>
      <c r="C243" s="32"/>
      <c r="D243" s="177" t="s">
        <v>335</v>
      </c>
      <c r="E243" s="32"/>
      <c r="F243" s="203" t="s">
        <v>336</v>
      </c>
      <c r="G243" s="32"/>
      <c r="H243" s="32"/>
      <c r="I243" s="96"/>
      <c r="J243" s="32"/>
      <c r="K243" s="32"/>
      <c r="L243" s="33"/>
      <c r="M243" s="204"/>
      <c r="N243" s="205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335</v>
      </c>
      <c r="AU243" s="17" t="s">
        <v>86</v>
      </c>
    </row>
    <row r="244" spans="2:51" s="13" customFormat="1" ht="12">
      <c r="B244" s="176"/>
      <c r="D244" s="177" t="s">
        <v>158</v>
      </c>
      <c r="F244" s="179" t="s">
        <v>337</v>
      </c>
      <c r="H244" s="180">
        <v>558.915</v>
      </c>
      <c r="I244" s="181"/>
      <c r="L244" s="176"/>
      <c r="M244" s="182"/>
      <c r="N244" s="183"/>
      <c r="O244" s="183"/>
      <c r="P244" s="183"/>
      <c r="Q244" s="183"/>
      <c r="R244" s="183"/>
      <c r="S244" s="183"/>
      <c r="T244" s="184"/>
      <c r="AT244" s="178" t="s">
        <v>158</v>
      </c>
      <c r="AU244" s="178" t="s">
        <v>86</v>
      </c>
      <c r="AV244" s="13" t="s">
        <v>86</v>
      </c>
      <c r="AW244" s="13" t="s">
        <v>3</v>
      </c>
      <c r="AX244" s="13" t="s">
        <v>84</v>
      </c>
      <c r="AY244" s="178" t="s">
        <v>150</v>
      </c>
    </row>
    <row r="245" spans="1:65" s="2" customFormat="1" ht="21.75" customHeight="1">
      <c r="A245" s="32"/>
      <c r="B245" s="161"/>
      <c r="C245" s="162" t="s">
        <v>338</v>
      </c>
      <c r="D245" s="162" t="s">
        <v>152</v>
      </c>
      <c r="E245" s="163" t="s">
        <v>339</v>
      </c>
      <c r="F245" s="164" t="s">
        <v>340</v>
      </c>
      <c r="G245" s="165" t="s">
        <v>155</v>
      </c>
      <c r="H245" s="166">
        <v>7.695</v>
      </c>
      <c r="I245" s="167"/>
      <c r="J245" s="168">
        <f>ROUND(I245*H245,2)</f>
        <v>0</v>
      </c>
      <c r="K245" s="169"/>
      <c r="L245" s="33"/>
      <c r="M245" s="170" t="s">
        <v>1</v>
      </c>
      <c r="N245" s="171" t="s">
        <v>41</v>
      </c>
      <c r="O245" s="58"/>
      <c r="P245" s="172">
        <f>O245*H245</f>
        <v>0</v>
      </c>
      <c r="Q245" s="172">
        <v>0.00832</v>
      </c>
      <c r="R245" s="172">
        <f>Q245*H245</f>
        <v>0.0640224</v>
      </c>
      <c r="S245" s="172">
        <v>0</v>
      </c>
      <c r="T245" s="173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4" t="s">
        <v>156</v>
      </c>
      <c r="AT245" s="174" t="s">
        <v>152</v>
      </c>
      <c r="AU245" s="174" t="s">
        <v>86</v>
      </c>
      <c r="AY245" s="17" t="s">
        <v>150</v>
      </c>
      <c r="BE245" s="175">
        <f>IF(N245="základní",J245,0)</f>
        <v>0</v>
      </c>
      <c r="BF245" s="175">
        <f>IF(N245="snížená",J245,0)</f>
        <v>0</v>
      </c>
      <c r="BG245" s="175">
        <f>IF(N245="zákl. přenesená",J245,0)</f>
        <v>0</v>
      </c>
      <c r="BH245" s="175">
        <f>IF(N245="sníž. přenesená",J245,0)</f>
        <v>0</v>
      </c>
      <c r="BI245" s="175">
        <f>IF(N245="nulová",J245,0)</f>
        <v>0</v>
      </c>
      <c r="BJ245" s="17" t="s">
        <v>84</v>
      </c>
      <c r="BK245" s="175">
        <f>ROUND(I245*H245,2)</f>
        <v>0</v>
      </c>
      <c r="BL245" s="17" t="s">
        <v>156</v>
      </c>
      <c r="BM245" s="174" t="s">
        <v>341</v>
      </c>
    </row>
    <row r="246" spans="2:51" s="13" customFormat="1" ht="12">
      <c r="B246" s="176"/>
      <c r="D246" s="177" t="s">
        <v>158</v>
      </c>
      <c r="E246" s="178" t="s">
        <v>1</v>
      </c>
      <c r="F246" s="179" t="s">
        <v>279</v>
      </c>
      <c r="H246" s="180">
        <v>7.695</v>
      </c>
      <c r="I246" s="181"/>
      <c r="L246" s="176"/>
      <c r="M246" s="182"/>
      <c r="N246" s="183"/>
      <c r="O246" s="183"/>
      <c r="P246" s="183"/>
      <c r="Q246" s="183"/>
      <c r="R246" s="183"/>
      <c r="S246" s="183"/>
      <c r="T246" s="184"/>
      <c r="AT246" s="178" t="s">
        <v>158</v>
      </c>
      <c r="AU246" s="178" t="s">
        <v>86</v>
      </c>
      <c r="AV246" s="13" t="s">
        <v>86</v>
      </c>
      <c r="AW246" s="13" t="s">
        <v>34</v>
      </c>
      <c r="AX246" s="13" t="s">
        <v>76</v>
      </c>
      <c r="AY246" s="178" t="s">
        <v>150</v>
      </c>
    </row>
    <row r="247" spans="1:65" s="2" customFormat="1" ht="21.75" customHeight="1">
      <c r="A247" s="32"/>
      <c r="B247" s="161"/>
      <c r="C247" s="185" t="s">
        <v>342</v>
      </c>
      <c r="D247" s="185" t="s">
        <v>168</v>
      </c>
      <c r="E247" s="186" t="s">
        <v>343</v>
      </c>
      <c r="F247" s="187" t="s">
        <v>344</v>
      </c>
      <c r="G247" s="188" t="s">
        <v>155</v>
      </c>
      <c r="H247" s="189">
        <v>8.234</v>
      </c>
      <c r="I247" s="190"/>
      <c r="J247" s="191">
        <f>ROUND(I247*H247,2)</f>
        <v>0</v>
      </c>
      <c r="K247" s="192"/>
      <c r="L247" s="193"/>
      <c r="M247" s="194" t="s">
        <v>1</v>
      </c>
      <c r="N247" s="195" t="s">
        <v>41</v>
      </c>
      <c r="O247" s="58"/>
      <c r="P247" s="172">
        <f>O247*H247</f>
        <v>0</v>
      </c>
      <c r="Q247" s="172">
        <v>0.0015</v>
      </c>
      <c r="R247" s="172">
        <f>Q247*H247</f>
        <v>0.012351</v>
      </c>
      <c r="S247" s="172">
        <v>0</v>
      </c>
      <c r="T247" s="173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4" t="s">
        <v>172</v>
      </c>
      <c r="AT247" s="174" t="s">
        <v>168</v>
      </c>
      <c r="AU247" s="174" t="s">
        <v>86</v>
      </c>
      <c r="AY247" s="17" t="s">
        <v>150</v>
      </c>
      <c r="BE247" s="175">
        <f>IF(N247="základní",J247,0)</f>
        <v>0</v>
      </c>
      <c r="BF247" s="175">
        <f>IF(N247="snížená",J247,0)</f>
        <v>0</v>
      </c>
      <c r="BG247" s="175">
        <f>IF(N247="zákl. přenesená",J247,0)</f>
        <v>0</v>
      </c>
      <c r="BH247" s="175">
        <f>IF(N247="sníž. přenesená",J247,0)</f>
        <v>0</v>
      </c>
      <c r="BI247" s="175">
        <f>IF(N247="nulová",J247,0)</f>
        <v>0</v>
      </c>
      <c r="BJ247" s="17" t="s">
        <v>84</v>
      </c>
      <c r="BK247" s="175">
        <f>ROUND(I247*H247,2)</f>
        <v>0</v>
      </c>
      <c r="BL247" s="17" t="s">
        <v>156</v>
      </c>
      <c r="BM247" s="174" t="s">
        <v>345</v>
      </c>
    </row>
    <row r="248" spans="1:47" s="2" customFormat="1" ht="19.5">
      <c r="A248" s="32"/>
      <c r="B248" s="33"/>
      <c r="C248" s="32"/>
      <c r="D248" s="177" t="s">
        <v>335</v>
      </c>
      <c r="E248" s="32"/>
      <c r="F248" s="203" t="s">
        <v>346</v>
      </c>
      <c r="G248" s="32"/>
      <c r="H248" s="32"/>
      <c r="I248" s="96"/>
      <c r="J248" s="32"/>
      <c r="K248" s="32"/>
      <c r="L248" s="33"/>
      <c r="M248" s="204"/>
      <c r="N248" s="205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335</v>
      </c>
      <c r="AU248" s="17" t="s">
        <v>86</v>
      </c>
    </row>
    <row r="249" spans="2:51" s="13" customFormat="1" ht="12">
      <c r="B249" s="176"/>
      <c r="D249" s="177" t="s">
        <v>158</v>
      </c>
      <c r="F249" s="179" t="s">
        <v>347</v>
      </c>
      <c r="H249" s="180">
        <v>8.234</v>
      </c>
      <c r="I249" s="181"/>
      <c r="L249" s="176"/>
      <c r="M249" s="182"/>
      <c r="N249" s="183"/>
      <c r="O249" s="183"/>
      <c r="P249" s="183"/>
      <c r="Q249" s="183"/>
      <c r="R249" s="183"/>
      <c r="S249" s="183"/>
      <c r="T249" s="184"/>
      <c r="AT249" s="178" t="s">
        <v>158</v>
      </c>
      <c r="AU249" s="178" t="s">
        <v>86</v>
      </c>
      <c r="AV249" s="13" t="s">
        <v>86</v>
      </c>
      <c r="AW249" s="13" t="s">
        <v>3</v>
      </c>
      <c r="AX249" s="13" t="s">
        <v>84</v>
      </c>
      <c r="AY249" s="178" t="s">
        <v>150</v>
      </c>
    </row>
    <row r="250" spans="1:65" s="2" customFormat="1" ht="21.75" customHeight="1">
      <c r="A250" s="32"/>
      <c r="B250" s="161"/>
      <c r="C250" s="162" t="s">
        <v>348</v>
      </c>
      <c r="D250" s="162" t="s">
        <v>152</v>
      </c>
      <c r="E250" s="163" t="s">
        <v>349</v>
      </c>
      <c r="F250" s="164" t="s">
        <v>350</v>
      </c>
      <c r="G250" s="165" t="s">
        <v>155</v>
      </c>
      <c r="H250" s="166">
        <v>705.382</v>
      </c>
      <c r="I250" s="167"/>
      <c r="J250" s="168">
        <f>ROUND(I250*H250,2)</f>
        <v>0</v>
      </c>
      <c r="K250" s="169"/>
      <c r="L250" s="33"/>
      <c r="M250" s="170" t="s">
        <v>1</v>
      </c>
      <c r="N250" s="171" t="s">
        <v>41</v>
      </c>
      <c r="O250" s="58"/>
      <c r="P250" s="172">
        <f>O250*H250</f>
        <v>0</v>
      </c>
      <c r="Q250" s="172">
        <v>0.0085</v>
      </c>
      <c r="R250" s="172">
        <f>Q250*H250</f>
        <v>5.995747</v>
      </c>
      <c r="S250" s="172">
        <v>0</v>
      </c>
      <c r="T250" s="173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4" t="s">
        <v>156</v>
      </c>
      <c r="AT250" s="174" t="s">
        <v>152</v>
      </c>
      <c r="AU250" s="174" t="s">
        <v>86</v>
      </c>
      <c r="AY250" s="17" t="s">
        <v>150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7" t="s">
        <v>84</v>
      </c>
      <c r="BK250" s="175">
        <f>ROUND(I250*H250,2)</f>
        <v>0</v>
      </c>
      <c r="BL250" s="17" t="s">
        <v>156</v>
      </c>
      <c r="BM250" s="174" t="s">
        <v>351</v>
      </c>
    </row>
    <row r="251" spans="2:51" s="13" customFormat="1" ht="33.75">
      <c r="B251" s="176"/>
      <c r="D251" s="177" t="s">
        <v>158</v>
      </c>
      <c r="E251" s="178" t="s">
        <v>1</v>
      </c>
      <c r="F251" s="179" t="s">
        <v>352</v>
      </c>
      <c r="H251" s="180">
        <v>342.575</v>
      </c>
      <c r="I251" s="181"/>
      <c r="L251" s="176"/>
      <c r="M251" s="182"/>
      <c r="N251" s="183"/>
      <c r="O251" s="183"/>
      <c r="P251" s="183"/>
      <c r="Q251" s="183"/>
      <c r="R251" s="183"/>
      <c r="S251" s="183"/>
      <c r="T251" s="184"/>
      <c r="AT251" s="178" t="s">
        <v>158</v>
      </c>
      <c r="AU251" s="178" t="s">
        <v>86</v>
      </c>
      <c r="AV251" s="13" t="s">
        <v>86</v>
      </c>
      <c r="AW251" s="13" t="s">
        <v>34</v>
      </c>
      <c r="AX251" s="13" t="s">
        <v>76</v>
      </c>
      <c r="AY251" s="178" t="s">
        <v>150</v>
      </c>
    </row>
    <row r="252" spans="2:51" s="13" customFormat="1" ht="22.5">
      <c r="B252" s="176"/>
      <c r="D252" s="177" t="s">
        <v>158</v>
      </c>
      <c r="E252" s="178" t="s">
        <v>1</v>
      </c>
      <c r="F252" s="179" t="s">
        <v>353</v>
      </c>
      <c r="H252" s="180">
        <v>171.37</v>
      </c>
      <c r="I252" s="181"/>
      <c r="L252" s="176"/>
      <c r="M252" s="182"/>
      <c r="N252" s="183"/>
      <c r="O252" s="183"/>
      <c r="P252" s="183"/>
      <c r="Q252" s="183"/>
      <c r="R252" s="183"/>
      <c r="S252" s="183"/>
      <c r="T252" s="184"/>
      <c r="AT252" s="178" t="s">
        <v>158</v>
      </c>
      <c r="AU252" s="178" t="s">
        <v>86</v>
      </c>
      <c r="AV252" s="13" t="s">
        <v>86</v>
      </c>
      <c r="AW252" s="13" t="s">
        <v>34</v>
      </c>
      <c r="AX252" s="13" t="s">
        <v>76</v>
      </c>
      <c r="AY252" s="178" t="s">
        <v>150</v>
      </c>
    </row>
    <row r="253" spans="2:51" s="13" customFormat="1" ht="12">
      <c r="B253" s="176"/>
      <c r="D253" s="177" t="s">
        <v>158</v>
      </c>
      <c r="E253" s="178" t="s">
        <v>1</v>
      </c>
      <c r="F253" s="179" t="s">
        <v>354</v>
      </c>
      <c r="H253" s="180">
        <v>95.72</v>
      </c>
      <c r="I253" s="181"/>
      <c r="L253" s="176"/>
      <c r="M253" s="182"/>
      <c r="N253" s="183"/>
      <c r="O253" s="183"/>
      <c r="P253" s="183"/>
      <c r="Q253" s="183"/>
      <c r="R253" s="183"/>
      <c r="S253" s="183"/>
      <c r="T253" s="184"/>
      <c r="AT253" s="178" t="s">
        <v>158</v>
      </c>
      <c r="AU253" s="178" t="s">
        <v>86</v>
      </c>
      <c r="AV253" s="13" t="s">
        <v>86</v>
      </c>
      <c r="AW253" s="13" t="s">
        <v>34</v>
      </c>
      <c r="AX253" s="13" t="s">
        <v>76</v>
      </c>
      <c r="AY253" s="178" t="s">
        <v>150</v>
      </c>
    </row>
    <row r="254" spans="2:51" s="13" customFormat="1" ht="22.5">
      <c r="B254" s="176"/>
      <c r="D254" s="177" t="s">
        <v>158</v>
      </c>
      <c r="E254" s="178" t="s">
        <v>1</v>
      </c>
      <c r="F254" s="179" t="s">
        <v>355</v>
      </c>
      <c r="H254" s="180">
        <v>95.717</v>
      </c>
      <c r="I254" s="181"/>
      <c r="L254" s="176"/>
      <c r="M254" s="182"/>
      <c r="N254" s="183"/>
      <c r="O254" s="183"/>
      <c r="P254" s="183"/>
      <c r="Q254" s="183"/>
      <c r="R254" s="183"/>
      <c r="S254" s="183"/>
      <c r="T254" s="184"/>
      <c r="AT254" s="178" t="s">
        <v>158</v>
      </c>
      <c r="AU254" s="178" t="s">
        <v>86</v>
      </c>
      <c r="AV254" s="13" t="s">
        <v>86</v>
      </c>
      <c r="AW254" s="13" t="s">
        <v>34</v>
      </c>
      <c r="AX254" s="13" t="s">
        <v>76</v>
      </c>
      <c r="AY254" s="178" t="s">
        <v>150</v>
      </c>
    </row>
    <row r="255" spans="1:65" s="2" customFormat="1" ht="21.75" customHeight="1">
      <c r="A255" s="32"/>
      <c r="B255" s="161"/>
      <c r="C255" s="185" t="s">
        <v>356</v>
      </c>
      <c r="D255" s="185" t="s">
        <v>168</v>
      </c>
      <c r="E255" s="186" t="s">
        <v>357</v>
      </c>
      <c r="F255" s="187" t="s">
        <v>358</v>
      </c>
      <c r="G255" s="188" t="s">
        <v>155</v>
      </c>
      <c r="H255" s="189">
        <v>754.759</v>
      </c>
      <c r="I255" s="190"/>
      <c r="J255" s="191">
        <f>ROUND(I255*H255,2)</f>
        <v>0</v>
      </c>
      <c r="K255" s="192"/>
      <c r="L255" s="193"/>
      <c r="M255" s="194" t="s">
        <v>1</v>
      </c>
      <c r="N255" s="195" t="s">
        <v>41</v>
      </c>
      <c r="O255" s="58"/>
      <c r="P255" s="172">
        <f>O255*H255</f>
        <v>0</v>
      </c>
      <c r="Q255" s="172">
        <v>0.0048</v>
      </c>
      <c r="R255" s="172">
        <f>Q255*H255</f>
        <v>3.6228431999999997</v>
      </c>
      <c r="S255" s="172">
        <v>0</v>
      </c>
      <c r="T255" s="173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4" t="s">
        <v>172</v>
      </c>
      <c r="AT255" s="174" t="s">
        <v>168</v>
      </c>
      <c r="AU255" s="174" t="s">
        <v>86</v>
      </c>
      <c r="AY255" s="17" t="s">
        <v>150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7" t="s">
        <v>84</v>
      </c>
      <c r="BK255" s="175">
        <f>ROUND(I255*H255,2)</f>
        <v>0</v>
      </c>
      <c r="BL255" s="17" t="s">
        <v>156</v>
      </c>
      <c r="BM255" s="174" t="s">
        <v>359</v>
      </c>
    </row>
    <row r="256" spans="1:47" s="2" customFormat="1" ht="19.5">
      <c r="A256" s="32"/>
      <c r="B256" s="33"/>
      <c r="C256" s="32"/>
      <c r="D256" s="177" t="s">
        <v>335</v>
      </c>
      <c r="E256" s="32"/>
      <c r="F256" s="203" t="s">
        <v>346</v>
      </c>
      <c r="G256" s="32"/>
      <c r="H256" s="32"/>
      <c r="I256" s="96"/>
      <c r="J256" s="32"/>
      <c r="K256" s="32"/>
      <c r="L256" s="33"/>
      <c r="M256" s="204"/>
      <c r="N256" s="205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335</v>
      </c>
      <c r="AU256" s="17" t="s">
        <v>86</v>
      </c>
    </row>
    <row r="257" spans="2:51" s="13" customFormat="1" ht="12">
      <c r="B257" s="176"/>
      <c r="D257" s="177" t="s">
        <v>158</v>
      </c>
      <c r="F257" s="179" t="s">
        <v>360</v>
      </c>
      <c r="H257" s="180">
        <v>754.759</v>
      </c>
      <c r="I257" s="181"/>
      <c r="L257" s="176"/>
      <c r="M257" s="182"/>
      <c r="N257" s="183"/>
      <c r="O257" s="183"/>
      <c r="P257" s="183"/>
      <c r="Q257" s="183"/>
      <c r="R257" s="183"/>
      <c r="S257" s="183"/>
      <c r="T257" s="184"/>
      <c r="AT257" s="178" t="s">
        <v>158</v>
      </c>
      <c r="AU257" s="178" t="s">
        <v>86</v>
      </c>
      <c r="AV257" s="13" t="s">
        <v>86</v>
      </c>
      <c r="AW257" s="13" t="s">
        <v>3</v>
      </c>
      <c r="AX257" s="13" t="s">
        <v>84</v>
      </c>
      <c r="AY257" s="178" t="s">
        <v>150</v>
      </c>
    </row>
    <row r="258" spans="1:65" s="2" customFormat="1" ht="21.75" customHeight="1">
      <c r="A258" s="32"/>
      <c r="B258" s="161"/>
      <c r="C258" s="162" t="s">
        <v>361</v>
      </c>
      <c r="D258" s="162" t="s">
        <v>152</v>
      </c>
      <c r="E258" s="163" t="s">
        <v>362</v>
      </c>
      <c r="F258" s="164" t="s">
        <v>363</v>
      </c>
      <c r="G258" s="165" t="s">
        <v>155</v>
      </c>
      <c r="H258" s="166">
        <v>44.663</v>
      </c>
      <c r="I258" s="167"/>
      <c r="J258" s="168">
        <f>ROUND(I258*H258,2)</f>
        <v>0</v>
      </c>
      <c r="K258" s="169"/>
      <c r="L258" s="33"/>
      <c r="M258" s="170" t="s">
        <v>1</v>
      </c>
      <c r="N258" s="171" t="s">
        <v>41</v>
      </c>
      <c r="O258" s="58"/>
      <c r="P258" s="172">
        <f>O258*H258</f>
        <v>0</v>
      </c>
      <c r="Q258" s="172">
        <v>0.0067</v>
      </c>
      <c r="R258" s="172">
        <f>Q258*H258</f>
        <v>0.2992421</v>
      </c>
      <c r="S258" s="172">
        <v>0</v>
      </c>
      <c r="T258" s="173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4" t="s">
        <v>156</v>
      </c>
      <c r="AT258" s="174" t="s">
        <v>152</v>
      </c>
      <c r="AU258" s="174" t="s">
        <v>86</v>
      </c>
      <c r="AY258" s="17" t="s">
        <v>150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7" t="s">
        <v>84</v>
      </c>
      <c r="BK258" s="175">
        <f>ROUND(I258*H258,2)</f>
        <v>0</v>
      </c>
      <c r="BL258" s="17" t="s">
        <v>156</v>
      </c>
      <c r="BM258" s="174" t="s">
        <v>364</v>
      </c>
    </row>
    <row r="259" spans="2:51" s="14" customFormat="1" ht="12">
      <c r="B259" s="196"/>
      <c r="D259" s="177" t="s">
        <v>158</v>
      </c>
      <c r="E259" s="197" t="s">
        <v>1</v>
      </c>
      <c r="F259" s="198" t="s">
        <v>365</v>
      </c>
      <c r="H259" s="197" t="s">
        <v>1</v>
      </c>
      <c r="I259" s="199"/>
      <c r="L259" s="196"/>
      <c r="M259" s="200"/>
      <c r="N259" s="201"/>
      <c r="O259" s="201"/>
      <c r="P259" s="201"/>
      <c r="Q259" s="201"/>
      <c r="R259" s="201"/>
      <c r="S259" s="201"/>
      <c r="T259" s="202"/>
      <c r="AT259" s="197" t="s">
        <v>158</v>
      </c>
      <c r="AU259" s="197" t="s">
        <v>86</v>
      </c>
      <c r="AV259" s="14" t="s">
        <v>84</v>
      </c>
      <c r="AW259" s="14" t="s">
        <v>34</v>
      </c>
      <c r="AX259" s="14" t="s">
        <v>76</v>
      </c>
      <c r="AY259" s="197" t="s">
        <v>150</v>
      </c>
    </row>
    <row r="260" spans="2:51" s="13" customFormat="1" ht="12">
      <c r="B260" s="176"/>
      <c r="D260" s="177" t="s">
        <v>158</v>
      </c>
      <c r="E260" s="178" t="s">
        <v>1</v>
      </c>
      <c r="F260" s="179" t="s">
        <v>366</v>
      </c>
      <c r="H260" s="180">
        <v>11.205</v>
      </c>
      <c r="I260" s="181"/>
      <c r="L260" s="176"/>
      <c r="M260" s="182"/>
      <c r="N260" s="183"/>
      <c r="O260" s="183"/>
      <c r="P260" s="183"/>
      <c r="Q260" s="183"/>
      <c r="R260" s="183"/>
      <c r="S260" s="183"/>
      <c r="T260" s="184"/>
      <c r="AT260" s="178" t="s">
        <v>158</v>
      </c>
      <c r="AU260" s="178" t="s">
        <v>86</v>
      </c>
      <c r="AV260" s="13" t="s">
        <v>86</v>
      </c>
      <c r="AW260" s="13" t="s">
        <v>34</v>
      </c>
      <c r="AX260" s="13" t="s">
        <v>76</v>
      </c>
      <c r="AY260" s="178" t="s">
        <v>150</v>
      </c>
    </row>
    <row r="261" spans="2:51" s="13" customFormat="1" ht="12">
      <c r="B261" s="176"/>
      <c r="D261" s="177" t="s">
        <v>158</v>
      </c>
      <c r="E261" s="178" t="s">
        <v>1</v>
      </c>
      <c r="F261" s="179" t="s">
        <v>367</v>
      </c>
      <c r="H261" s="180">
        <v>2.28</v>
      </c>
      <c r="I261" s="181"/>
      <c r="L261" s="176"/>
      <c r="M261" s="182"/>
      <c r="N261" s="183"/>
      <c r="O261" s="183"/>
      <c r="P261" s="183"/>
      <c r="Q261" s="183"/>
      <c r="R261" s="183"/>
      <c r="S261" s="183"/>
      <c r="T261" s="184"/>
      <c r="AT261" s="178" t="s">
        <v>158</v>
      </c>
      <c r="AU261" s="178" t="s">
        <v>86</v>
      </c>
      <c r="AV261" s="13" t="s">
        <v>86</v>
      </c>
      <c r="AW261" s="13" t="s">
        <v>34</v>
      </c>
      <c r="AX261" s="13" t="s">
        <v>76</v>
      </c>
      <c r="AY261" s="178" t="s">
        <v>150</v>
      </c>
    </row>
    <row r="262" spans="2:51" s="13" customFormat="1" ht="12">
      <c r="B262" s="176"/>
      <c r="D262" s="177" t="s">
        <v>158</v>
      </c>
      <c r="E262" s="178" t="s">
        <v>1</v>
      </c>
      <c r="F262" s="179" t="s">
        <v>368</v>
      </c>
      <c r="H262" s="180">
        <v>3.24</v>
      </c>
      <c r="I262" s="181"/>
      <c r="L262" s="176"/>
      <c r="M262" s="182"/>
      <c r="N262" s="183"/>
      <c r="O262" s="183"/>
      <c r="P262" s="183"/>
      <c r="Q262" s="183"/>
      <c r="R262" s="183"/>
      <c r="S262" s="183"/>
      <c r="T262" s="184"/>
      <c r="AT262" s="178" t="s">
        <v>158</v>
      </c>
      <c r="AU262" s="178" t="s">
        <v>86</v>
      </c>
      <c r="AV262" s="13" t="s">
        <v>86</v>
      </c>
      <c r="AW262" s="13" t="s">
        <v>34</v>
      </c>
      <c r="AX262" s="13" t="s">
        <v>76</v>
      </c>
      <c r="AY262" s="178" t="s">
        <v>150</v>
      </c>
    </row>
    <row r="263" spans="2:51" s="13" customFormat="1" ht="12">
      <c r="B263" s="176"/>
      <c r="D263" s="177" t="s">
        <v>158</v>
      </c>
      <c r="E263" s="178" t="s">
        <v>1</v>
      </c>
      <c r="F263" s="179" t="s">
        <v>369</v>
      </c>
      <c r="H263" s="180">
        <v>13.695</v>
      </c>
      <c r="I263" s="181"/>
      <c r="L263" s="176"/>
      <c r="M263" s="182"/>
      <c r="N263" s="183"/>
      <c r="O263" s="183"/>
      <c r="P263" s="183"/>
      <c r="Q263" s="183"/>
      <c r="R263" s="183"/>
      <c r="S263" s="183"/>
      <c r="T263" s="184"/>
      <c r="AT263" s="178" t="s">
        <v>158</v>
      </c>
      <c r="AU263" s="178" t="s">
        <v>86</v>
      </c>
      <c r="AV263" s="13" t="s">
        <v>86</v>
      </c>
      <c r="AW263" s="13" t="s">
        <v>34</v>
      </c>
      <c r="AX263" s="13" t="s">
        <v>76</v>
      </c>
      <c r="AY263" s="178" t="s">
        <v>150</v>
      </c>
    </row>
    <row r="264" spans="2:51" s="13" customFormat="1" ht="12">
      <c r="B264" s="176"/>
      <c r="D264" s="177" t="s">
        <v>158</v>
      </c>
      <c r="E264" s="178" t="s">
        <v>1</v>
      </c>
      <c r="F264" s="179" t="s">
        <v>367</v>
      </c>
      <c r="H264" s="180">
        <v>2.28</v>
      </c>
      <c r="I264" s="181"/>
      <c r="L264" s="176"/>
      <c r="M264" s="182"/>
      <c r="N264" s="183"/>
      <c r="O264" s="183"/>
      <c r="P264" s="183"/>
      <c r="Q264" s="183"/>
      <c r="R264" s="183"/>
      <c r="S264" s="183"/>
      <c r="T264" s="184"/>
      <c r="AT264" s="178" t="s">
        <v>158</v>
      </c>
      <c r="AU264" s="178" t="s">
        <v>86</v>
      </c>
      <c r="AV264" s="13" t="s">
        <v>86</v>
      </c>
      <c r="AW264" s="13" t="s">
        <v>34</v>
      </c>
      <c r="AX264" s="13" t="s">
        <v>76</v>
      </c>
      <c r="AY264" s="178" t="s">
        <v>150</v>
      </c>
    </row>
    <row r="265" spans="2:51" s="13" customFormat="1" ht="12">
      <c r="B265" s="176"/>
      <c r="D265" s="177" t="s">
        <v>158</v>
      </c>
      <c r="E265" s="178" t="s">
        <v>1</v>
      </c>
      <c r="F265" s="179" t="s">
        <v>370</v>
      </c>
      <c r="H265" s="180">
        <v>1.86</v>
      </c>
      <c r="I265" s="181"/>
      <c r="L265" s="176"/>
      <c r="M265" s="182"/>
      <c r="N265" s="183"/>
      <c r="O265" s="183"/>
      <c r="P265" s="183"/>
      <c r="Q265" s="183"/>
      <c r="R265" s="183"/>
      <c r="S265" s="183"/>
      <c r="T265" s="184"/>
      <c r="AT265" s="178" t="s">
        <v>158</v>
      </c>
      <c r="AU265" s="178" t="s">
        <v>86</v>
      </c>
      <c r="AV265" s="13" t="s">
        <v>86</v>
      </c>
      <c r="AW265" s="13" t="s">
        <v>34</v>
      </c>
      <c r="AX265" s="13" t="s">
        <v>76</v>
      </c>
      <c r="AY265" s="178" t="s">
        <v>150</v>
      </c>
    </row>
    <row r="266" spans="2:51" s="13" customFormat="1" ht="12">
      <c r="B266" s="176"/>
      <c r="D266" s="177" t="s">
        <v>158</v>
      </c>
      <c r="E266" s="178" t="s">
        <v>1</v>
      </c>
      <c r="F266" s="179" t="s">
        <v>371</v>
      </c>
      <c r="H266" s="180">
        <v>5.4</v>
      </c>
      <c r="I266" s="181"/>
      <c r="L266" s="176"/>
      <c r="M266" s="182"/>
      <c r="N266" s="183"/>
      <c r="O266" s="183"/>
      <c r="P266" s="183"/>
      <c r="Q266" s="183"/>
      <c r="R266" s="183"/>
      <c r="S266" s="183"/>
      <c r="T266" s="184"/>
      <c r="AT266" s="178" t="s">
        <v>158</v>
      </c>
      <c r="AU266" s="178" t="s">
        <v>86</v>
      </c>
      <c r="AV266" s="13" t="s">
        <v>86</v>
      </c>
      <c r="AW266" s="13" t="s">
        <v>34</v>
      </c>
      <c r="AX266" s="13" t="s">
        <v>76</v>
      </c>
      <c r="AY266" s="178" t="s">
        <v>150</v>
      </c>
    </row>
    <row r="267" spans="2:51" s="13" customFormat="1" ht="12">
      <c r="B267" s="176"/>
      <c r="D267" s="177" t="s">
        <v>158</v>
      </c>
      <c r="E267" s="178" t="s">
        <v>1</v>
      </c>
      <c r="F267" s="179" t="s">
        <v>372</v>
      </c>
      <c r="H267" s="180">
        <v>0.9</v>
      </c>
      <c r="I267" s="181"/>
      <c r="L267" s="176"/>
      <c r="M267" s="182"/>
      <c r="N267" s="183"/>
      <c r="O267" s="183"/>
      <c r="P267" s="183"/>
      <c r="Q267" s="183"/>
      <c r="R267" s="183"/>
      <c r="S267" s="183"/>
      <c r="T267" s="184"/>
      <c r="AT267" s="178" t="s">
        <v>158</v>
      </c>
      <c r="AU267" s="178" t="s">
        <v>86</v>
      </c>
      <c r="AV267" s="13" t="s">
        <v>86</v>
      </c>
      <c r="AW267" s="13" t="s">
        <v>34</v>
      </c>
      <c r="AX267" s="13" t="s">
        <v>76</v>
      </c>
      <c r="AY267" s="178" t="s">
        <v>150</v>
      </c>
    </row>
    <row r="268" spans="2:51" s="13" customFormat="1" ht="12">
      <c r="B268" s="176"/>
      <c r="D268" s="177" t="s">
        <v>158</v>
      </c>
      <c r="E268" s="178" t="s">
        <v>1</v>
      </c>
      <c r="F268" s="179" t="s">
        <v>373</v>
      </c>
      <c r="H268" s="180">
        <v>0.5181</v>
      </c>
      <c r="I268" s="181"/>
      <c r="L268" s="176"/>
      <c r="M268" s="182"/>
      <c r="N268" s="183"/>
      <c r="O268" s="183"/>
      <c r="P268" s="183"/>
      <c r="Q268" s="183"/>
      <c r="R268" s="183"/>
      <c r="S268" s="183"/>
      <c r="T268" s="184"/>
      <c r="AT268" s="178" t="s">
        <v>158</v>
      </c>
      <c r="AU268" s="178" t="s">
        <v>86</v>
      </c>
      <c r="AV268" s="13" t="s">
        <v>86</v>
      </c>
      <c r="AW268" s="13" t="s">
        <v>34</v>
      </c>
      <c r="AX268" s="13" t="s">
        <v>76</v>
      </c>
      <c r="AY268" s="178" t="s">
        <v>150</v>
      </c>
    </row>
    <row r="269" spans="2:51" s="13" customFormat="1" ht="12">
      <c r="B269" s="176"/>
      <c r="D269" s="177" t="s">
        <v>158</v>
      </c>
      <c r="E269" s="178" t="s">
        <v>1</v>
      </c>
      <c r="F269" s="179" t="s">
        <v>374</v>
      </c>
      <c r="H269" s="180">
        <v>1.92</v>
      </c>
      <c r="I269" s="181"/>
      <c r="L269" s="176"/>
      <c r="M269" s="182"/>
      <c r="N269" s="183"/>
      <c r="O269" s="183"/>
      <c r="P269" s="183"/>
      <c r="Q269" s="183"/>
      <c r="R269" s="183"/>
      <c r="S269" s="183"/>
      <c r="T269" s="184"/>
      <c r="AT269" s="178" t="s">
        <v>158</v>
      </c>
      <c r="AU269" s="178" t="s">
        <v>86</v>
      </c>
      <c r="AV269" s="13" t="s">
        <v>86</v>
      </c>
      <c r="AW269" s="13" t="s">
        <v>34</v>
      </c>
      <c r="AX269" s="13" t="s">
        <v>76</v>
      </c>
      <c r="AY269" s="178" t="s">
        <v>150</v>
      </c>
    </row>
    <row r="270" spans="2:51" s="13" customFormat="1" ht="12">
      <c r="B270" s="176"/>
      <c r="D270" s="177" t="s">
        <v>158</v>
      </c>
      <c r="E270" s="178" t="s">
        <v>1</v>
      </c>
      <c r="F270" s="179" t="s">
        <v>375</v>
      </c>
      <c r="H270" s="180">
        <v>1.365</v>
      </c>
      <c r="I270" s="181"/>
      <c r="L270" s="176"/>
      <c r="M270" s="182"/>
      <c r="N270" s="183"/>
      <c r="O270" s="183"/>
      <c r="P270" s="183"/>
      <c r="Q270" s="183"/>
      <c r="R270" s="183"/>
      <c r="S270" s="183"/>
      <c r="T270" s="184"/>
      <c r="AT270" s="178" t="s">
        <v>158</v>
      </c>
      <c r="AU270" s="178" t="s">
        <v>86</v>
      </c>
      <c r="AV270" s="13" t="s">
        <v>86</v>
      </c>
      <c r="AW270" s="13" t="s">
        <v>34</v>
      </c>
      <c r="AX270" s="13" t="s">
        <v>76</v>
      </c>
      <c r="AY270" s="178" t="s">
        <v>150</v>
      </c>
    </row>
    <row r="271" spans="1:65" s="2" customFormat="1" ht="21.75" customHeight="1">
      <c r="A271" s="32"/>
      <c r="B271" s="161"/>
      <c r="C271" s="185" t="s">
        <v>376</v>
      </c>
      <c r="D271" s="185" t="s">
        <v>168</v>
      </c>
      <c r="E271" s="186" t="s">
        <v>377</v>
      </c>
      <c r="F271" s="187" t="s">
        <v>378</v>
      </c>
      <c r="G271" s="188" t="s">
        <v>155</v>
      </c>
      <c r="H271" s="189">
        <v>49.129</v>
      </c>
      <c r="I271" s="190"/>
      <c r="J271" s="191">
        <f>ROUND(I271*H271,2)</f>
        <v>0</v>
      </c>
      <c r="K271" s="192"/>
      <c r="L271" s="193"/>
      <c r="M271" s="194" t="s">
        <v>1</v>
      </c>
      <c r="N271" s="195" t="s">
        <v>41</v>
      </c>
      <c r="O271" s="58"/>
      <c r="P271" s="172">
        <f>O271*H271</f>
        <v>0</v>
      </c>
      <c r="Q271" s="172">
        <v>0.0006</v>
      </c>
      <c r="R271" s="172">
        <f>Q271*H271</f>
        <v>0.029477399999999997</v>
      </c>
      <c r="S271" s="172">
        <v>0</v>
      </c>
      <c r="T271" s="173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4" t="s">
        <v>172</v>
      </c>
      <c r="AT271" s="174" t="s">
        <v>168</v>
      </c>
      <c r="AU271" s="174" t="s">
        <v>86</v>
      </c>
      <c r="AY271" s="17" t="s">
        <v>150</v>
      </c>
      <c r="BE271" s="175">
        <f>IF(N271="základní",J271,0)</f>
        <v>0</v>
      </c>
      <c r="BF271" s="175">
        <f>IF(N271="snížená",J271,0)</f>
        <v>0</v>
      </c>
      <c r="BG271" s="175">
        <f>IF(N271="zákl. přenesená",J271,0)</f>
        <v>0</v>
      </c>
      <c r="BH271" s="175">
        <f>IF(N271="sníž. přenesená",J271,0)</f>
        <v>0</v>
      </c>
      <c r="BI271" s="175">
        <f>IF(N271="nulová",J271,0)</f>
        <v>0</v>
      </c>
      <c r="BJ271" s="17" t="s">
        <v>84</v>
      </c>
      <c r="BK271" s="175">
        <f>ROUND(I271*H271,2)</f>
        <v>0</v>
      </c>
      <c r="BL271" s="17" t="s">
        <v>156</v>
      </c>
      <c r="BM271" s="174" t="s">
        <v>379</v>
      </c>
    </row>
    <row r="272" spans="1:47" s="2" customFormat="1" ht="19.5">
      <c r="A272" s="32"/>
      <c r="B272" s="33"/>
      <c r="C272" s="32"/>
      <c r="D272" s="177" t="s">
        <v>335</v>
      </c>
      <c r="E272" s="32"/>
      <c r="F272" s="203" t="s">
        <v>380</v>
      </c>
      <c r="G272" s="32"/>
      <c r="H272" s="32"/>
      <c r="I272" s="96"/>
      <c r="J272" s="32"/>
      <c r="K272" s="32"/>
      <c r="L272" s="33"/>
      <c r="M272" s="204"/>
      <c r="N272" s="205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335</v>
      </c>
      <c r="AU272" s="17" t="s">
        <v>86</v>
      </c>
    </row>
    <row r="273" spans="2:51" s="13" customFormat="1" ht="12">
      <c r="B273" s="176"/>
      <c r="D273" s="177" t="s">
        <v>158</v>
      </c>
      <c r="F273" s="179" t="s">
        <v>381</v>
      </c>
      <c r="H273" s="180">
        <v>49.129</v>
      </c>
      <c r="I273" s="181"/>
      <c r="L273" s="176"/>
      <c r="M273" s="182"/>
      <c r="N273" s="183"/>
      <c r="O273" s="183"/>
      <c r="P273" s="183"/>
      <c r="Q273" s="183"/>
      <c r="R273" s="183"/>
      <c r="S273" s="183"/>
      <c r="T273" s="184"/>
      <c r="AT273" s="178" t="s">
        <v>158</v>
      </c>
      <c r="AU273" s="178" t="s">
        <v>86</v>
      </c>
      <c r="AV273" s="13" t="s">
        <v>86</v>
      </c>
      <c r="AW273" s="13" t="s">
        <v>3</v>
      </c>
      <c r="AX273" s="13" t="s">
        <v>84</v>
      </c>
      <c r="AY273" s="178" t="s">
        <v>150</v>
      </c>
    </row>
    <row r="274" spans="1:65" s="2" customFormat="1" ht="21.75" customHeight="1">
      <c r="A274" s="32"/>
      <c r="B274" s="161"/>
      <c r="C274" s="162" t="s">
        <v>382</v>
      </c>
      <c r="D274" s="162" t="s">
        <v>152</v>
      </c>
      <c r="E274" s="163" t="s">
        <v>383</v>
      </c>
      <c r="F274" s="164" t="s">
        <v>384</v>
      </c>
      <c r="G274" s="165" t="s">
        <v>296</v>
      </c>
      <c r="H274" s="166">
        <v>241.604</v>
      </c>
      <c r="I274" s="167"/>
      <c r="J274" s="168">
        <f>ROUND(I274*H274,2)</f>
        <v>0</v>
      </c>
      <c r="K274" s="169"/>
      <c r="L274" s="33"/>
      <c r="M274" s="170" t="s">
        <v>1</v>
      </c>
      <c r="N274" s="171" t="s">
        <v>41</v>
      </c>
      <c r="O274" s="58"/>
      <c r="P274" s="172">
        <f>O274*H274</f>
        <v>0</v>
      </c>
      <c r="Q274" s="172">
        <v>0.00331</v>
      </c>
      <c r="R274" s="172">
        <f>Q274*H274</f>
        <v>0.7997092400000001</v>
      </c>
      <c r="S274" s="172">
        <v>0</v>
      </c>
      <c r="T274" s="173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4" t="s">
        <v>156</v>
      </c>
      <c r="AT274" s="174" t="s">
        <v>152</v>
      </c>
      <c r="AU274" s="174" t="s">
        <v>86</v>
      </c>
      <c r="AY274" s="17" t="s">
        <v>150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17" t="s">
        <v>84</v>
      </c>
      <c r="BK274" s="175">
        <f>ROUND(I274*H274,2)</f>
        <v>0</v>
      </c>
      <c r="BL274" s="17" t="s">
        <v>156</v>
      </c>
      <c r="BM274" s="174" t="s">
        <v>385</v>
      </c>
    </row>
    <row r="275" spans="2:51" s="14" customFormat="1" ht="12">
      <c r="B275" s="196"/>
      <c r="D275" s="177" t="s">
        <v>158</v>
      </c>
      <c r="E275" s="197" t="s">
        <v>1</v>
      </c>
      <c r="F275" s="198" t="s">
        <v>386</v>
      </c>
      <c r="H275" s="197" t="s">
        <v>1</v>
      </c>
      <c r="I275" s="199"/>
      <c r="L275" s="196"/>
      <c r="M275" s="200"/>
      <c r="N275" s="201"/>
      <c r="O275" s="201"/>
      <c r="P275" s="201"/>
      <c r="Q275" s="201"/>
      <c r="R275" s="201"/>
      <c r="S275" s="201"/>
      <c r="T275" s="202"/>
      <c r="AT275" s="197" t="s">
        <v>158</v>
      </c>
      <c r="AU275" s="197" t="s">
        <v>86</v>
      </c>
      <c r="AV275" s="14" t="s">
        <v>84</v>
      </c>
      <c r="AW275" s="14" t="s">
        <v>34</v>
      </c>
      <c r="AX275" s="14" t="s">
        <v>76</v>
      </c>
      <c r="AY275" s="197" t="s">
        <v>150</v>
      </c>
    </row>
    <row r="276" spans="2:51" s="13" customFormat="1" ht="12">
      <c r="B276" s="176"/>
      <c r="D276" s="177" t="s">
        <v>158</v>
      </c>
      <c r="E276" s="178" t="s">
        <v>1</v>
      </c>
      <c r="F276" s="179" t="s">
        <v>387</v>
      </c>
      <c r="H276" s="180">
        <v>57.15</v>
      </c>
      <c r="I276" s="181"/>
      <c r="L276" s="176"/>
      <c r="M276" s="182"/>
      <c r="N276" s="183"/>
      <c r="O276" s="183"/>
      <c r="P276" s="183"/>
      <c r="Q276" s="183"/>
      <c r="R276" s="183"/>
      <c r="S276" s="183"/>
      <c r="T276" s="184"/>
      <c r="AT276" s="178" t="s">
        <v>158</v>
      </c>
      <c r="AU276" s="178" t="s">
        <v>86</v>
      </c>
      <c r="AV276" s="13" t="s">
        <v>86</v>
      </c>
      <c r="AW276" s="13" t="s">
        <v>34</v>
      </c>
      <c r="AX276" s="13" t="s">
        <v>76</v>
      </c>
      <c r="AY276" s="178" t="s">
        <v>150</v>
      </c>
    </row>
    <row r="277" spans="2:51" s="13" customFormat="1" ht="12">
      <c r="B277" s="176"/>
      <c r="D277" s="177" t="s">
        <v>158</v>
      </c>
      <c r="E277" s="178" t="s">
        <v>1</v>
      </c>
      <c r="F277" s="179" t="s">
        <v>388</v>
      </c>
      <c r="H277" s="180">
        <v>12</v>
      </c>
      <c r="I277" s="181"/>
      <c r="L277" s="176"/>
      <c r="M277" s="182"/>
      <c r="N277" s="183"/>
      <c r="O277" s="183"/>
      <c r="P277" s="183"/>
      <c r="Q277" s="183"/>
      <c r="R277" s="183"/>
      <c r="S277" s="183"/>
      <c r="T277" s="184"/>
      <c r="AT277" s="178" t="s">
        <v>158</v>
      </c>
      <c r="AU277" s="178" t="s">
        <v>86</v>
      </c>
      <c r="AV277" s="13" t="s">
        <v>86</v>
      </c>
      <c r="AW277" s="13" t="s">
        <v>34</v>
      </c>
      <c r="AX277" s="13" t="s">
        <v>76</v>
      </c>
      <c r="AY277" s="178" t="s">
        <v>150</v>
      </c>
    </row>
    <row r="278" spans="2:51" s="13" customFormat="1" ht="12">
      <c r="B278" s="176"/>
      <c r="D278" s="177" t="s">
        <v>158</v>
      </c>
      <c r="E278" s="178" t="s">
        <v>1</v>
      </c>
      <c r="F278" s="179" t="s">
        <v>389</v>
      </c>
      <c r="H278" s="180">
        <v>15.6</v>
      </c>
      <c r="I278" s="181"/>
      <c r="L278" s="176"/>
      <c r="M278" s="182"/>
      <c r="N278" s="183"/>
      <c r="O278" s="183"/>
      <c r="P278" s="183"/>
      <c r="Q278" s="183"/>
      <c r="R278" s="183"/>
      <c r="S278" s="183"/>
      <c r="T278" s="184"/>
      <c r="AT278" s="178" t="s">
        <v>158</v>
      </c>
      <c r="AU278" s="178" t="s">
        <v>86</v>
      </c>
      <c r="AV278" s="13" t="s">
        <v>86</v>
      </c>
      <c r="AW278" s="13" t="s">
        <v>34</v>
      </c>
      <c r="AX278" s="13" t="s">
        <v>76</v>
      </c>
      <c r="AY278" s="178" t="s">
        <v>150</v>
      </c>
    </row>
    <row r="279" spans="2:51" s="13" customFormat="1" ht="12">
      <c r="B279" s="176"/>
      <c r="D279" s="177" t="s">
        <v>158</v>
      </c>
      <c r="E279" s="178" t="s">
        <v>1</v>
      </c>
      <c r="F279" s="179" t="s">
        <v>390</v>
      </c>
      <c r="H279" s="180">
        <v>69.85</v>
      </c>
      <c r="I279" s="181"/>
      <c r="L279" s="176"/>
      <c r="M279" s="182"/>
      <c r="N279" s="183"/>
      <c r="O279" s="183"/>
      <c r="P279" s="183"/>
      <c r="Q279" s="183"/>
      <c r="R279" s="183"/>
      <c r="S279" s="183"/>
      <c r="T279" s="184"/>
      <c r="AT279" s="178" t="s">
        <v>158</v>
      </c>
      <c r="AU279" s="178" t="s">
        <v>86</v>
      </c>
      <c r="AV279" s="13" t="s">
        <v>86</v>
      </c>
      <c r="AW279" s="13" t="s">
        <v>34</v>
      </c>
      <c r="AX279" s="13" t="s">
        <v>76</v>
      </c>
      <c r="AY279" s="178" t="s">
        <v>150</v>
      </c>
    </row>
    <row r="280" spans="2:51" s="13" customFormat="1" ht="12">
      <c r="B280" s="176"/>
      <c r="D280" s="177" t="s">
        <v>158</v>
      </c>
      <c r="E280" s="178" t="s">
        <v>1</v>
      </c>
      <c r="F280" s="179" t="s">
        <v>388</v>
      </c>
      <c r="H280" s="180">
        <v>12</v>
      </c>
      <c r="I280" s="181"/>
      <c r="L280" s="176"/>
      <c r="M280" s="182"/>
      <c r="N280" s="183"/>
      <c r="O280" s="183"/>
      <c r="P280" s="183"/>
      <c r="Q280" s="183"/>
      <c r="R280" s="183"/>
      <c r="S280" s="183"/>
      <c r="T280" s="184"/>
      <c r="AT280" s="178" t="s">
        <v>158</v>
      </c>
      <c r="AU280" s="178" t="s">
        <v>86</v>
      </c>
      <c r="AV280" s="13" t="s">
        <v>86</v>
      </c>
      <c r="AW280" s="13" t="s">
        <v>34</v>
      </c>
      <c r="AX280" s="13" t="s">
        <v>76</v>
      </c>
      <c r="AY280" s="178" t="s">
        <v>150</v>
      </c>
    </row>
    <row r="281" spans="2:51" s="13" customFormat="1" ht="12">
      <c r="B281" s="176"/>
      <c r="D281" s="177" t="s">
        <v>158</v>
      </c>
      <c r="E281" s="178" t="s">
        <v>1</v>
      </c>
      <c r="F281" s="179" t="s">
        <v>391</v>
      </c>
      <c r="H281" s="180">
        <v>19.2</v>
      </c>
      <c r="I281" s="181"/>
      <c r="L281" s="176"/>
      <c r="M281" s="182"/>
      <c r="N281" s="183"/>
      <c r="O281" s="183"/>
      <c r="P281" s="183"/>
      <c r="Q281" s="183"/>
      <c r="R281" s="183"/>
      <c r="S281" s="183"/>
      <c r="T281" s="184"/>
      <c r="AT281" s="178" t="s">
        <v>158</v>
      </c>
      <c r="AU281" s="178" t="s">
        <v>86</v>
      </c>
      <c r="AV281" s="13" t="s">
        <v>86</v>
      </c>
      <c r="AW281" s="13" t="s">
        <v>34</v>
      </c>
      <c r="AX281" s="13" t="s">
        <v>76</v>
      </c>
      <c r="AY281" s="178" t="s">
        <v>150</v>
      </c>
    </row>
    <row r="282" spans="2:51" s="13" customFormat="1" ht="12">
      <c r="B282" s="176"/>
      <c r="D282" s="177" t="s">
        <v>158</v>
      </c>
      <c r="E282" s="178" t="s">
        <v>1</v>
      </c>
      <c r="F282" s="179" t="s">
        <v>392</v>
      </c>
      <c r="H282" s="180">
        <v>4.15</v>
      </c>
      <c r="I282" s="181"/>
      <c r="L282" s="176"/>
      <c r="M282" s="182"/>
      <c r="N282" s="183"/>
      <c r="O282" s="183"/>
      <c r="P282" s="183"/>
      <c r="Q282" s="183"/>
      <c r="R282" s="183"/>
      <c r="S282" s="183"/>
      <c r="T282" s="184"/>
      <c r="AT282" s="178" t="s">
        <v>158</v>
      </c>
      <c r="AU282" s="178" t="s">
        <v>86</v>
      </c>
      <c r="AV282" s="13" t="s">
        <v>86</v>
      </c>
      <c r="AW282" s="13" t="s">
        <v>34</v>
      </c>
      <c r="AX282" s="13" t="s">
        <v>76</v>
      </c>
      <c r="AY282" s="178" t="s">
        <v>150</v>
      </c>
    </row>
    <row r="283" spans="2:51" s="13" customFormat="1" ht="12">
      <c r="B283" s="176"/>
      <c r="D283" s="177" t="s">
        <v>158</v>
      </c>
      <c r="E283" s="178" t="s">
        <v>1</v>
      </c>
      <c r="F283" s="179" t="s">
        <v>393</v>
      </c>
      <c r="H283" s="180">
        <v>9.6</v>
      </c>
      <c r="I283" s="181"/>
      <c r="L283" s="176"/>
      <c r="M283" s="182"/>
      <c r="N283" s="183"/>
      <c r="O283" s="183"/>
      <c r="P283" s="183"/>
      <c r="Q283" s="183"/>
      <c r="R283" s="183"/>
      <c r="S283" s="183"/>
      <c r="T283" s="184"/>
      <c r="AT283" s="178" t="s">
        <v>158</v>
      </c>
      <c r="AU283" s="178" t="s">
        <v>86</v>
      </c>
      <c r="AV283" s="13" t="s">
        <v>86</v>
      </c>
      <c r="AW283" s="13" t="s">
        <v>34</v>
      </c>
      <c r="AX283" s="13" t="s">
        <v>76</v>
      </c>
      <c r="AY283" s="178" t="s">
        <v>150</v>
      </c>
    </row>
    <row r="284" spans="2:51" s="13" customFormat="1" ht="12">
      <c r="B284" s="176"/>
      <c r="D284" s="177" t="s">
        <v>158</v>
      </c>
      <c r="E284" s="178" t="s">
        <v>1</v>
      </c>
      <c r="F284" s="179" t="s">
        <v>394</v>
      </c>
      <c r="H284" s="180">
        <v>28</v>
      </c>
      <c r="I284" s="181"/>
      <c r="L284" s="176"/>
      <c r="M284" s="182"/>
      <c r="N284" s="183"/>
      <c r="O284" s="183"/>
      <c r="P284" s="183"/>
      <c r="Q284" s="183"/>
      <c r="R284" s="183"/>
      <c r="S284" s="183"/>
      <c r="T284" s="184"/>
      <c r="AT284" s="178" t="s">
        <v>158</v>
      </c>
      <c r="AU284" s="178" t="s">
        <v>86</v>
      </c>
      <c r="AV284" s="13" t="s">
        <v>86</v>
      </c>
      <c r="AW284" s="13" t="s">
        <v>34</v>
      </c>
      <c r="AX284" s="13" t="s">
        <v>76</v>
      </c>
      <c r="AY284" s="178" t="s">
        <v>150</v>
      </c>
    </row>
    <row r="285" spans="2:51" s="13" customFormat="1" ht="12">
      <c r="B285" s="176"/>
      <c r="D285" s="177" t="s">
        <v>158</v>
      </c>
      <c r="E285" s="178" t="s">
        <v>1</v>
      </c>
      <c r="F285" s="179" t="s">
        <v>395</v>
      </c>
      <c r="H285" s="180">
        <v>3.4</v>
      </c>
      <c r="I285" s="181"/>
      <c r="L285" s="176"/>
      <c r="M285" s="182"/>
      <c r="N285" s="183"/>
      <c r="O285" s="183"/>
      <c r="P285" s="183"/>
      <c r="Q285" s="183"/>
      <c r="R285" s="183"/>
      <c r="S285" s="183"/>
      <c r="T285" s="184"/>
      <c r="AT285" s="178" t="s">
        <v>158</v>
      </c>
      <c r="AU285" s="178" t="s">
        <v>86</v>
      </c>
      <c r="AV285" s="13" t="s">
        <v>86</v>
      </c>
      <c r="AW285" s="13" t="s">
        <v>34</v>
      </c>
      <c r="AX285" s="13" t="s">
        <v>76</v>
      </c>
      <c r="AY285" s="178" t="s">
        <v>150</v>
      </c>
    </row>
    <row r="286" spans="2:51" s="13" customFormat="1" ht="12">
      <c r="B286" s="176"/>
      <c r="D286" s="177" t="s">
        <v>158</v>
      </c>
      <c r="E286" s="178" t="s">
        <v>1</v>
      </c>
      <c r="F286" s="179" t="s">
        <v>396</v>
      </c>
      <c r="H286" s="180">
        <v>3.454</v>
      </c>
      <c r="I286" s="181"/>
      <c r="L286" s="176"/>
      <c r="M286" s="182"/>
      <c r="N286" s="183"/>
      <c r="O286" s="183"/>
      <c r="P286" s="183"/>
      <c r="Q286" s="183"/>
      <c r="R286" s="183"/>
      <c r="S286" s="183"/>
      <c r="T286" s="184"/>
      <c r="AT286" s="178" t="s">
        <v>158</v>
      </c>
      <c r="AU286" s="178" t="s">
        <v>86</v>
      </c>
      <c r="AV286" s="13" t="s">
        <v>86</v>
      </c>
      <c r="AW286" s="13" t="s">
        <v>34</v>
      </c>
      <c r="AX286" s="13" t="s">
        <v>76</v>
      </c>
      <c r="AY286" s="178" t="s">
        <v>150</v>
      </c>
    </row>
    <row r="287" spans="2:51" s="13" customFormat="1" ht="12">
      <c r="B287" s="176"/>
      <c r="D287" s="177" t="s">
        <v>158</v>
      </c>
      <c r="E287" s="178" t="s">
        <v>1</v>
      </c>
      <c r="F287" s="179" t="s">
        <v>397</v>
      </c>
      <c r="H287" s="180">
        <v>7.2</v>
      </c>
      <c r="I287" s="181"/>
      <c r="L287" s="176"/>
      <c r="M287" s="182"/>
      <c r="N287" s="183"/>
      <c r="O287" s="183"/>
      <c r="P287" s="183"/>
      <c r="Q287" s="183"/>
      <c r="R287" s="183"/>
      <c r="S287" s="183"/>
      <c r="T287" s="184"/>
      <c r="AT287" s="178" t="s">
        <v>158</v>
      </c>
      <c r="AU287" s="178" t="s">
        <v>86</v>
      </c>
      <c r="AV287" s="13" t="s">
        <v>86</v>
      </c>
      <c r="AW287" s="13" t="s">
        <v>34</v>
      </c>
      <c r="AX287" s="13" t="s">
        <v>76</v>
      </c>
      <c r="AY287" s="178" t="s">
        <v>150</v>
      </c>
    </row>
    <row r="288" spans="1:65" s="2" customFormat="1" ht="21.75" customHeight="1">
      <c r="A288" s="32"/>
      <c r="B288" s="161"/>
      <c r="C288" s="185" t="s">
        <v>398</v>
      </c>
      <c r="D288" s="185" t="s">
        <v>168</v>
      </c>
      <c r="E288" s="186" t="s">
        <v>399</v>
      </c>
      <c r="F288" s="187" t="s">
        <v>400</v>
      </c>
      <c r="G288" s="188" t="s">
        <v>155</v>
      </c>
      <c r="H288" s="189">
        <v>93.018</v>
      </c>
      <c r="I288" s="190"/>
      <c r="J288" s="191">
        <f>ROUND(I288*H288,2)</f>
        <v>0</v>
      </c>
      <c r="K288" s="192"/>
      <c r="L288" s="193"/>
      <c r="M288" s="194" t="s">
        <v>1</v>
      </c>
      <c r="N288" s="195" t="s">
        <v>41</v>
      </c>
      <c r="O288" s="58"/>
      <c r="P288" s="172">
        <f>O288*H288</f>
        <v>0</v>
      </c>
      <c r="Q288" s="172">
        <v>0.0006</v>
      </c>
      <c r="R288" s="172">
        <f>Q288*H288</f>
        <v>0.055810799999999994</v>
      </c>
      <c r="S288" s="172">
        <v>0</v>
      </c>
      <c r="T288" s="173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4" t="s">
        <v>172</v>
      </c>
      <c r="AT288" s="174" t="s">
        <v>168</v>
      </c>
      <c r="AU288" s="174" t="s">
        <v>86</v>
      </c>
      <c r="AY288" s="17" t="s">
        <v>150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17" t="s">
        <v>84</v>
      </c>
      <c r="BK288" s="175">
        <f>ROUND(I288*H288,2)</f>
        <v>0</v>
      </c>
      <c r="BL288" s="17" t="s">
        <v>156</v>
      </c>
      <c r="BM288" s="174" t="s">
        <v>401</v>
      </c>
    </row>
    <row r="289" spans="1:47" s="2" customFormat="1" ht="19.5">
      <c r="A289" s="32"/>
      <c r="B289" s="33"/>
      <c r="C289" s="32"/>
      <c r="D289" s="177" t="s">
        <v>335</v>
      </c>
      <c r="E289" s="32"/>
      <c r="F289" s="203" t="s">
        <v>346</v>
      </c>
      <c r="G289" s="32"/>
      <c r="H289" s="32"/>
      <c r="I289" s="96"/>
      <c r="J289" s="32"/>
      <c r="K289" s="32"/>
      <c r="L289" s="33"/>
      <c r="M289" s="204"/>
      <c r="N289" s="205"/>
      <c r="O289" s="58"/>
      <c r="P289" s="58"/>
      <c r="Q289" s="58"/>
      <c r="R289" s="58"/>
      <c r="S289" s="58"/>
      <c r="T289" s="59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7" t="s">
        <v>335</v>
      </c>
      <c r="AU289" s="17" t="s">
        <v>86</v>
      </c>
    </row>
    <row r="290" spans="2:51" s="14" customFormat="1" ht="12">
      <c r="B290" s="196"/>
      <c r="D290" s="177" t="s">
        <v>158</v>
      </c>
      <c r="E290" s="197" t="s">
        <v>1</v>
      </c>
      <c r="F290" s="198" t="s">
        <v>386</v>
      </c>
      <c r="H290" s="197" t="s">
        <v>1</v>
      </c>
      <c r="I290" s="199"/>
      <c r="L290" s="196"/>
      <c r="M290" s="200"/>
      <c r="N290" s="201"/>
      <c r="O290" s="201"/>
      <c r="P290" s="201"/>
      <c r="Q290" s="201"/>
      <c r="R290" s="201"/>
      <c r="S290" s="201"/>
      <c r="T290" s="202"/>
      <c r="AT290" s="197" t="s">
        <v>158</v>
      </c>
      <c r="AU290" s="197" t="s">
        <v>86</v>
      </c>
      <c r="AV290" s="14" t="s">
        <v>84</v>
      </c>
      <c r="AW290" s="14" t="s">
        <v>34</v>
      </c>
      <c r="AX290" s="14" t="s">
        <v>76</v>
      </c>
      <c r="AY290" s="197" t="s">
        <v>150</v>
      </c>
    </row>
    <row r="291" spans="2:51" s="13" customFormat="1" ht="12">
      <c r="B291" s="176"/>
      <c r="D291" s="177" t="s">
        <v>158</v>
      </c>
      <c r="E291" s="178" t="s">
        <v>1</v>
      </c>
      <c r="F291" s="179" t="s">
        <v>402</v>
      </c>
      <c r="H291" s="180">
        <v>20.0025</v>
      </c>
      <c r="I291" s="181"/>
      <c r="L291" s="176"/>
      <c r="M291" s="182"/>
      <c r="N291" s="183"/>
      <c r="O291" s="183"/>
      <c r="P291" s="183"/>
      <c r="Q291" s="183"/>
      <c r="R291" s="183"/>
      <c r="S291" s="183"/>
      <c r="T291" s="184"/>
      <c r="AT291" s="178" t="s">
        <v>158</v>
      </c>
      <c r="AU291" s="178" t="s">
        <v>86</v>
      </c>
      <c r="AV291" s="13" t="s">
        <v>86</v>
      </c>
      <c r="AW291" s="13" t="s">
        <v>34</v>
      </c>
      <c r="AX291" s="13" t="s">
        <v>76</v>
      </c>
      <c r="AY291" s="178" t="s">
        <v>150</v>
      </c>
    </row>
    <row r="292" spans="2:51" s="13" customFormat="1" ht="12">
      <c r="B292" s="176"/>
      <c r="D292" s="177" t="s">
        <v>158</v>
      </c>
      <c r="E292" s="178" t="s">
        <v>1</v>
      </c>
      <c r="F292" s="179" t="s">
        <v>403</v>
      </c>
      <c r="H292" s="180">
        <v>4.2</v>
      </c>
      <c r="I292" s="181"/>
      <c r="L292" s="176"/>
      <c r="M292" s="182"/>
      <c r="N292" s="183"/>
      <c r="O292" s="183"/>
      <c r="P292" s="183"/>
      <c r="Q292" s="183"/>
      <c r="R292" s="183"/>
      <c r="S292" s="183"/>
      <c r="T292" s="184"/>
      <c r="AT292" s="178" t="s">
        <v>158</v>
      </c>
      <c r="AU292" s="178" t="s">
        <v>86</v>
      </c>
      <c r="AV292" s="13" t="s">
        <v>86</v>
      </c>
      <c r="AW292" s="13" t="s">
        <v>34</v>
      </c>
      <c r="AX292" s="13" t="s">
        <v>76</v>
      </c>
      <c r="AY292" s="178" t="s">
        <v>150</v>
      </c>
    </row>
    <row r="293" spans="2:51" s="13" customFormat="1" ht="12">
      <c r="B293" s="176"/>
      <c r="D293" s="177" t="s">
        <v>158</v>
      </c>
      <c r="E293" s="178" t="s">
        <v>1</v>
      </c>
      <c r="F293" s="179" t="s">
        <v>404</v>
      </c>
      <c r="H293" s="180">
        <v>5.46</v>
      </c>
      <c r="I293" s="181"/>
      <c r="L293" s="176"/>
      <c r="M293" s="182"/>
      <c r="N293" s="183"/>
      <c r="O293" s="183"/>
      <c r="P293" s="183"/>
      <c r="Q293" s="183"/>
      <c r="R293" s="183"/>
      <c r="S293" s="183"/>
      <c r="T293" s="184"/>
      <c r="AT293" s="178" t="s">
        <v>158</v>
      </c>
      <c r="AU293" s="178" t="s">
        <v>86</v>
      </c>
      <c r="AV293" s="13" t="s">
        <v>86</v>
      </c>
      <c r="AW293" s="13" t="s">
        <v>34</v>
      </c>
      <c r="AX293" s="13" t="s">
        <v>76</v>
      </c>
      <c r="AY293" s="178" t="s">
        <v>150</v>
      </c>
    </row>
    <row r="294" spans="2:51" s="13" customFormat="1" ht="12">
      <c r="B294" s="176"/>
      <c r="D294" s="177" t="s">
        <v>158</v>
      </c>
      <c r="E294" s="178" t="s">
        <v>1</v>
      </c>
      <c r="F294" s="179" t="s">
        <v>405</v>
      </c>
      <c r="H294" s="180">
        <v>24.4475</v>
      </c>
      <c r="I294" s="181"/>
      <c r="L294" s="176"/>
      <c r="M294" s="182"/>
      <c r="N294" s="183"/>
      <c r="O294" s="183"/>
      <c r="P294" s="183"/>
      <c r="Q294" s="183"/>
      <c r="R294" s="183"/>
      <c r="S294" s="183"/>
      <c r="T294" s="184"/>
      <c r="AT294" s="178" t="s">
        <v>158</v>
      </c>
      <c r="AU294" s="178" t="s">
        <v>86</v>
      </c>
      <c r="AV294" s="13" t="s">
        <v>86</v>
      </c>
      <c r="AW294" s="13" t="s">
        <v>34</v>
      </c>
      <c r="AX294" s="13" t="s">
        <v>76</v>
      </c>
      <c r="AY294" s="178" t="s">
        <v>150</v>
      </c>
    </row>
    <row r="295" spans="2:51" s="13" customFormat="1" ht="12">
      <c r="B295" s="176"/>
      <c r="D295" s="177" t="s">
        <v>158</v>
      </c>
      <c r="E295" s="178" t="s">
        <v>1</v>
      </c>
      <c r="F295" s="179" t="s">
        <v>403</v>
      </c>
      <c r="H295" s="180">
        <v>4.2</v>
      </c>
      <c r="I295" s="181"/>
      <c r="L295" s="176"/>
      <c r="M295" s="182"/>
      <c r="N295" s="183"/>
      <c r="O295" s="183"/>
      <c r="P295" s="183"/>
      <c r="Q295" s="183"/>
      <c r="R295" s="183"/>
      <c r="S295" s="183"/>
      <c r="T295" s="184"/>
      <c r="AT295" s="178" t="s">
        <v>158</v>
      </c>
      <c r="AU295" s="178" t="s">
        <v>86</v>
      </c>
      <c r="AV295" s="13" t="s">
        <v>86</v>
      </c>
      <c r="AW295" s="13" t="s">
        <v>34</v>
      </c>
      <c r="AX295" s="13" t="s">
        <v>76</v>
      </c>
      <c r="AY295" s="178" t="s">
        <v>150</v>
      </c>
    </row>
    <row r="296" spans="2:51" s="13" customFormat="1" ht="12">
      <c r="B296" s="176"/>
      <c r="D296" s="177" t="s">
        <v>158</v>
      </c>
      <c r="E296" s="178" t="s">
        <v>1</v>
      </c>
      <c r="F296" s="179" t="s">
        <v>406</v>
      </c>
      <c r="H296" s="180">
        <v>6.72</v>
      </c>
      <c r="I296" s="181"/>
      <c r="L296" s="176"/>
      <c r="M296" s="182"/>
      <c r="N296" s="183"/>
      <c r="O296" s="183"/>
      <c r="P296" s="183"/>
      <c r="Q296" s="183"/>
      <c r="R296" s="183"/>
      <c r="S296" s="183"/>
      <c r="T296" s="184"/>
      <c r="AT296" s="178" t="s">
        <v>158</v>
      </c>
      <c r="AU296" s="178" t="s">
        <v>86</v>
      </c>
      <c r="AV296" s="13" t="s">
        <v>86</v>
      </c>
      <c r="AW296" s="13" t="s">
        <v>34</v>
      </c>
      <c r="AX296" s="13" t="s">
        <v>76</v>
      </c>
      <c r="AY296" s="178" t="s">
        <v>150</v>
      </c>
    </row>
    <row r="297" spans="2:51" s="13" customFormat="1" ht="12">
      <c r="B297" s="176"/>
      <c r="D297" s="177" t="s">
        <v>158</v>
      </c>
      <c r="E297" s="178" t="s">
        <v>1</v>
      </c>
      <c r="F297" s="179" t="s">
        <v>407</v>
      </c>
      <c r="H297" s="180">
        <v>1.4525</v>
      </c>
      <c r="I297" s="181"/>
      <c r="L297" s="176"/>
      <c r="M297" s="182"/>
      <c r="N297" s="183"/>
      <c r="O297" s="183"/>
      <c r="P297" s="183"/>
      <c r="Q297" s="183"/>
      <c r="R297" s="183"/>
      <c r="S297" s="183"/>
      <c r="T297" s="184"/>
      <c r="AT297" s="178" t="s">
        <v>158</v>
      </c>
      <c r="AU297" s="178" t="s">
        <v>86</v>
      </c>
      <c r="AV297" s="13" t="s">
        <v>86</v>
      </c>
      <c r="AW297" s="13" t="s">
        <v>34</v>
      </c>
      <c r="AX297" s="13" t="s">
        <v>76</v>
      </c>
      <c r="AY297" s="178" t="s">
        <v>150</v>
      </c>
    </row>
    <row r="298" spans="2:51" s="13" customFormat="1" ht="12">
      <c r="B298" s="176"/>
      <c r="D298" s="177" t="s">
        <v>158</v>
      </c>
      <c r="E298" s="178" t="s">
        <v>1</v>
      </c>
      <c r="F298" s="179" t="s">
        <v>408</v>
      </c>
      <c r="H298" s="180">
        <v>3.36</v>
      </c>
      <c r="I298" s="181"/>
      <c r="L298" s="176"/>
      <c r="M298" s="182"/>
      <c r="N298" s="183"/>
      <c r="O298" s="183"/>
      <c r="P298" s="183"/>
      <c r="Q298" s="183"/>
      <c r="R298" s="183"/>
      <c r="S298" s="183"/>
      <c r="T298" s="184"/>
      <c r="AT298" s="178" t="s">
        <v>158</v>
      </c>
      <c r="AU298" s="178" t="s">
        <v>86</v>
      </c>
      <c r="AV298" s="13" t="s">
        <v>86</v>
      </c>
      <c r="AW298" s="13" t="s">
        <v>34</v>
      </c>
      <c r="AX298" s="13" t="s">
        <v>76</v>
      </c>
      <c r="AY298" s="178" t="s">
        <v>150</v>
      </c>
    </row>
    <row r="299" spans="2:51" s="13" customFormat="1" ht="12">
      <c r="B299" s="176"/>
      <c r="D299" s="177" t="s">
        <v>158</v>
      </c>
      <c r="E299" s="178" t="s">
        <v>1</v>
      </c>
      <c r="F299" s="179" t="s">
        <v>409</v>
      </c>
      <c r="H299" s="180">
        <v>9.8</v>
      </c>
      <c r="I299" s="181"/>
      <c r="L299" s="176"/>
      <c r="M299" s="182"/>
      <c r="N299" s="183"/>
      <c r="O299" s="183"/>
      <c r="P299" s="183"/>
      <c r="Q299" s="183"/>
      <c r="R299" s="183"/>
      <c r="S299" s="183"/>
      <c r="T299" s="184"/>
      <c r="AT299" s="178" t="s">
        <v>158</v>
      </c>
      <c r="AU299" s="178" t="s">
        <v>86</v>
      </c>
      <c r="AV299" s="13" t="s">
        <v>86</v>
      </c>
      <c r="AW299" s="13" t="s">
        <v>34</v>
      </c>
      <c r="AX299" s="13" t="s">
        <v>76</v>
      </c>
      <c r="AY299" s="178" t="s">
        <v>150</v>
      </c>
    </row>
    <row r="300" spans="2:51" s="13" customFormat="1" ht="12">
      <c r="B300" s="176"/>
      <c r="D300" s="177" t="s">
        <v>158</v>
      </c>
      <c r="E300" s="178" t="s">
        <v>1</v>
      </c>
      <c r="F300" s="179" t="s">
        <v>410</v>
      </c>
      <c r="H300" s="180">
        <v>1.19</v>
      </c>
      <c r="I300" s="181"/>
      <c r="L300" s="176"/>
      <c r="M300" s="182"/>
      <c r="N300" s="183"/>
      <c r="O300" s="183"/>
      <c r="P300" s="183"/>
      <c r="Q300" s="183"/>
      <c r="R300" s="183"/>
      <c r="S300" s="183"/>
      <c r="T300" s="184"/>
      <c r="AT300" s="178" t="s">
        <v>158</v>
      </c>
      <c r="AU300" s="178" t="s">
        <v>86</v>
      </c>
      <c r="AV300" s="13" t="s">
        <v>86</v>
      </c>
      <c r="AW300" s="13" t="s">
        <v>34</v>
      </c>
      <c r="AX300" s="13" t="s">
        <v>76</v>
      </c>
      <c r="AY300" s="178" t="s">
        <v>150</v>
      </c>
    </row>
    <row r="301" spans="2:51" s="13" customFormat="1" ht="12">
      <c r="B301" s="176"/>
      <c r="D301" s="177" t="s">
        <v>158</v>
      </c>
      <c r="E301" s="178" t="s">
        <v>1</v>
      </c>
      <c r="F301" s="179" t="s">
        <v>411</v>
      </c>
      <c r="H301" s="180">
        <v>1.2089</v>
      </c>
      <c r="I301" s="181"/>
      <c r="L301" s="176"/>
      <c r="M301" s="182"/>
      <c r="N301" s="183"/>
      <c r="O301" s="183"/>
      <c r="P301" s="183"/>
      <c r="Q301" s="183"/>
      <c r="R301" s="183"/>
      <c r="S301" s="183"/>
      <c r="T301" s="184"/>
      <c r="AT301" s="178" t="s">
        <v>158</v>
      </c>
      <c r="AU301" s="178" t="s">
        <v>86</v>
      </c>
      <c r="AV301" s="13" t="s">
        <v>86</v>
      </c>
      <c r="AW301" s="13" t="s">
        <v>34</v>
      </c>
      <c r="AX301" s="13" t="s">
        <v>76</v>
      </c>
      <c r="AY301" s="178" t="s">
        <v>150</v>
      </c>
    </row>
    <row r="302" spans="2:51" s="13" customFormat="1" ht="12">
      <c r="B302" s="176"/>
      <c r="D302" s="177" t="s">
        <v>158</v>
      </c>
      <c r="E302" s="178" t="s">
        <v>1</v>
      </c>
      <c r="F302" s="179" t="s">
        <v>412</v>
      </c>
      <c r="H302" s="180">
        <v>2.52</v>
      </c>
      <c r="I302" s="181"/>
      <c r="L302" s="176"/>
      <c r="M302" s="182"/>
      <c r="N302" s="183"/>
      <c r="O302" s="183"/>
      <c r="P302" s="183"/>
      <c r="Q302" s="183"/>
      <c r="R302" s="183"/>
      <c r="S302" s="183"/>
      <c r="T302" s="184"/>
      <c r="AT302" s="178" t="s">
        <v>158</v>
      </c>
      <c r="AU302" s="178" t="s">
        <v>86</v>
      </c>
      <c r="AV302" s="13" t="s">
        <v>86</v>
      </c>
      <c r="AW302" s="13" t="s">
        <v>34</v>
      </c>
      <c r="AX302" s="13" t="s">
        <v>76</v>
      </c>
      <c r="AY302" s="178" t="s">
        <v>150</v>
      </c>
    </row>
    <row r="303" spans="2:51" s="13" customFormat="1" ht="12">
      <c r="B303" s="176"/>
      <c r="D303" s="177" t="s">
        <v>158</v>
      </c>
      <c r="F303" s="179" t="s">
        <v>413</v>
      </c>
      <c r="H303" s="180">
        <v>93.018</v>
      </c>
      <c r="I303" s="181"/>
      <c r="L303" s="176"/>
      <c r="M303" s="182"/>
      <c r="N303" s="183"/>
      <c r="O303" s="183"/>
      <c r="P303" s="183"/>
      <c r="Q303" s="183"/>
      <c r="R303" s="183"/>
      <c r="S303" s="183"/>
      <c r="T303" s="184"/>
      <c r="AT303" s="178" t="s">
        <v>158</v>
      </c>
      <c r="AU303" s="178" t="s">
        <v>86</v>
      </c>
      <c r="AV303" s="13" t="s">
        <v>86</v>
      </c>
      <c r="AW303" s="13" t="s">
        <v>3</v>
      </c>
      <c r="AX303" s="13" t="s">
        <v>84</v>
      </c>
      <c r="AY303" s="178" t="s">
        <v>150</v>
      </c>
    </row>
    <row r="304" spans="1:65" s="2" customFormat="1" ht="21.75" customHeight="1">
      <c r="A304" s="32"/>
      <c r="B304" s="161"/>
      <c r="C304" s="162" t="s">
        <v>414</v>
      </c>
      <c r="D304" s="162" t="s">
        <v>152</v>
      </c>
      <c r="E304" s="163" t="s">
        <v>415</v>
      </c>
      <c r="F304" s="164" t="s">
        <v>416</v>
      </c>
      <c r="G304" s="165" t="s">
        <v>155</v>
      </c>
      <c r="H304" s="166">
        <v>2</v>
      </c>
      <c r="I304" s="167"/>
      <c r="J304" s="168">
        <f>ROUND(I304*H304,2)</f>
        <v>0</v>
      </c>
      <c r="K304" s="169"/>
      <c r="L304" s="33"/>
      <c r="M304" s="170" t="s">
        <v>1</v>
      </c>
      <c r="N304" s="171" t="s">
        <v>41</v>
      </c>
      <c r="O304" s="58"/>
      <c r="P304" s="172">
        <f>O304*H304</f>
        <v>0</v>
      </c>
      <c r="Q304" s="172">
        <v>0.00944</v>
      </c>
      <c r="R304" s="172">
        <f>Q304*H304</f>
        <v>0.01888</v>
      </c>
      <c r="S304" s="172">
        <v>0</v>
      </c>
      <c r="T304" s="173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4" t="s">
        <v>156</v>
      </c>
      <c r="AT304" s="174" t="s">
        <v>152</v>
      </c>
      <c r="AU304" s="174" t="s">
        <v>86</v>
      </c>
      <c r="AY304" s="17" t="s">
        <v>150</v>
      </c>
      <c r="BE304" s="175">
        <f>IF(N304="základní",J304,0)</f>
        <v>0</v>
      </c>
      <c r="BF304" s="175">
        <f>IF(N304="snížená",J304,0)</f>
        <v>0</v>
      </c>
      <c r="BG304" s="175">
        <f>IF(N304="zákl. přenesená",J304,0)</f>
        <v>0</v>
      </c>
      <c r="BH304" s="175">
        <f>IF(N304="sníž. přenesená",J304,0)</f>
        <v>0</v>
      </c>
      <c r="BI304" s="175">
        <f>IF(N304="nulová",J304,0)</f>
        <v>0</v>
      </c>
      <c r="BJ304" s="17" t="s">
        <v>84</v>
      </c>
      <c r="BK304" s="175">
        <f>ROUND(I304*H304,2)</f>
        <v>0</v>
      </c>
      <c r="BL304" s="17" t="s">
        <v>156</v>
      </c>
      <c r="BM304" s="174" t="s">
        <v>417</v>
      </c>
    </row>
    <row r="305" spans="2:51" s="13" customFormat="1" ht="12">
      <c r="B305" s="176"/>
      <c r="D305" s="177" t="s">
        <v>158</v>
      </c>
      <c r="E305" s="178" t="s">
        <v>1</v>
      </c>
      <c r="F305" s="179" t="s">
        <v>418</v>
      </c>
      <c r="H305" s="180">
        <v>2</v>
      </c>
      <c r="I305" s="181"/>
      <c r="L305" s="176"/>
      <c r="M305" s="182"/>
      <c r="N305" s="183"/>
      <c r="O305" s="183"/>
      <c r="P305" s="183"/>
      <c r="Q305" s="183"/>
      <c r="R305" s="183"/>
      <c r="S305" s="183"/>
      <c r="T305" s="184"/>
      <c r="AT305" s="178" t="s">
        <v>158</v>
      </c>
      <c r="AU305" s="178" t="s">
        <v>86</v>
      </c>
      <c r="AV305" s="13" t="s">
        <v>86</v>
      </c>
      <c r="AW305" s="13" t="s">
        <v>34</v>
      </c>
      <c r="AX305" s="13" t="s">
        <v>76</v>
      </c>
      <c r="AY305" s="178" t="s">
        <v>150</v>
      </c>
    </row>
    <row r="306" spans="1:65" s="2" customFormat="1" ht="21.75" customHeight="1">
      <c r="A306" s="32"/>
      <c r="B306" s="161"/>
      <c r="C306" s="185" t="s">
        <v>419</v>
      </c>
      <c r="D306" s="185" t="s">
        <v>168</v>
      </c>
      <c r="E306" s="186" t="s">
        <v>420</v>
      </c>
      <c r="F306" s="187" t="s">
        <v>421</v>
      </c>
      <c r="G306" s="188" t="s">
        <v>155</v>
      </c>
      <c r="H306" s="189">
        <v>2.04</v>
      </c>
      <c r="I306" s="190"/>
      <c r="J306" s="191">
        <f>ROUND(I306*H306,2)</f>
        <v>0</v>
      </c>
      <c r="K306" s="192"/>
      <c r="L306" s="193"/>
      <c r="M306" s="194" t="s">
        <v>1</v>
      </c>
      <c r="N306" s="195" t="s">
        <v>41</v>
      </c>
      <c r="O306" s="58"/>
      <c r="P306" s="172">
        <f>O306*H306</f>
        <v>0</v>
      </c>
      <c r="Q306" s="172">
        <v>0.018</v>
      </c>
      <c r="R306" s="172">
        <f>Q306*H306</f>
        <v>0.036719999999999996</v>
      </c>
      <c r="S306" s="172">
        <v>0</v>
      </c>
      <c r="T306" s="173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4" t="s">
        <v>172</v>
      </c>
      <c r="AT306" s="174" t="s">
        <v>168</v>
      </c>
      <c r="AU306" s="174" t="s">
        <v>86</v>
      </c>
      <c r="AY306" s="17" t="s">
        <v>150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7" t="s">
        <v>84</v>
      </c>
      <c r="BK306" s="175">
        <f>ROUND(I306*H306,2)</f>
        <v>0</v>
      </c>
      <c r="BL306" s="17" t="s">
        <v>156</v>
      </c>
      <c r="BM306" s="174" t="s">
        <v>422</v>
      </c>
    </row>
    <row r="307" spans="2:51" s="13" customFormat="1" ht="12">
      <c r="B307" s="176"/>
      <c r="D307" s="177" t="s">
        <v>158</v>
      </c>
      <c r="F307" s="179" t="s">
        <v>423</v>
      </c>
      <c r="H307" s="180">
        <v>2.04</v>
      </c>
      <c r="I307" s="181"/>
      <c r="L307" s="176"/>
      <c r="M307" s="182"/>
      <c r="N307" s="183"/>
      <c r="O307" s="183"/>
      <c r="P307" s="183"/>
      <c r="Q307" s="183"/>
      <c r="R307" s="183"/>
      <c r="S307" s="183"/>
      <c r="T307" s="184"/>
      <c r="AT307" s="178" t="s">
        <v>158</v>
      </c>
      <c r="AU307" s="178" t="s">
        <v>86</v>
      </c>
      <c r="AV307" s="13" t="s">
        <v>86</v>
      </c>
      <c r="AW307" s="13" t="s">
        <v>3</v>
      </c>
      <c r="AX307" s="13" t="s">
        <v>84</v>
      </c>
      <c r="AY307" s="178" t="s">
        <v>150</v>
      </c>
    </row>
    <row r="308" spans="1:65" s="2" customFormat="1" ht="21.75" customHeight="1">
      <c r="A308" s="32"/>
      <c r="B308" s="161"/>
      <c r="C308" s="162" t="s">
        <v>424</v>
      </c>
      <c r="D308" s="162" t="s">
        <v>152</v>
      </c>
      <c r="E308" s="163" t="s">
        <v>425</v>
      </c>
      <c r="F308" s="164" t="s">
        <v>426</v>
      </c>
      <c r="G308" s="165" t="s">
        <v>155</v>
      </c>
      <c r="H308" s="166">
        <v>713.077</v>
      </c>
      <c r="I308" s="167"/>
      <c r="J308" s="168">
        <f>ROUND(I308*H308,2)</f>
        <v>0</v>
      </c>
      <c r="K308" s="169"/>
      <c r="L308" s="33"/>
      <c r="M308" s="170" t="s">
        <v>1</v>
      </c>
      <c r="N308" s="171" t="s">
        <v>41</v>
      </c>
      <c r="O308" s="58"/>
      <c r="P308" s="172">
        <f>O308*H308</f>
        <v>0</v>
      </c>
      <c r="Q308" s="172">
        <v>0.00062</v>
      </c>
      <c r="R308" s="172">
        <f>Q308*H308</f>
        <v>0.44210773999999997</v>
      </c>
      <c r="S308" s="172">
        <v>0</v>
      </c>
      <c r="T308" s="173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4" t="s">
        <v>156</v>
      </c>
      <c r="AT308" s="174" t="s">
        <v>152</v>
      </c>
      <c r="AU308" s="174" t="s">
        <v>86</v>
      </c>
      <c r="AY308" s="17" t="s">
        <v>150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7" t="s">
        <v>84</v>
      </c>
      <c r="BK308" s="175">
        <f>ROUND(I308*H308,2)</f>
        <v>0</v>
      </c>
      <c r="BL308" s="17" t="s">
        <v>156</v>
      </c>
      <c r="BM308" s="174" t="s">
        <v>427</v>
      </c>
    </row>
    <row r="309" spans="2:51" s="13" customFormat="1" ht="12">
      <c r="B309" s="176"/>
      <c r="D309" s="177" t="s">
        <v>158</v>
      </c>
      <c r="E309" s="178" t="s">
        <v>1</v>
      </c>
      <c r="F309" s="179" t="s">
        <v>428</v>
      </c>
      <c r="H309" s="180">
        <v>713.077</v>
      </c>
      <c r="I309" s="181"/>
      <c r="L309" s="176"/>
      <c r="M309" s="182"/>
      <c r="N309" s="183"/>
      <c r="O309" s="183"/>
      <c r="P309" s="183"/>
      <c r="Q309" s="183"/>
      <c r="R309" s="183"/>
      <c r="S309" s="183"/>
      <c r="T309" s="184"/>
      <c r="AT309" s="178" t="s">
        <v>158</v>
      </c>
      <c r="AU309" s="178" t="s">
        <v>86</v>
      </c>
      <c r="AV309" s="13" t="s">
        <v>86</v>
      </c>
      <c r="AW309" s="13" t="s">
        <v>34</v>
      </c>
      <c r="AX309" s="13" t="s">
        <v>76</v>
      </c>
      <c r="AY309" s="178" t="s">
        <v>150</v>
      </c>
    </row>
    <row r="310" spans="1:65" s="2" customFormat="1" ht="21.75" customHeight="1">
      <c r="A310" s="32"/>
      <c r="B310" s="161"/>
      <c r="C310" s="162" t="s">
        <v>429</v>
      </c>
      <c r="D310" s="162" t="s">
        <v>152</v>
      </c>
      <c r="E310" s="163" t="s">
        <v>430</v>
      </c>
      <c r="F310" s="164" t="s">
        <v>431</v>
      </c>
      <c r="G310" s="165" t="s">
        <v>155</v>
      </c>
      <c r="H310" s="166">
        <v>232.692</v>
      </c>
      <c r="I310" s="167"/>
      <c r="J310" s="168">
        <f>ROUND(I310*H310,2)</f>
        <v>0</v>
      </c>
      <c r="K310" s="169"/>
      <c r="L310" s="33"/>
      <c r="M310" s="170" t="s">
        <v>1</v>
      </c>
      <c r="N310" s="171" t="s">
        <v>41</v>
      </c>
      <c r="O310" s="58"/>
      <c r="P310" s="172">
        <f>O310*H310</f>
        <v>0</v>
      </c>
      <c r="Q310" s="172">
        <v>0.00062</v>
      </c>
      <c r="R310" s="172">
        <f>Q310*H310</f>
        <v>0.14426904000000002</v>
      </c>
      <c r="S310" s="172">
        <v>0</v>
      </c>
      <c r="T310" s="173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4" t="s">
        <v>156</v>
      </c>
      <c r="AT310" s="174" t="s">
        <v>152</v>
      </c>
      <c r="AU310" s="174" t="s">
        <v>86</v>
      </c>
      <c r="AY310" s="17" t="s">
        <v>150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7" t="s">
        <v>84</v>
      </c>
      <c r="BK310" s="175">
        <f>ROUND(I310*H310,2)</f>
        <v>0</v>
      </c>
      <c r="BL310" s="17" t="s">
        <v>156</v>
      </c>
      <c r="BM310" s="174" t="s">
        <v>432</v>
      </c>
    </row>
    <row r="311" spans="2:51" s="13" customFormat="1" ht="12">
      <c r="B311" s="176"/>
      <c r="D311" s="177" t="s">
        <v>158</v>
      </c>
      <c r="E311" s="178" t="s">
        <v>1</v>
      </c>
      <c r="F311" s="179" t="s">
        <v>433</v>
      </c>
      <c r="H311" s="180">
        <v>232.692</v>
      </c>
      <c r="I311" s="181"/>
      <c r="L311" s="176"/>
      <c r="M311" s="182"/>
      <c r="N311" s="183"/>
      <c r="O311" s="183"/>
      <c r="P311" s="183"/>
      <c r="Q311" s="183"/>
      <c r="R311" s="183"/>
      <c r="S311" s="183"/>
      <c r="T311" s="184"/>
      <c r="AT311" s="178" t="s">
        <v>158</v>
      </c>
      <c r="AU311" s="178" t="s">
        <v>86</v>
      </c>
      <c r="AV311" s="13" t="s">
        <v>86</v>
      </c>
      <c r="AW311" s="13" t="s">
        <v>34</v>
      </c>
      <c r="AX311" s="13" t="s">
        <v>76</v>
      </c>
      <c r="AY311" s="178" t="s">
        <v>150</v>
      </c>
    </row>
    <row r="312" spans="1:65" s="2" customFormat="1" ht="16.5" customHeight="1">
      <c r="A312" s="32"/>
      <c r="B312" s="161"/>
      <c r="C312" s="162" t="s">
        <v>434</v>
      </c>
      <c r="D312" s="162" t="s">
        <v>152</v>
      </c>
      <c r="E312" s="163" t="s">
        <v>435</v>
      </c>
      <c r="F312" s="164" t="s">
        <v>436</v>
      </c>
      <c r="G312" s="165" t="s">
        <v>296</v>
      </c>
      <c r="H312" s="166">
        <v>75.45</v>
      </c>
      <c r="I312" s="167"/>
      <c r="J312" s="168">
        <f>ROUND(I312*H312,2)</f>
        <v>0</v>
      </c>
      <c r="K312" s="169"/>
      <c r="L312" s="33"/>
      <c r="M312" s="170" t="s">
        <v>1</v>
      </c>
      <c r="N312" s="171" t="s">
        <v>41</v>
      </c>
      <c r="O312" s="58"/>
      <c r="P312" s="172">
        <f>O312*H312</f>
        <v>0</v>
      </c>
      <c r="Q312" s="172">
        <v>0.00025</v>
      </c>
      <c r="R312" s="172">
        <f>Q312*H312</f>
        <v>0.0188625</v>
      </c>
      <c r="S312" s="172">
        <v>0</v>
      </c>
      <c r="T312" s="173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4" t="s">
        <v>156</v>
      </c>
      <c r="AT312" s="174" t="s">
        <v>152</v>
      </c>
      <c r="AU312" s="174" t="s">
        <v>86</v>
      </c>
      <c r="AY312" s="17" t="s">
        <v>150</v>
      </c>
      <c r="BE312" s="175">
        <f>IF(N312="základní",J312,0)</f>
        <v>0</v>
      </c>
      <c r="BF312" s="175">
        <f>IF(N312="snížená",J312,0)</f>
        <v>0</v>
      </c>
      <c r="BG312" s="175">
        <f>IF(N312="zákl. přenesená",J312,0)</f>
        <v>0</v>
      </c>
      <c r="BH312" s="175">
        <f>IF(N312="sníž. přenesená",J312,0)</f>
        <v>0</v>
      </c>
      <c r="BI312" s="175">
        <f>IF(N312="nulová",J312,0)</f>
        <v>0</v>
      </c>
      <c r="BJ312" s="17" t="s">
        <v>84</v>
      </c>
      <c r="BK312" s="175">
        <f>ROUND(I312*H312,2)</f>
        <v>0</v>
      </c>
      <c r="BL312" s="17" t="s">
        <v>156</v>
      </c>
      <c r="BM312" s="174" t="s">
        <v>437</v>
      </c>
    </row>
    <row r="313" spans="2:51" s="13" customFormat="1" ht="12">
      <c r="B313" s="176"/>
      <c r="D313" s="177" t="s">
        <v>158</v>
      </c>
      <c r="E313" s="178" t="s">
        <v>1</v>
      </c>
      <c r="F313" s="179" t="s">
        <v>438</v>
      </c>
      <c r="H313" s="180">
        <v>75.45</v>
      </c>
      <c r="I313" s="181"/>
      <c r="L313" s="176"/>
      <c r="M313" s="182"/>
      <c r="N313" s="183"/>
      <c r="O313" s="183"/>
      <c r="P313" s="183"/>
      <c r="Q313" s="183"/>
      <c r="R313" s="183"/>
      <c r="S313" s="183"/>
      <c r="T313" s="184"/>
      <c r="AT313" s="178" t="s">
        <v>158</v>
      </c>
      <c r="AU313" s="178" t="s">
        <v>86</v>
      </c>
      <c r="AV313" s="13" t="s">
        <v>86</v>
      </c>
      <c r="AW313" s="13" t="s">
        <v>34</v>
      </c>
      <c r="AX313" s="13" t="s">
        <v>76</v>
      </c>
      <c r="AY313" s="178" t="s">
        <v>150</v>
      </c>
    </row>
    <row r="314" spans="1:65" s="2" customFormat="1" ht="16.5" customHeight="1">
      <c r="A314" s="32"/>
      <c r="B314" s="161"/>
      <c r="C314" s="185" t="s">
        <v>439</v>
      </c>
      <c r="D314" s="185" t="s">
        <v>168</v>
      </c>
      <c r="E314" s="186" t="s">
        <v>440</v>
      </c>
      <c r="F314" s="187" t="s">
        <v>441</v>
      </c>
      <c r="G314" s="188" t="s">
        <v>296</v>
      </c>
      <c r="H314" s="189">
        <v>79.223</v>
      </c>
      <c r="I314" s="190"/>
      <c r="J314" s="191">
        <f>ROUND(I314*H314,2)</f>
        <v>0</v>
      </c>
      <c r="K314" s="192"/>
      <c r="L314" s="193"/>
      <c r="M314" s="194" t="s">
        <v>1</v>
      </c>
      <c r="N314" s="195" t="s">
        <v>41</v>
      </c>
      <c r="O314" s="58"/>
      <c r="P314" s="172">
        <f>O314*H314</f>
        <v>0</v>
      </c>
      <c r="Q314" s="172">
        <v>0.0002</v>
      </c>
      <c r="R314" s="172">
        <f>Q314*H314</f>
        <v>0.0158446</v>
      </c>
      <c r="S314" s="172">
        <v>0</v>
      </c>
      <c r="T314" s="173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4" t="s">
        <v>172</v>
      </c>
      <c r="AT314" s="174" t="s">
        <v>168</v>
      </c>
      <c r="AU314" s="174" t="s">
        <v>86</v>
      </c>
      <c r="AY314" s="17" t="s">
        <v>150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7" t="s">
        <v>84</v>
      </c>
      <c r="BK314" s="175">
        <f>ROUND(I314*H314,2)</f>
        <v>0</v>
      </c>
      <c r="BL314" s="17" t="s">
        <v>156</v>
      </c>
      <c r="BM314" s="174" t="s">
        <v>442</v>
      </c>
    </row>
    <row r="315" spans="2:51" s="13" customFormat="1" ht="12">
      <c r="B315" s="176"/>
      <c r="D315" s="177" t="s">
        <v>158</v>
      </c>
      <c r="F315" s="179" t="s">
        <v>443</v>
      </c>
      <c r="H315" s="180">
        <v>79.223</v>
      </c>
      <c r="I315" s="181"/>
      <c r="L315" s="176"/>
      <c r="M315" s="182"/>
      <c r="N315" s="183"/>
      <c r="O315" s="183"/>
      <c r="P315" s="183"/>
      <c r="Q315" s="183"/>
      <c r="R315" s="183"/>
      <c r="S315" s="183"/>
      <c r="T315" s="184"/>
      <c r="AT315" s="178" t="s">
        <v>158</v>
      </c>
      <c r="AU315" s="178" t="s">
        <v>86</v>
      </c>
      <c r="AV315" s="13" t="s">
        <v>86</v>
      </c>
      <c r="AW315" s="13" t="s">
        <v>3</v>
      </c>
      <c r="AX315" s="13" t="s">
        <v>84</v>
      </c>
      <c r="AY315" s="178" t="s">
        <v>150</v>
      </c>
    </row>
    <row r="316" spans="1:65" s="2" customFormat="1" ht="21.75" customHeight="1">
      <c r="A316" s="32"/>
      <c r="B316" s="161"/>
      <c r="C316" s="162" t="s">
        <v>444</v>
      </c>
      <c r="D316" s="162" t="s">
        <v>152</v>
      </c>
      <c r="E316" s="163" t="s">
        <v>445</v>
      </c>
      <c r="F316" s="164" t="s">
        <v>446</v>
      </c>
      <c r="G316" s="165" t="s">
        <v>155</v>
      </c>
      <c r="H316" s="166">
        <v>87.597</v>
      </c>
      <c r="I316" s="167"/>
      <c r="J316" s="168">
        <f>ROUND(I316*H316,2)</f>
        <v>0</v>
      </c>
      <c r="K316" s="169"/>
      <c r="L316" s="33"/>
      <c r="M316" s="170" t="s">
        <v>1</v>
      </c>
      <c r="N316" s="171" t="s">
        <v>41</v>
      </c>
      <c r="O316" s="58"/>
      <c r="P316" s="172">
        <f>O316*H316</f>
        <v>0</v>
      </c>
      <c r="Q316" s="172">
        <v>0.0231</v>
      </c>
      <c r="R316" s="172">
        <f>Q316*H316</f>
        <v>2.0234907</v>
      </c>
      <c r="S316" s="172">
        <v>0</v>
      </c>
      <c r="T316" s="173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4" t="s">
        <v>156</v>
      </c>
      <c r="AT316" s="174" t="s">
        <v>152</v>
      </c>
      <c r="AU316" s="174" t="s">
        <v>86</v>
      </c>
      <c r="AY316" s="17" t="s">
        <v>150</v>
      </c>
      <c r="BE316" s="175">
        <f>IF(N316="základní",J316,0)</f>
        <v>0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17" t="s">
        <v>84</v>
      </c>
      <c r="BK316" s="175">
        <f>ROUND(I316*H316,2)</f>
        <v>0</v>
      </c>
      <c r="BL316" s="17" t="s">
        <v>156</v>
      </c>
      <c r="BM316" s="174" t="s">
        <v>447</v>
      </c>
    </row>
    <row r="317" spans="2:51" s="14" customFormat="1" ht="12">
      <c r="B317" s="196"/>
      <c r="D317" s="177" t="s">
        <v>158</v>
      </c>
      <c r="E317" s="197" t="s">
        <v>1</v>
      </c>
      <c r="F317" s="198" t="s">
        <v>448</v>
      </c>
      <c r="H317" s="197" t="s">
        <v>1</v>
      </c>
      <c r="I317" s="199"/>
      <c r="L317" s="196"/>
      <c r="M317" s="200"/>
      <c r="N317" s="201"/>
      <c r="O317" s="201"/>
      <c r="P317" s="201"/>
      <c r="Q317" s="201"/>
      <c r="R317" s="201"/>
      <c r="S317" s="201"/>
      <c r="T317" s="202"/>
      <c r="AT317" s="197" t="s">
        <v>158</v>
      </c>
      <c r="AU317" s="197" t="s">
        <v>86</v>
      </c>
      <c r="AV317" s="14" t="s">
        <v>84</v>
      </c>
      <c r="AW317" s="14" t="s">
        <v>34</v>
      </c>
      <c r="AX317" s="14" t="s">
        <v>76</v>
      </c>
      <c r="AY317" s="197" t="s">
        <v>150</v>
      </c>
    </row>
    <row r="318" spans="2:51" s="13" customFormat="1" ht="22.5">
      <c r="B318" s="176"/>
      <c r="D318" s="177" t="s">
        <v>158</v>
      </c>
      <c r="E318" s="178" t="s">
        <v>1</v>
      </c>
      <c r="F318" s="179" t="s">
        <v>449</v>
      </c>
      <c r="H318" s="180">
        <v>8.632</v>
      </c>
      <c r="I318" s="181"/>
      <c r="L318" s="176"/>
      <c r="M318" s="182"/>
      <c r="N318" s="183"/>
      <c r="O318" s="183"/>
      <c r="P318" s="183"/>
      <c r="Q318" s="183"/>
      <c r="R318" s="183"/>
      <c r="S318" s="183"/>
      <c r="T318" s="184"/>
      <c r="AT318" s="178" t="s">
        <v>158</v>
      </c>
      <c r="AU318" s="178" t="s">
        <v>86</v>
      </c>
      <c r="AV318" s="13" t="s">
        <v>86</v>
      </c>
      <c r="AW318" s="13" t="s">
        <v>34</v>
      </c>
      <c r="AX318" s="13" t="s">
        <v>76</v>
      </c>
      <c r="AY318" s="178" t="s">
        <v>150</v>
      </c>
    </row>
    <row r="319" spans="2:51" s="13" customFormat="1" ht="12">
      <c r="B319" s="176"/>
      <c r="D319" s="177" t="s">
        <v>158</v>
      </c>
      <c r="E319" s="178" t="s">
        <v>1</v>
      </c>
      <c r="F319" s="179" t="s">
        <v>450</v>
      </c>
      <c r="H319" s="180">
        <v>20.1</v>
      </c>
      <c r="I319" s="181"/>
      <c r="L319" s="176"/>
      <c r="M319" s="182"/>
      <c r="N319" s="183"/>
      <c r="O319" s="183"/>
      <c r="P319" s="183"/>
      <c r="Q319" s="183"/>
      <c r="R319" s="183"/>
      <c r="S319" s="183"/>
      <c r="T319" s="184"/>
      <c r="AT319" s="178" t="s">
        <v>158</v>
      </c>
      <c r="AU319" s="178" t="s">
        <v>86</v>
      </c>
      <c r="AV319" s="13" t="s">
        <v>86</v>
      </c>
      <c r="AW319" s="13" t="s">
        <v>34</v>
      </c>
      <c r="AX319" s="13" t="s">
        <v>76</v>
      </c>
      <c r="AY319" s="178" t="s">
        <v>150</v>
      </c>
    </row>
    <row r="320" spans="2:51" s="13" customFormat="1" ht="33.75">
      <c r="B320" s="176"/>
      <c r="D320" s="177" t="s">
        <v>158</v>
      </c>
      <c r="E320" s="178" t="s">
        <v>1</v>
      </c>
      <c r="F320" s="179" t="s">
        <v>451</v>
      </c>
      <c r="H320" s="180">
        <v>55.045</v>
      </c>
      <c r="I320" s="181"/>
      <c r="L320" s="176"/>
      <c r="M320" s="182"/>
      <c r="N320" s="183"/>
      <c r="O320" s="183"/>
      <c r="P320" s="183"/>
      <c r="Q320" s="183"/>
      <c r="R320" s="183"/>
      <c r="S320" s="183"/>
      <c r="T320" s="184"/>
      <c r="AT320" s="178" t="s">
        <v>158</v>
      </c>
      <c r="AU320" s="178" t="s">
        <v>86</v>
      </c>
      <c r="AV320" s="13" t="s">
        <v>86</v>
      </c>
      <c r="AW320" s="13" t="s">
        <v>34</v>
      </c>
      <c r="AX320" s="13" t="s">
        <v>76</v>
      </c>
      <c r="AY320" s="178" t="s">
        <v>150</v>
      </c>
    </row>
    <row r="321" spans="2:51" s="13" customFormat="1" ht="12">
      <c r="B321" s="176"/>
      <c r="D321" s="177" t="s">
        <v>158</v>
      </c>
      <c r="E321" s="178" t="s">
        <v>1</v>
      </c>
      <c r="F321" s="179" t="s">
        <v>452</v>
      </c>
      <c r="H321" s="180">
        <v>3.82</v>
      </c>
      <c r="I321" s="181"/>
      <c r="L321" s="176"/>
      <c r="M321" s="182"/>
      <c r="N321" s="183"/>
      <c r="O321" s="183"/>
      <c r="P321" s="183"/>
      <c r="Q321" s="183"/>
      <c r="R321" s="183"/>
      <c r="S321" s="183"/>
      <c r="T321" s="184"/>
      <c r="AT321" s="178" t="s">
        <v>158</v>
      </c>
      <c r="AU321" s="178" t="s">
        <v>86</v>
      </c>
      <c r="AV321" s="13" t="s">
        <v>86</v>
      </c>
      <c r="AW321" s="13" t="s">
        <v>34</v>
      </c>
      <c r="AX321" s="13" t="s">
        <v>76</v>
      </c>
      <c r="AY321" s="178" t="s">
        <v>150</v>
      </c>
    </row>
    <row r="322" spans="1:65" s="2" customFormat="1" ht="21.75" customHeight="1">
      <c r="A322" s="32"/>
      <c r="B322" s="161"/>
      <c r="C322" s="162" t="s">
        <v>453</v>
      </c>
      <c r="D322" s="162" t="s">
        <v>152</v>
      </c>
      <c r="E322" s="163" t="s">
        <v>454</v>
      </c>
      <c r="F322" s="164" t="s">
        <v>455</v>
      </c>
      <c r="G322" s="165" t="s">
        <v>155</v>
      </c>
      <c r="H322" s="166">
        <v>39.983</v>
      </c>
      <c r="I322" s="167"/>
      <c r="J322" s="168">
        <f>ROUND(I322*H322,2)</f>
        <v>0</v>
      </c>
      <c r="K322" s="169"/>
      <c r="L322" s="33"/>
      <c r="M322" s="170" t="s">
        <v>1</v>
      </c>
      <c r="N322" s="171" t="s">
        <v>41</v>
      </c>
      <c r="O322" s="58"/>
      <c r="P322" s="172">
        <f>O322*H322</f>
        <v>0</v>
      </c>
      <c r="Q322" s="172">
        <v>0.01899</v>
      </c>
      <c r="R322" s="172">
        <f>Q322*H322</f>
        <v>0.75927717</v>
      </c>
      <c r="S322" s="172">
        <v>0</v>
      </c>
      <c r="T322" s="173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4" t="s">
        <v>156</v>
      </c>
      <c r="AT322" s="174" t="s">
        <v>152</v>
      </c>
      <c r="AU322" s="174" t="s">
        <v>86</v>
      </c>
      <c r="AY322" s="17" t="s">
        <v>150</v>
      </c>
      <c r="BE322" s="175">
        <f>IF(N322="základní",J322,0)</f>
        <v>0</v>
      </c>
      <c r="BF322" s="175">
        <f>IF(N322="snížená",J322,0)</f>
        <v>0</v>
      </c>
      <c r="BG322" s="175">
        <f>IF(N322="zákl. přenesená",J322,0)</f>
        <v>0</v>
      </c>
      <c r="BH322" s="175">
        <f>IF(N322="sníž. přenesená",J322,0)</f>
        <v>0</v>
      </c>
      <c r="BI322" s="175">
        <f>IF(N322="nulová",J322,0)</f>
        <v>0</v>
      </c>
      <c r="BJ322" s="17" t="s">
        <v>84</v>
      </c>
      <c r="BK322" s="175">
        <f>ROUND(I322*H322,2)</f>
        <v>0</v>
      </c>
      <c r="BL322" s="17" t="s">
        <v>156</v>
      </c>
      <c r="BM322" s="174" t="s">
        <v>456</v>
      </c>
    </row>
    <row r="323" spans="2:51" s="14" customFormat="1" ht="12">
      <c r="B323" s="196"/>
      <c r="D323" s="177" t="s">
        <v>158</v>
      </c>
      <c r="E323" s="197" t="s">
        <v>1</v>
      </c>
      <c r="F323" s="198" t="s">
        <v>284</v>
      </c>
      <c r="H323" s="197" t="s">
        <v>1</v>
      </c>
      <c r="I323" s="199"/>
      <c r="L323" s="196"/>
      <c r="M323" s="200"/>
      <c r="N323" s="201"/>
      <c r="O323" s="201"/>
      <c r="P323" s="201"/>
      <c r="Q323" s="201"/>
      <c r="R323" s="201"/>
      <c r="S323" s="201"/>
      <c r="T323" s="202"/>
      <c r="AT323" s="197" t="s">
        <v>158</v>
      </c>
      <c r="AU323" s="197" t="s">
        <v>86</v>
      </c>
      <c r="AV323" s="14" t="s">
        <v>84</v>
      </c>
      <c r="AW323" s="14" t="s">
        <v>34</v>
      </c>
      <c r="AX323" s="14" t="s">
        <v>76</v>
      </c>
      <c r="AY323" s="197" t="s">
        <v>150</v>
      </c>
    </row>
    <row r="324" spans="2:51" s="13" customFormat="1" ht="12">
      <c r="B324" s="176"/>
      <c r="D324" s="177" t="s">
        <v>158</v>
      </c>
      <c r="E324" s="178" t="s">
        <v>1</v>
      </c>
      <c r="F324" s="179" t="s">
        <v>457</v>
      </c>
      <c r="H324" s="180">
        <v>25.46</v>
      </c>
      <c r="I324" s="181"/>
      <c r="L324" s="176"/>
      <c r="M324" s="182"/>
      <c r="N324" s="183"/>
      <c r="O324" s="183"/>
      <c r="P324" s="183"/>
      <c r="Q324" s="183"/>
      <c r="R324" s="183"/>
      <c r="S324" s="183"/>
      <c r="T324" s="184"/>
      <c r="AT324" s="178" t="s">
        <v>158</v>
      </c>
      <c r="AU324" s="178" t="s">
        <v>86</v>
      </c>
      <c r="AV324" s="13" t="s">
        <v>86</v>
      </c>
      <c r="AW324" s="13" t="s">
        <v>34</v>
      </c>
      <c r="AX324" s="13" t="s">
        <v>76</v>
      </c>
      <c r="AY324" s="178" t="s">
        <v>150</v>
      </c>
    </row>
    <row r="325" spans="2:51" s="13" customFormat="1" ht="12">
      <c r="B325" s="176"/>
      <c r="D325" s="177" t="s">
        <v>158</v>
      </c>
      <c r="E325" s="178" t="s">
        <v>1</v>
      </c>
      <c r="F325" s="179" t="s">
        <v>285</v>
      </c>
      <c r="H325" s="180">
        <v>7.75</v>
      </c>
      <c r="I325" s="181"/>
      <c r="L325" s="176"/>
      <c r="M325" s="182"/>
      <c r="N325" s="183"/>
      <c r="O325" s="183"/>
      <c r="P325" s="183"/>
      <c r="Q325" s="183"/>
      <c r="R325" s="183"/>
      <c r="S325" s="183"/>
      <c r="T325" s="184"/>
      <c r="AT325" s="178" t="s">
        <v>158</v>
      </c>
      <c r="AU325" s="178" t="s">
        <v>86</v>
      </c>
      <c r="AV325" s="13" t="s">
        <v>86</v>
      </c>
      <c r="AW325" s="13" t="s">
        <v>34</v>
      </c>
      <c r="AX325" s="13" t="s">
        <v>76</v>
      </c>
      <c r="AY325" s="178" t="s">
        <v>150</v>
      </c>
    </row>
    <row r="326" spans="2:51" s="13" customFormat="1" ht="12">
      <c r="B326" s="176"/>
      <c r="D326" s="177" t="s">
        <v>158</v>
      </c>
      <c r="E326" s="178" t="s">
        <v>1</v>
      </c>
      <c r="F326" s="179" t="s">
        <v>286</v>
      </c>
      <c r="H326" s="180">
        <v>6.7725</v>
      </c>
      <c r="I326" s="181"/>
      <c r="L326" s="176"/>
      <c r="M326" s="182"/>
      <c r="N326" s="183"/>
      <c r="O326" s="183"/>
      <c r="P326" s="183"/>
      <c r="Q326" s="183"/>
      <c r="R326" s="183"/>
      <c r="S326" s="183"/>
      <c r="T326" s="184"/>
      <c r="AT326" s="178" t="s">
        <v>158</v>
      </c>
      <c r="AU326" s="178" t="s">
        <v>86</v>
      </c>
      <c r="AV326" s="13" t="s">
        <v>86</v>
      </c>
      <c r="AW326" s="13" t="s">
        <v>34</v>
      </c>
      <c r="AX326" s="13" t="s">
        <v>76</v>
      </c>
      <c r="AY326" s="178" t="s">
        <v>150</v>
      </c>
    </row>
    <row r="327" spans="1:65" s="2" customFormat="1" ht="21.75" customHeight="1">
      <c r="A327" s="32"/>
      <c r="B327" s="161"/>
      <c r="C327" s="162" t="s">
        <v>458</v>
      </c>
      <c r="D327" s="162" t="s">
        <v>152</v>
      </c>
      <c r="E327" s="163" t="s">
        <v>459</v>
      </c>
      <c r="F327" s="164" t="s">
        <v>460</v>
      </c>
      <c r="G327" s="165" t="s">
        <v>155</v>
      </c>
      <c r="H327" s="166">
        <v>732.367</v>
      </c>
      <c r="I327" s="167"/>
      <c r="J327" s="168">
        <f>ROUND(I327*H327,2)</f>
        <v>0</v>
      </c>
      <c r="K327" s="169"/>
      <c r="L327" s="33"/>
      <c r="M327" s="170" t="s">
        <v>1</v>
      </c>
      <c r="N327" s="171" t="s">
        <v>41</v>
      </c>
      <c r="O327" s="58"/>
      <c r="P327" s="172">
        <f>O327*H327</f>
        <v>0</v>
      </c>
      <c r="Q327" s="172">
        <v>0.03798</v>
      </c>
      <c r="R327" s="172">
        <f>Q327*H327</f>
        <v>27.81529866</v>
      </c>
      <c r="S327" s="172">
        <v>0</v>
      </c>
      <c r="T327" s="173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4" t="s">
        <v>156</v>
      </c>
      <c r="AT327" s="174" t="s">
        <v>152</v>
      </c>
      <c r="AU327" s="174" t="s">
        <v>86</v>
      </c>
      <c r="AY327" s="17" t="s">
        <v>150</v>
      </c>
      <c r="BE327" s="175">
        <f>IF(N327="základní",J327,0)</f>
        <v>0</v>
      </c>
      <c r="BF327" s="175">
        <f>IF(N327="snížená",J327,0)</f>
        <v>0</v>
      </c>
      <c r="BG327" s="175">
        <f>IF(N327="zákl. přenesená",J327,0)</f>
        <v>0</v>
      </c>
      <c r="BH327" s="175">
        <f>IF(N327="sníž. přenesená",J327,0)</f>
        <v>0</v>
      </c>
      <c r="BI327" s="175">
        <f>IF(N327="nulová",J327,0)</f>
        <v>0</v>
      </c>
      <c r="BJ327" s="17" t="s">
        <v>84</v>
      </c>
      <c r="BK327" s="175">
        <f>ROUND(I327*H327,2)</f>
        <v>0</v>
      </c>
      <c r="BL327" s="17" t="s">
        <v>156</v>
      </c>
      <c r="BM327" s="174" t="s">
        <v>461</v>
      </c>
    </row>
    <row r="328" spans="2:51" s="13" customFormat="1" ht="33.75">
      <c r="B328" s="176"/>
      <c r="D328" s="177" t="s">
        <v>158</v>
      </c>
      <c r="E328" s="178" t="s">
        <v>1</v>
      </c>
      <c r="F328" s="179" t="s">
        <v>352</v>
      </c>
      <c r="H328" s="180">
        <v>342.57499999999993</v>
      </c>
      <c r="I328" s="181"/>
      <c r="L328" s="176"/>
      <c r="M328" s="182"/>
      <c r="N328" s="183"/>
      <c r="O328" s="183"/>
      <c r="P328" s="183"/>
      <c r="Q328" s="183"/>
      <c r="R328" s="183"/>
      <c r="S328" s="183"/>
      <c r="T328" s="184"/>
      <c r="AT328" s="178" t="s">
        <v>158</v>
      </c>
      <c r="AU328" s="178" t="s">
        <v>86</v>
      </c>
      <c r="AV328" s="13" t="s">
        <v>86</v>
      </c>
      <c r="AW328" s="13" t="s">
        <v>34</v>
      </c>
      <c r="AX328" s="13" t="s">
        <v>76</v>
      </c>
      <c r="AY328" s="178" t="s">
        <v>150</v>
      </c>
    </row>
    <row r="329" spans="2:51" s="13" customFormat="1" ht="22.5">
      <c r="B329" s="176"/>
      <c r="D329" s="177" t="s">
        <v>158</v>
      </c>
      <c r="E329" s="178" t="s">
        <v>1</v>
      </c>
      <c r="F329" s="179" t="s">
        <v>353</v>
      </c>
      <c r="H329" s="180">
        <v>171.37</v>
      </c>
      <c r="I329" s="181"/>
      <c r="L329" s="176"/>
      <c r="M329" s="182"/>
      <c r="N329" s="183"/>
      <c r="O329" s="183"/>
      <c r="P329" s="183"/>
      <c r="Q329" s="183"/>
      <c r="R329" s="183"/>
      <c r="S329" s="183"/>
      <c r="T329" s="184"/>
      <c r="AT329" s="178" t="s">
        <v>158</v>
      </c>
      <c r="AU329" s="178" t="s">
        <v>86</v>
      </c>
      <c r="AV329" s="13" t="s">
        <v>86</v>
      </c>
      <c r="AW329" s="13" t="s">
        <v>34</v>
      </c>
      <c r="AX329" s="13" t="s">
        <v>76</v>
      </c>
      <c r="AY329" s="178" t="s">
        <v>150</v>
      </c>
    </row>
    <row r="330" spans="2:51" s="13" customFormat="1" ht="12">
      <c r="B330" s="176"/>
      <c r="D330" s="177" t="s">
        <v>158</v>
      </c>
      <c r="E330" s="178" t="s">
        <v>1</v>
      </c>
      <c r="F330" s="179" t="s">
        <v>354</v>
      </c>
      <c r="H330" s="180">
        <v>95.72</v>
      </c>
      <c r="I330" s="181"/>
      <c r="L330" s="176"/>
      <c r="M330" s="182"/>
      <c r="N330" s="183"/>
      <c r="O330" s="183"/>
      <c r="P330" s="183"/>
      <c r="Q330" s="183"/>
      <c r="R330" s="183"/>
      <c r="S330" s="183"/>
      <c r="T330" s="184"/>
      <c r="AT330" s="178" t="s">
        <v>158</v>
      </c>
      <c r="AU330" s="178" t="s">
        <v>86</v>
      </c>
      <c r="AV330" s="13" t="s">
        <v>86</v>
      </c>
      <c r="AW330" s="13" t="s">
        <v>34</v>
      </c>
      <c r="AX330" s="13" t="s">
        <v>76</v>
      </c>
      <c r="AY330" s="178" t="s">
        <v>150</v>
      </c>
    </row>
    <row r="331" spans="2:51" s="13" customFormat="1" ht="22.5">
      <c r="B331" s="176"/>
      <c r="D331" s="177" t="s">
        <v>158</v>
      </c>
      <c r="E331" s="178" t="s">
        <v>1</v>
      </c>
      <c r="F331" s="179" t="s">
        <v>355</v>
      </c>
      <c r="H331" s="180">
        <v>95.717</v>
      </c>
      <c r="I331" s="181"/>
      <c r="L331" s="176"/>
      <c r="M331" s="182"/>
      <c r="N331" s="183"/>
      <c r="O331" s="183"/>
      <c r="P331" s="183"/>
      <c r="Q331" s="183"/>
      <c r="R331" s="183"/>
      <c r="S331" s="183"/>
      <c r="T331" s="184"/>
      <c r="AT331" s="178" t="s">
        <v>158</v>
      </c>
      <c r="AU331" s="178" t="s">
        <v>86</v>
      </c>
      <c r="AV331" s="13" t="s">
        <v>86</v>
      </c>
      <c r="AW331" s="13" t="s">
        <v>34</v>
      </c>
      <c r="AX331" s="13" t="s">
        <v>76</v>
      </c>
      <c r="AY331" s="178" t="s">
        <v>150</v>
      </c>
    </row>
    <row r="332" spans="2:51" s="14" customFormat="1" ht="12">
      <c r="B332" s="196"/>
      <c r="D332" s="177" t="s">
        <v>158</v>
      </c>
      <c r="E332" s="197" t="s">
        <v>1</v>
      </c>
      <c r="F332" s="198" t="s">
        <v>289</v>
      </c>
      <c r="H332" s="197" t="s">
        <v>1</v>
      </c>
      <c r="I332" s="199"/>
      <c r="L332" s="196"/>
      <c r="M332" s="200"/>
      <c r="N332" s="201"/>
      <c r="O332" s="201"/>
      <c r="P332" s="201"/>
      <c r="Q332" s="201"/>
      <c r="R332" s="201"/>
      <c r="S332" s="201"/>
      <c r="T332" s="202"/>
      <c r="AT332" s="197" t="s">
        <v>158</v>
      </c>
      <c r="AU332" s="197" t="s">
        <v>86</v>
      </c>
      <c r="AV332" s="14" t="s">
        <v>84</v>
      </c>
      <c r="AW332" s="14" t="s">
        <v>34</v>
      </c>
      <c r="AX332" s="14" t="s">
        <v>76</v>
      </c>
      <c r="AY332" s="197" t="s">
        <v>150</v>
      </c>
    </row>
    <row r="333" spans="2:51" s="13" customFormat="1" ht="12">
      <c r="B333" s="176"/>
      <c r="D333" s="177" t="s">
        <v>158</v>
      </c>
      <c r="E333" s="178" t="s">
        <v>1</v>
      </c>
      <c r="F333" s="179" t="s">
        <v>290</v>
      </c>
      <c r="H333" s="180">
        <v>6.105</v>
      </c>
      <c r="I333" s="181"/>
      <c r="L333" s="176"/>
      <c r="M333" s="182"/>
      <c r="N333" s="183"/>
      <c r="O333" s="183"/>
      <c r="P333" s="183"/>
      <c r="Q333" s="183"/>
      <c r="R333" s="183"/>
      <c r="S333" s="183"/>
      <c r="T333" s="184"/>
      <c r="AT333" s="178" t="s">
        <v>158</v>
      </c>
      <c r="AU333" s="178" t="s">
        <v>86</v>
      </c>
      <c r="AV333" s="13" t="s">
        <v>86</v>
      </c>
      <c r="AW333" s="13" t="s">
        <v>34</v>
      </c>
      <c r="AX333" s="13" t="s">
        <v>76</v>
      </c>
      <c r="AY333" s="178" t="s">
        <v>150</v>
      </c>
    </row>
    <row r="334" spans="2:51" s="13" customFormat="1" ht="12">
      <c r="B334" s="176"/>
      <c r="D334" s="177" t="s">
        <v>158</v>
      </c>
      <c r="E334" s="178" t="s">
        <v>1</v>
      </c>
      <c r="F334" s="179" t="s">
        <v>291</v>
      </c>
      <c r="H334" s="180">
        <v>11.88</v>
      </c>
      <c r="I334" s="181"/>
      <c r="L334" s="176"/>
      <c r="M334" s="182"/>
      <c r="N334" s="183"/>
      <c r="O334" s="183"/>
      <c r="P334" s="183"/>
      <c r="Q334" s="183"/>
      <c r="R334" s="183"/>
      <c r="S334" s="183"/>
      <c r="T334" s="184"/>
      <c r="AT334" s="178" t="s">
        <v>158</v>
      </c>
      <c r="AU334" s="178" t="s">
        <v>86</v>
      </c>
      <c r="AV334" s="13" t="s">
        <v>86</v>
      </c>
      <c r="AW334" s="13" t="s">
        <v>34</v>
      </c>
      <c r="AX334" s="13" t="s">
        <v>76</v>
      </c>
      <c r="AY334" s="178" t="s">
        <v>150</v>
      </c>
    </row>
    <row r="335" spans="2:51" s="13" customFormat="1" ht="12">
      <c r="B335" s="176"/>
      <c r="D335" s="177" t="s">
        <v>158</v>
      </c>
      <c r="E335" s="178" t="s">
        <v>1</v>
      </c>
      <c r="F335" s="179" t="s">
        <v>292</v>
      </c>
      <c r="H335" s="180">
        <v>9</v>
      </c>
      <c r="I335" s="181"/>
      <c r="L335" s="176"/>
      <c r="M335" s="182"/>
      <c r="N335" s="183"/>
      <c r="O335" s="183"/>
      <c r="P335" s="183"/>
      <c r="Q335" s="183"/>
      <c r="R335" s="183"/>
      <c r="S335" s="183"/>
      <c r="T335" s="184"/>
      <c r="AT335" s="178" t="s">
        <v>158</v>
      </c>
      <c r="AU335" s="178" t="s">
        <v>86</v>
      </c>
      <c r="AV335" s="13" t="s">
        <v>86</v>
      </c>
      <c r="AW335" s="13" t="s">
        <v>34</v>
      </c>
      <c r="AX335" s="13" t="s">
        <v>76</v>
      </c>
      <c r="AY335" s="178" t="s">
        <v>150</v>
      </c>
    </row>
    <row r="336" spans="1:65" s="2" customFormat="1" ht="21.75" customHeight="1">
      <c r="A336" s="32"/>
      <c r="B336" s="161"/>
      <c r="C336" s="162" t="s">
        <v>462</v>
      </c>
      <c r="D336" s="162" t="s">
        <v>152</v>
      </c>
      <c r="E336" s="163" t="s">
        <v>463</v>
      </c>
      <c r="F336" s="164" t="s">
        <v>464</v>
      </c>
      <c r="G336" s="165" t="s">
        <v>155</v>
      </c>
      <c r="H336" s="166">
        <v>100.438</v>
      </c>
      <c r="I336" s="167"/>
      <c r="J336" s="168">
        <f>ROUND(I336*H336,2)</f>
        <v>0</v>
      </c>
      <c r="K336" s="169"/>
      <c r="L336" s="33"/>
      <c r="M336" s="170" t="s">
        <v>1</v>
      </c>
      <c r="N336" s="171" t="s">
        <v>41</v>
      </c>
      <c r="O336" s="58"/>
      <c r="P336" s="172">
        <f>O336*H336</f>
        <v>0</v>
      </c>
      <c r="Q336" s="172">
        <v>0.00643</v>
      </c>
      <c r="R336" s="172">
        <f>Q336*H336</f>
        <v>0.64581634</v>
      </c>
      <c r="S336" s="172">
        <v>0</v>
      </c>
      <c r="T336" s="173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4" t="s">
        <v>156</v>
      </c>
      <c r="AT336" s="174" t="s">
        <v>152</v>
      </c>
      <c r="AU336" s="174" t="s">
        <v>86</v>
      </c>
      <c r="AY336" s="17" t="s">
        <v>150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7" t="s">
        <v>84</v>
      </c>
      <c r="BK336" s="175">
        <f>ROUND(I336*H336,2)</f>
        <v>0</v>
      </c>
      <c r="BL336" s="17" t="s">
        <v>156</v>
      </c>
      <c r="BM336" s="174" t="s">
        <v>465</v>
      </c>
    </row>
    <row r="337" spans="2:51" s="13" customFormat="1" ht="22.5">
      <c r="B337" s="176"/>
      <c r="D337" s="177" t="s">
        <v>158</v>
      </c>
      <c r="E337" s="178" t="s">
        <v>1</v>
      </c>
      <c r="F337" s="179" t="s">
        <v>466</v>
      </c>
      <c r="H337" s="180">
        <v>34.541999999999994</v>
      </c>
      <c r="I337" s="181"/>
      <c r="L337" s="176"/>
      <c r="M337" s="182"/>
      <c r="N337" s="183"/>
      <c r="O337" s="183"/>
      <c r="P337" s="183"/>
      <c r="Q337" s="183"/>
      <c r="R337" s="183"/>
      <c r="S337" s="183"/>
      <c r="T337" s="184"/>
      <c r="AT337" s="178" t="s">
        <v>158</v>
      </c>
      <c r="AU337" s="178" t="s">
        <v>86</v>
      </c>
      <c r="AV337" s="13" t="s">
        <v>86</v>
      </c>
      <c r="AW337" s="13" t="s">
        <v>34</v>
      </c>
      <c r="AX337" s="13" t="s">
        <v>76</v>
      </c>
      <c r="AY337" s="178" t="s">
        <v>150</v>
      </c>
    </row>
    <row r="338" spans="2:51" s="13" customFormat="1" ht="22.5">
      <c r="B338" s="176"/>
      <c r="D338" s="177" t="s">
        <v>158</v>
      </c>
      <c r="E338" s="178" t="s">
        <v>1</v>
      </c>
      <c r="F338" s="179" t="s">
        <v>467</v>
      </c>
      <c r="H338" s="180">
        <v>50.696</v>
      </c>
      <c r="I338" s="181"/>
      <c r="L338" s="176"/>
      <c r="M338" s="182"/>
      <c r="N338" s="183"/>
      <c r="O338" s="183"/>
      <c r="P338" s="183"/>
      <c r="Q338" s="183"/>
      <c r="R338" s="183"/>
      <c r="S338" s="183"/>
      <c r="T338" s="184"/>
      <c r="AT338" s="178" t="s">
        <v>158</v>
      </c>
      <c r="AU338" s="178" t="s">
        <v>86</v>
      </c>
      <c r="AV338" s="13" t="s">
        <v>86</v>
      </c>
      <c r="AW338" s="13" t="s">
        <v>34</v>
      </c>
      <c r="AX338" s="13" t="s">
        <v>76</v>
      </c>
      <c r="AY338" s="178" t="s">
        <v>150</v>
      </c>
    </row>
    <row r="339" spans="2:51" s="13" customFormat="1" ht="22.5">
      <c r="B339" s="176"/>
      <c r="D339" s="177" t="s">
        <v>158</v>
      </c>
      <c r="E339" s="178" t="s">
        <v>1</v>
      </c>
      <c r="F339" s="179" t="s">
        <v>468</v>
      </c>
      <c r="H339" s="180">
        <v>15.200000000000001</v>
      </c>
      <c r="I339" s="181"/>
      <c r="L339" s="176"/>
      <c r="M339" s="182"/>
      <c r="N339" s="183"/>
      <c r="O339" s="183"/>
      <c r="P339" s="183"/>
      <c r="Q339" s="183"/>
      <c r="R339" s="183"/>
      <c r="S339" s="183"/>
      <c r="T339" s="184"/>
      <c r="AT339" s="178" t="s">
        <v>158</v>
      </c>
      <c r="AU339" s="178" t="s">
        <v>86</v>
      </c>
      <c r="AV339" s="13" t="s">
        <v>86</v>
      </c>
      <c r="AW339" s="13" t="s">
        <v>34</v>
      </c>
      <c r="AX339" s="13" t="s">
        <v>76</v>
      </c>
      <c r="AY339" s="178" t="s">
        <v>150</v>
      </c>
    </row>
    <row r="340" spans="1:65" s="2" customFormat="1" ht="21.75" customHeight="1">
      <c r="A340" s="32"/>
      <c r="B340" s="161"/>
      <c r="C340" s="162" t="s">
        <v>469</v>
      </c>
      <c r="D340" s="162" t="s">
        <v>152</v>
      </c>
      <c r="E340" s="163" t="s">
        <v>470</v>
      </c>
      <c r="F340" s="164" t="s">
        <v>471</v>
      </c>
      <c r="G340" s="165" t="s">
        <v>155</v>
      </c>
      <c r="H340" s="166">
        <v>26.985</v>
      </c>
      <c r="I340" s="167"/>
      <c r="J340" s="168">
        <f>ROUND(I340*H340,2)</f>
        <v>0</v>
      </c>
      <c r="K340" s="169"/>
      <c r="L340" s="33"/>
      <c r="M340" s="170" t="s">
        <v>1</v>
      </c>
      <c r="N340" s="171" t="s">
        <v>41</v>
      </c>
      <c r="O340" s="58"/>
      <c r="P340" s="172">
        <f>O340*H340</f>
        <v>0</v>
      </c>
      <c r="Q340" s="172">
        <v>0.00628</v>
      </c>
      <c r="R340" s="172">
        <f>Q340*H340</f>
        <v>0.1694658</v>
      </c>
      <c r="S340" s="172">
        <v>0</v>
      </c>
      <c r="T340" s="173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4" t="s">
        <v>156</v>
      </c>
      <c r="AT340" s="174" t="s">
        <v>152</v>
      </c>
      <c r="AU340" s="174" t="s">
        <v>86</v>
      </c>
      <c r="AY340" s="17" t="s">
        <v>150</v>
      </c>
      <c r="BE340" s="175">
        <f>IF(N340="základní",J340,0)</f>
        <v>0</v>
      </c>
      <c r="BF340" s="175">
        <f>IF(N340="snížená",J340,0)</f>
        <v>0</v>
      </c>
      <c r="BG340" s="175">
        <f>IF(N340="zákl. přenesená",J340,0)</f>
        <v>0</v>
      </c>
      <c r="BH340" s="175">
        <f>IF(N340="sníž. přenesená",J340,0)</f>
        <v>0</v>
      </c>
      <c r="BI340" s="175">
        <f>IF(N340="nulová",J340,0)</f>
        <v>0</v>
      </c>
      <c r="BJ340" s="17" t="s">
        <v>84</v>
      </c>
      <c r="BK340" s="175">
        <f>ROUND(I340*H340,2)</f>
        <v>0</v>
      </c>
      <c r="BL340" s="17" t="s">
        <v>156</v>
      </c>
      <c r="BM340" s="174" t="s">
        <v>472</v>
      </c>
    </row>
    <row r="341" spans="2:51" s="14" customFormat="1" ht="12">
      <c r="B341" s="196"/>
      <c r="D341" s="177" t="s">
        <v>158</v>
      </c>
      <c r="E341" s="197" t="s">
        <v>1</v>
      </c>
      <c r="F341" s="198" t="s">
        <v>289</v>
      </c>
      <c r="H341" s="197" t="s">
        <v>1</v>
      </c>
      <c r="I341" s="199"/>
      <c r="L341" s="196"/>
      <c r="M341" s="200"/>
      <c r="N341" s="201"/>
      <c r="O341" s="201"/>
      <c r="P341" s="201"/>
      <c r="Q341" s="201"/>
      <c r="R341" s="201"/>
      <c r="S341" s="201"/>
      <c r="T341" s="202"/>
      <c r="AT341" s="197" t="s">
        <v>158</v>
      </c>
      <c r="AU341" s="197" t="s">
        <v>86</v>
      </c>
      <c r="AV341" s="14" t="s">
        <v>84</v>
      </c>
      <c r="AW341" s="14" t="s">
        <v>34</v>
      </c>
      <c r="AX341" s="14" t="s">
        <v>76</v>
      </c>
      <c r="AY341" s="197" t="s">
        <v>150</v>
      </c>
    </row>
    <row r="342" spans="2:51" s="13" customFormat="1" ht="12">
      <c r="B342" s="176"/>
      <c r="D342" s="177" t="s">
        <v>158</v>
      </c>
      <c r="E342" s="178" t="s">
        <v>1</v>
      </c>
      <c r="F342" s="179" t="s">
        <v>290</v>
      </c>
      <c r="H342" s="180">
        <v>6.105</v>
      </c>
      <c r="I342" s="181"/>
      <c r="L342" s="176"/>
      <c r="M342" s="182"/>
      <c r="N342" s="183"/>
      <c r="O342" s="183"/>
      <c r="P342" s="183"/>
      <c r="Q342" s="183"/>
      <c r="R342" s="183"/>
      <c r="S342" s="183"/>
      <c r="T342" s="184"/>
      <c r="AT342" s="178" t="s">
        <v>158</v>
      </c>
      <c r="AU342" s="178" t="s">
        <v>86</v>
      </c>
      <c r="AV342" s="13" t="s">
        <v>86</v>
      </c>
      <c r="AW342" s="13" t="s">
        <v>34</v>
      </c>
      <c r="AX342" s="13" t="s">
        <v>76</v>
      </c>
      <c r="AY342" s="178" t="s">
        <v>150</v>
      </c>
    </row>
    <row r="343" spans="2:51" s="13" customFormat="1" ht="12">
      <c r="B343" s="176"/>
      <c r="D343" s="177" t="s">
        <v>158</v>
      </c>
      <c r="E343" s="178" t="s">
        <v>1</v>
      </c>
      <c r="F343" s="179" t="s">
        <v>291</v>
      </c>
      <c r="H343" s="180">
        <v>11.88</v>
      </c>
      <c r="I343" s="181"/>
      <c r="L343" s="176"/>
      <c r="M343" s="182"/>
      <c r="N343" s="183"/>
      <c r="O343" s="183"/>
      <c r="P343" s="183"/>
      <c r="Q343" s="183"/>
      <c r="R343" s="183"/>
      <c r="S343" s="183"/>
      <c r="T343" s="184"/>
      <c r="AT343" s="178" t="s">
        <v>158</v>
      </c>
      <c r="AU343" s="178" t="s">
        <v>86</v>
      </c>
      <c r="AV343" s="13" t="s">
        <v>86</v>
      </c>
      <c r="AW343" s="13" t="s">
        <v>34</v>
      </c>
      <c r="AX343" s="13" t="s">
        <v>76</v>
      </c>
      <c r="AY343" s="178" t="s">
        <v>150</v>
      </c>
    </row>
    <row r="344" spans="2:51" s="13" customFormat="1" ht="12">
      <c r="B344" s="176"/>
      <c r="D344" s="177" t="s">
        <v>158</v>
      </c>
      <c r="E344" s="178" t="s">
        <v>1</v>
      </c>
      <c r="F344" s="179" t="s">
        <v>292</v>
      </c>
      <c r="H344" s="180">
        <v>9</v>
      </c>
      <c r="I344" s="181"/>
      <c r="L344" s="176"/>
      <c r="M344" s="182"/>
      <c r="N344" s="183"/>
      <c r="O344" s="183"/>
      <c r="P344" s="183"/>
      <c r="Q344" s="183"/>
      <c r="R344" s="183"/>
      <c r="S344" s="183"/>
      <c r="T344" s="184"/>
      <c r="AT344" s="178" t="s">
        <v>158</v>
      </c>
      <c r="AU344" s="178" t="s">
        <v>86</v>
      </c>
      <c r="AV344" s="13" t="s">
        <v>86</v>
      </c>
      <c r="AW344" s="13" t="s">
        <v>34</v>
      </c>
      <c r="AX344" s="13" t="s">
        <v>76</v>
      </c>
      <c r="AY344" s="178" t="s">
        <v>150</v>
      </c>
    </row>
    <row r="345" spans="1:65" s="2" customFormat="1" ht="21.75" customHeight="1">
      <c r="A345" s="32"/>
      <c r="B345" s="161"/>
      <c r="C345" s="162" t="s">
        <v>473</v>
      </c>
      <c r="D345" s="162" t="s">
        <v>152</v>
      </c>
      <c r="E345" s="163" t="s">
        <v>474</v>
      </c>
      <c r="F345" s="164" t="s">
        <v>475</v>
      </c>
      <c r="G345" s="165" t="s">
        <v>155</v>
      </c>
      <c r="H345" s="166">
        <v>858.924</v>
      </c>
      <c r="I345" s="167"/>
      <c r="J345" s="168">
        <f>ROUND(I345*H345,2)</f>
        <v>0</v>
      </c>
      <c r="K345" s="169"/>
      <c r="L345" s="33"/>
      <c r="M345" s="170" t="s">
        <v>1</v>
      </c>
      <c r="N345" s="171" t="s">
        <v>41</v>
      </c>
      <c r="O345" s="58"/>
      <c r="P345" s="172">
        <f>O345*H345</f>
        <v>0</v>
      </c>
      <c r="Q345" s="172">
        <v>0.00268</v>
      </c>
      <c r="R345" s="172">
        <f>Q345*H345</f>
        <v>2.30191632</v>
      </c>
      <c r="S345" s="172">
        <v>0</v>
      </c>
      <c r="T345" s="173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4" t="s">
        <v>156</v>
      </c>
      <c r="AT345" s="174" t="s">
        <v>152</v>
      </c>
      <c r="AU345" s="174" t="s">
        <v>86</v>
      </c>
      <c r="AY345" s="17" t="s">
        <v>150</v>
      </c>
      <c r="BE345" s="175">
        <f>IF(N345="základní",J345,0)</f>
        <v>0</v>
      </c>
      <c r="BF345" s="175">
        <f>IF(N345="snížená",J345,0)</f>
        <v>0</v>
      </c>
      <c r="BG345" s="175">
        <f>IF(N345="zákl. přenesená",J345,0)</f>
        <v>0</v>
      </c>
      <c r="BH345" s="175">
        <f>IF(N345="sníž. přenesená",J345,0)</f>
        <v>0</v>
      </c>
      <c r="BI345" s="175">
        <f>IF(N345="nulová",J345,0)</f>
        <v>0</v>
      </c>
      <c r="BJ345" s="17" t="s">
        <v>84</v>
      </c>
      <c r="BK345" s="175">
        <f>ROUND(I345*H345,2)</f>
        <v>0</v>
      </c>
      <c r="BL345" s="17" t="s">
        <v>156</v>
      </c>
      <c r="BM345" s="174" t="s">
        <v>476</v>
      </c>
    </row>
    <row r="346" spans="2:51" s="13" customFormat="1" ht="12">
      <c r="B346" s="176"/>
      <c r="D346" s="177" t="s">
        <v>158</v>
      </c>
      <c r="E346" s="178" t="s">
        <v>1</v>
      </c>
      <c r="F346" s="179" t="s">
        <v>477</v>
      </c>
      <c r="H346" s="180">
        <v>705.382</v>
      </c>
      <c r="I346" s="181"/>
      <c r="L346" s="176"/>
      <c r="M346" s="182"/>
      <c r="N346" s="183"/>
      <c r="O346" s="183"/>
      <c r="P346" s="183"/>
      <c r="Q346" s="183"/>
      <c r="R346" s="183"/>
      <c r="S346" s="183"/>
      <c r="T346" s="184"/>
      <c r="AT346" s="178" t="s">
        <v>158</v>
      </c>
      <c r="AU346" s="178" t="s">
        <v>86</v>
      </c>
      <c r="AV346" s="13" t="s">
        <v>86</v>
      </c>
      <c r="AW346" s="13" t="s">
        <v>34</v>
      </c>
      <c r="AX346" s="13" t="s">
        <v>76</v>
      </c>
      <c r="AY346" s="178" t="s">
        <v>150</v>
      </c>
    </row>
    <row r="347" spans="2:51" s="13" customFormat="1" ht="22.5">
      <c r="B347" s="176"/>
      <c r="D347" s="177" t="s">
        <v>158</v>
      </c>
      <c r="E347" s="178" t="s">
        <v>1</v>
      </c>
      <c r="F347" s="179" t="s">
        <v>478</v>
      </c>
      <c r="H347" s="180">
        <v>7.694999999999999</v>
      </c>
      <c r="I347" s="181"/>
      <c r="L347" s="176"/>
      <c r="M347" s="182"/>
      <c r="N347" s="183"/>
      <c r="O347" s="183"/>
      <c r="P347" s="183"/>
      <c r="Q347" s="183"/>
      <c r="R347" s="183"/>
      <c r="S347" s="183"/>
      <c r="T347" s="184"/>
      <c r="AT347" s="178" t="s">
        <v>158</v>
      </c>
      <c r="AU347" s="178" t="s">
        <v>86</v>
      </c>
      <c r="AV347" s="13" t="s">
        <v>86</v>
      </c>
      <c r="AW347" s="13" t="s">
        <v>34</v>
      </c>
      <c r="AX347" s="13" t="s">
        <v>76</v>
      </c>
      <c r="AY347" s="178" t="s">
        <v>150</v>
      </c>
    </row>
    <row r="348" spans="2:51" s="13" customFormat="1" ht="12">
      <c r="B348" s="176"/>
      <c r="D348" s="177" t="s">
        <v>158</v>
      </c>
      <c r="E348" s="178" t="s">
        <v>1</v>
      </c>
      <c r="F348" s="179" t="s">
        <v>479</v>
      </c>
      <c r="H348" s="180">
        <v>91.80952</v>
      </c>
      <c r="I348" s="181"/>
      <c r="L348" s="176"/>
      <c r="M348" s="182"/>
      <c r="N348" s="183"/>
      <c r="O348" s="183"/>
      <c r="P348" s="183"/>
      <c r="Q348" s="183"/>
      <c r="R348" s="183"/>
      <c r="S348" s="183"/>
      <c r="T348" s="184"/>
      <c r="AT348" s="178" t="s">
        <v>158</v>
      </c>
      <c r="AU348" s="178" t="s">
        <v>86</v>
      </c>
      <c r="AV348" s="13" t="s">
        <v>86</v>
      </c>
      <c r="AW348" s="13" t="s">
        <v>34</v>
      </c>
      <c r="AX348" s="13" t="s">
        <v>76</v>
      </c>
      <c r="AY348" s="178" t="s">
        <v>150</v>
      </c>
    </row>
    <row r="349" spans="2:51" s="14" customFormat="1" ht="12">
      <c r="B349" s="196"/>
      <c r="D349" s="177" t="s">
        <v>158</v>
      </c>
      <c r="E349" s="197" t="s">
        <v>1</v>
      </c>
      <c r="F349" s="198" t="s">
        <v>480</v>
      </c>
      <c r="H349" s="197" t="s">
        <v>1</v>
      </c>
      <c r="I349" s="199"/>
      <c r="L349" s="196"/>
      <c r="M349" s="200"/>
      <c r="N349" s="201"/>
      <c r="O349" s="201"/>
      <c r="P349" s="201"/>
      <c r="Q349" s="201"/>
      <c r="R349" s="201"/>
      <c r="S349" s="201"/>
      <c r="T349" s="202"/>
      <c r="AT349" s="197" t="s">
        <v>158</v>
      </c>
      <c r="AU349" s="197" t="s">
        <v>86</v>
      </c>
      <c r="AV349" s="14" t="s">
        <v>84</v>
      </c>
      <c r="AW349" s="14" t="s">
        <v>34</v>
      </c>
      <c r="AX349" s="14" t="s">
        <v>76</v>
      </c>
      <c r="AY349" s="197" t="s">
        <v>150</v>
      </c>
    </row>
    <row r="350" spans="2:51" s="13" customFormat="1" ht="12">
      <c r="B350" s="176"/>
      <c r="D350" s="177" t="s">
        <v>158</v>
      </c>
      <c r="E350" s="178" t="s">
        <v>1</v>
      </c>
      <c r="F350" s="179" t="s">
        <v>481</v>
      </c>
      <c r="H350" s="180">
        <v>2.4029999999999996</v>
      </c>
      <c r="I350" s="181"/>
      <c r="L350" s="176"/>
      <c r="M350" s="182"/>
      <c r="N350" s="183"/>
      <c r="O350" s="183"/>
      <c r="P350" s="183"/>
      <c r="Q350" s="183"/>
      <c r="R350" s="183"/>
      <c r="S350" s="183"/>
      <c r="T350" s="184"/>
      <c r="AT350" s="178" t="s">
        <v>158</v>
      </c>
      <c r="AU350" s="178" t="s">
        <v>86</v>
      </c>
      <c r="AV350" s="13" t="s">
        <v>86</v>
      </c>
      <c r="AW350" s="13" t="s">
        <v>34</v>
      </c>
      <c r="AX350" s="13" t="s">
        <v>76</v>
      </c>
      <c r="AY350" s="178" t="s">
        <v>150</v>
      </c>
    </row>
    <row r="351" spans="2:51" s="13" customFormat="1" ht="12">
      <c r="B351" s="176"/>
      <c r="D351" s="177" t="s">
        <v>158</v>
      </c>
      <c r="E351" s="178" t="s">
        <v>1</v>
      </c>
      <c r="F351" s="179" t="s">
        <v>482</v>
      </c>
      <c r="H351" s="180">
        <v>0.49199999999999994</v>
      </c>
      <c r="I351" s="181"/>
      <c r="L351" s="176"/>
      <c r="M351" s="182"/>
      <c r="N351" s="183"/>
      <c r="O351" s="183"/>
      <c r="P351" s="183"/>
      <c r="Q351" s="183"/>
      <c r="R351" s="183"/>
      <c r="S351" s="183"/>
      <c r="T351" s="184"/>
      <c r="AT351" s="178" t="s">
        <v>158</v>
      </c>
      <c r="AU351" s="178" t="s">
        <v>86</v>
      </c>
      <c r="AV351" s="13" t="s">
        <v>86</v>
      </c>
      <c r="AW351" s="13" t="s">
        <v>34</v>
      </c>
      <c r="AX351" s="13" t="s">
        <v>76</v>
      </c>
      <c r="AY351" s="178" t="s">
        <v>150</v>
      </c>
    </row>
    <row r="352" spans="2:51" s="13" customFormat="1" ht="12">
      <c r="B352" s="176"/>
      <c r="D352" s="177" t="s">
        <v>158</v>
      </c>
      <c r="E352" s="178" t="s">
        <v>1</v>
      </c>
      <c r="F352" s="179" t="s">
        <v>483</v>
      </c>
      <c r="H352" s="180">
        <v>0.72</v>
      </c>
      <c r="I352" s="181"/>
      <c r="L352" s="176"/>
      <c r="M352" s="182"/>
      <c r="N352" s="183"/>
      <c r="O352" s="183"/>
      <c r="P352" s="183"/>
      <c r="Q352" s="183"/>
      <c r="R352" s="183"/>
      <c r="S352" s="183"/>
      <c r="T352" s="184"/>
      <c r="AT352" s="178" t="s">
        <v>158</v>
      </c>
      <c r="AU352" s="178" t="s">
        <v>86</v>
      </c>
      <c r="AV352" s="13" t="s">
        <v>86</v>
      </c>
      <c r="AW352" s="13" t="s">
        <v>34</v>
      </c>
      <c r="AX352" s="13" t="s">
        <v>76</v>
      </c>
      <c r="AY352" s="178" t="s">
        <v>150</v>
      </c>
    </row>
    <row r="353" spans="2:51" s="13" customFormat="1" ht="12">
      <c r="B353" s="176"/>
      <c r="D353" s="177" t="s">
        <v>158</v>
      </c>
      <c r="E353" s="178" t="s">
        <v>1</v>
      </c>
      <c r="F353" s="179" t="s">
        <v>484</v>
      </c>
      <c r="H353" s="180">
        <v>2.9369999999999994</v>
      </c>
      <c r="I353" s="181"/>
      <c r="L353" s="176"/>
      <c r="M353" s="182"/>
      <c r="N353" s="183"/>
      <c r="O353" s="183"/>
      <c r="P353" s="183"/>
      <c r="Q353" s="183"/>
      <c r="R353" s="183"/>
      <c r="S353" s="183"/>
      <c r="T353" s="184"/>
      <c r="AT353" s="178" t="s">
        <v>158</v>
      </c>
      <c r="AU353" s="178" t="s">
        <v>86</v>
      </c>
      <c r="AV353" s="13" t="s">
        <v>86</v>
      </c>
      <c r="AW353" s="13" t="s">
        <v>34</v>
      </c>
      <c r="AX353" s="13" t="s">
        <v>76</v>
      </c>
      <c r="AY353" s="178" t="s">
        <v>150</v>
      </c>
    </row>
    <row r="354" spans="2:51" s="13" customFormat="1" ht="12">
      <c r="B354" s="176"/>
      <c r="D354" s="177" t="s">
        <v>158</v>
      </c>
      <c r="E354" s="178" t="s">
        <v>1</v>
      </c>
      <c r="F354" s="179" t="s">
        <v>482</v>
      </c>
      <c r="H354" s="180">
        <v>0.49199999999999994</v>
      </c>
      <c r="I354" s="181"/>
      <c r="L354" s="176"/>
      <c r="M354" s="182"/>
      <c r="N354" s="183"/>
      <c r="O354" s="183"/>
      <c r="P354" s="183"/>
      <c r="Q354" s="183"/>
      <c r="R354" s="183"/>
      <c r="S354" s="183"/>
      <c r="T354" s="184"/>
      <c r="AT354" s="178" t="s">
        <v>158</v>
      </c>
      <c r="AU354" s="178" t="s">
        <v>86</v>
      </c>
      <c r="AV354" s="13" t="s">
        <v>86</v>
      </c>
      <c r="AW354" s="13" t="s">
        <v>34</v>
      </c>
      <c r="AX354" s="13" t="s">
        <v>76</v>
      </c>
      <c r="AY354" s="178" t="s">
        <v>150</v>
      </c>
    </row>
    <row r="355" spans="2:51" s="13" customFormat="1" ht="12">
      <c r="B355" s="176"/>
      <c r="D355" s="177" t="s">
        <v>158</v>
      </c>
      <c r="E355" s="178" t="s">
        <v>1</v>
      </c>
      <c r="F355" s="179" t="s">
        <v>485</v>
      </c>
      <c r="H355" s="180">
        <v>0.408</v>
      </c>
      <c r="I355" s="181"/>
      <c r="L355" s="176"/>
      <c r="M355" s="182"/>
      <c r="N355" s="183"/>
      <c r="O355" s="183"/>
      <c r="P355" s="183"/>
      <c r="Q355" s="183"/>
      <c r="R355" s="183"/>
      <c r="S355" s="183"/>
      <c r="T355" s="184"/>
      <c r="AT355" s="178" t="s">
        <v>158</v>
      </c>
      <c r="AU355" s="178" t="s">
        <v>86</v>
      </c>
      <c r="AV355" s="13" t="s">
        <v>86</v>
      </c>
      <c r="AW355" s="13" t="s">
        <v>34</v>
      </c>
      <c r="AX355" s="13" t="s">
        <v>76</v>
      </c>
      <c r="AY355" s="178" t="s">
        <v>150</v>
      </c>
    </row>
    <row r="356" spans="2:51" s="13" customFormat="1" ht="12">
      <c r="B356" s="176"/>
      <c r="D356" s="177" t="s">
        <v>158</v>
      </c>
      <c r="E356" s="178" t="s">
        <v>1</v>
      </c>
      <c r="F356" s="179" t="s">
        <v>486</v>
      </c>
      <c r="H356" s="180">
        <v>1.26</v>
      </c>
      <c r="I356" s="181"/>
      <c r="L356" s="176"/>
      <c r="M356" s="182"/>
      <c r="N356" s="183"/>
      <c r="O356" s="183"/>
      <c r="P356" s="183"/>
      <c r="Q356" s="183"/>
      <c r="R356" s="183"/>
      <c r="S356" s="183"/>
      <c r="T356" s="184"/>
      <c r="AT356" s="178" t="s">
        <v>158</v>
      </c>
      <c r="AU356" s="178" t="s">
        <v>86</v>
      </c>
      <c r="AV356" s="13" t="s">
        <v>86</v>
      </c>
      <c r="AW356" s="13" t="s">
        <v>34</v>
      </c>
      <c r="AX356" s="13" t="s">
        <v>76</v>
      </c>
      <c r="AY356" s="178" t="s">
        <v>150</v>
      </c>
    </row>
    <row r="357" spans="2:51" s="13" customFormat="1" ht="12">
      <c r="B357" s="176"/>
      <c r="D357" s="177" t="s">
        <v>158</v>
      </c>
      <c r="E357" s="178" t="s">
        <v>1</v>
      </c>
      <c r="F357" s="179" t="s">
        <v>487</v>
      </c>
      <c r="H357" s="180">
        <v>0.21599999999999997</v>
      </c>
      <c r="I357" s="181"/>
      <c r="L357" s="176"/>
      <c r="M357" s="182"/>
      <c r="N357" s="183"/>
      <c r="O357" s="183"/>
      <c r="P357" s="183"/>
      <c r="Q357" s="183"/>
      <c r="R357" s="183"/>
      <c r="S357" s="183"/>
      <c r="T357" s="184"/>
      <c r="AT357" s="178" t="s">
        <v>158</v>
      </c>
      <c r="AU357" s="178" t="s">
        <v>86</v>
      </c>
      <c r="AV357" s="13" t="s">
        <v>86</v>
      </c>
      <c r="AW357" s="13" t="s">
        <v>34</v>
      </c>
      <c r="AX357" s="13" t="s">
        <v>76</v>
      </c>
      <c r="AY357" s="178" t="s">
        <v>150</v>
      </c>
    </row>
    <row r="358" spans="2:51" s="13" customFormat="1" ht="12">
      <c r="B358" s="176"/>
      <c r="D358" s="177" t="s">
        <v>158</v>
      </c>
      <c r="E358" s="178" t="s">
        <v>1</v>
      </c>
      <c r="F358" s="179" t="s">
        <v>488</v>
      </c>
      <c r="H358" s="180">
        <v>0.10833</v>
      </c>
      <c r="I358" s="181"/>
      <c r="L358" s="176"/>
      <c r="M358" s="182"/>
      <c r="N358" s="183"/>
      <c r="O358" s="183"/>
      <c r="P358" s="183"/>
      <c r="Q358" s="183"/>
      <c r="R358" s="183"/>
      <c r="S358" s="183"/>
      <c r="T358" s="184"/>
      <c r="AT358" s="178" t="s">
        <v>158</v>
      </c>
      <c r="AU358" s="178" t="s">
        <v>86</v>
      </c>
      <c r="AV358" s="13" t="s">
        <v>86</v>
      </c>
      <c r="AW358" s="13" t="s">
        <v>34</v>
      </c>
      <c r="AX358" s="13" t="s">
        <v>76</v>
      </c>
      <c r="AY358" s="178" t="s">
        <v>150</v>
      </c>
    </row>
    <row r="359" spans="2:51" s="13" customFormat="1" ht="12">
      <c r="B359" s="176"/>
      <c r="D359" s="177" t="s">
        <v>158</v>
      </c>
      <c r="E359" s="178" t="s">
        <v>1</v>
      </c>
      <c r="F359" s="179" t="s">
        <v>489</v>
      </c>
      <c r="H359" s="180">
        <v>0.444</v>
      </c>
      <c r="I359" s="181"/>
      <c r="L359" s="176"/>
      <c r="M359" s="182"/>
      <c r="N359" s="183"/>
      <c r="O359" s="183"/>
      <c r="P359" s="183"/>
      <c r="Q359" s="183"/>
      <c r="R359" s="183"/>
      <c r="S359" s="183"/>
      <c r="T359" s="184"/>
      <c r="AT359" s="178" t="s">
        <v>158</v>
      </c>
      <c r="AU359" s="178" t="s">
        <v>86</v>
      </c>
      <c r="AV359" s="13" t="s">
        <v>86</v>
      </c>
      <c r="AW359" s="13" t="s">
        <v>34</v>
      </c>
      <c r="AX359" s="13" t="s">
        <v>76</v>
      </c>
      <c r="AY359" s="178" t="s">
        <v>150</v>
      </c>
    </row>
    <row r="360" spans="2:51" s="13" customFormat="1" ht="12">
      <c r="B360" s="176"/>
      <c r="D360" s="177" t="s">
        <v>158</v>
      </c>
      <c r="E360" s="178" t="s">
        <v>1</v>
      </c>
      <c r="F360" s="179" t="s">
        <v>490</v>
      </c>
      <c r="H360" s="180">
        <v>0.282</v>
      </c>
      <c r="I360" s="181"/>
      <c r="L360" s="176"/>
      <c r="M360" s="182"/>
      <c r="N360" s="183"/>
      <c r="O360" s="183"/>
      <c r="P360" s="183"/>
      <c r="Q360" s="183"/>
      <c r="R360" s="183"/>
      <c r="S360" s="183"/>
      <c r="T360" s="184"/>
      <c r="AT360" s="178" t="s">
        <v>158</v>
      </c>
      <c r="AU360" s="178" t="s">
        <v>86</v>
      </c>
      <c r="AV360" s="13" t="s">
        <v>86</v>
      </c>
      <c r="AW360" s="13" t="s">
        <v>34</v>
      </c>
      <c r="AX360" s="13" t="s">
        <v>76</v>
      </c>
      <c r="AY360" s="178" t="s">
        <v>150</v>
      </c>
    </row>
    <row r="361" spans="2:51" s="13" customFormat="1" ht="12">
      <c r="B361" s="176"/>
      <c r="D361" s="177" t="s">
        <v>158</v>
      </c>
      <c r="E361" s="178" t="s">
        <v>1</v>
      </c>
      <c r="F361" s="179" t="s">
        <v>285</v>
      </c>
      <c r="H361" s="180">
        <v>7.75</v>
      </c>
      <c r="I361" s="181"/>
      <c r="L361" s="176"/>
      <c r="M361" s="182"/>
      <c r="N361" s="183"/>
      <c r="O361" s="183"/>
      <c r="P361" s="183"/>
      <c r="Q361" s="183"/>
      <c r="R361" s="183"/>
      <c r="S361" s="183"/>
      <c r="T361" s="184"/>
      <c r="AT361" s="178" t="s">
        <v>158</v>
      </c>
      <c r="AU361" s="178" t="s">
        <v>86</v>
      </c>
      <c r="AV361" s="13" t="s">
        <v>86</v>
      </c>
      <c r="AW361" s="13" t="s">
        <v>34</v>
      </c>
      <c r="AX361" s="13" t="s">
        <v>76</v>
      </c>
      <c r="AY361" s="178" t="s">
        <v>150</v>
      </c>
    </row>
    <row r="362" spans="2:51" s="13" customFormat="1" ht="12">
      <c r="B362" s="176"/>
      <c r="D362" s="177" t="s">
        <v>158</v>
      </c>
      <c r="E362" s="178" t="s">
        <v>1</v>
      </c>
      <c r="F362" s="179" t="s">
        <v>286</v>
      </c>
      <c r="H362" s="180">
        <v>6.772499999999999</v>
      </c>
      <c r="I362" s="181"/>
      <c r="L362" s="176"/>
      <c r="M362" s="182"/>
      <c r="N362" s="183"/>
      <c r="O362" s="183"/>
      <c r="P362" s="183"/>
      <c r="Q362" s="183"/>
      <c r="R362" s="183"/>
      <c r="S362" s="183"/>
      <c r="T362" s="184"/>
      <c r="AT362" s="178" t="s">
        <v>158</v>
      </c>
      <c r="AU362" s="178" t="s">
        <v>86</v>
      </c>
      <c r="AV362" s="13" t="s">
        <v>86</v>
      </c>
      <c r="AW362" s="13" t="s">
        <v>34</v>
      </c>
      <c r="AX362" s="13" t="s">
        <v>76</v>
      </c>
      <c r="AY362" s="178" t="s">
        <v>150</v>
      </c>
    </row>
    <row r="363" spans="2:51" s="13" customFormat="1" ht="22.5">
      <c r="B363" s="176"/>
      <c r="D363" s="177" t="s">
        <v>158</v>
      </c>
      <c r="E363" s="178" t="s">
        <v>1</v>
      </c>
      <c r="F363" s="179" t="s">
        <v>287</v>
      </c>
      <c r="H363" s="180">
        <v>7.762499999999999</v>
      </c>
      <c r="I363" s="181"/>
      <c r="L363" s="176"/>
      <c r="M363" s="182"/>
      <c r="N363" s="183"/>
      <c r="O363" s="183"/>
      <c r="P363" s="183"/>
      <c r="Q363" s="183"/>
      <c r="R363" s="183"/>
      <c r="S363" s="183"/>
      <c r="T363" s="184"/>
      <c r="AT363" s="178" t="s">
        <v>158</v>
      </c>
      <c r="AU363" s="178" t="s">
        <v>86</v>
      </c>
      <c r="AV363" s="13" t="s">
        <v>86</v>
      </c>
      <c r="AW363" s="13" t="s">
        <v>34</v>
      </c>
      <c r="AX363" s="13" t="s">
        <v>76</v>
      </c>
      <c r="AY363" s="178" t="s">
        <v>150</v>
      </c>
    </row>
    <row r="364" spans="2:51" s="13" customFormat="1" ht="45">
      <c r="B364" s="176"/>
      <c r="D364" s="177" t="s">
        <v>158</v>
      </c>
      <c r="E364" s="178" t="s">
        <v>1</v>
      </c>
      <c r="F364" s="179" t="s">
        <v>288</v>
      </c>
      <c r="H364" s="180">
        <v>21.99</v>
      </c>
      <c r="I364" s="181"/>
      <c r="L364" s="176"/>
      <c r="M364" s="182"/>
      <c r="N364" s="183"/>
      <c r="O364" s="183"/>
      <c r="P364" s="183"/>
      <c r="Q364" s="183"/>
      <c r="R364" s="183"/>
      <c r="S364" s="183"/>
      <c r="T364" s="184"/>
      <c r="AT364" s="178" t="s">
        <v>158</v>
      </c>
      <c r="AU364" s="178" t="s">
        <v>86</v>
      </c>
      <c r="AV364" s="13" t="s">
        <v>86</v>
      </c>
      <c r="AW364" s="13" t="s">
        <v>34</v>
      </c>
      <c r="AX364" s="13" t="s">
        <v>76</v>
      </c>
      <c r="AY364" s="178" t="s">
        <v>150</v>
      </c>
    </row>
    <row r="365" spans="1:65" s="2" customFormat="1" ht="21.75" customHeight="1">
      <c r="A365" s="32"/>
      <c r="B365" s="161"/>
      <c r="C365" s="162" t="s">
        <v>491</v>
      </c>
      <c r="D365" s="162" t="s">
        <v>152</v>
      </c>
      <c r="E365" s="163" t="s">
        <v>492</v>
      </c>
      <c r="F365" s="164" t="s">
        <v>493</v>
      </c>
      <c r="G365" s="165" t="s">
        <v>155</v>
      </c>
      <c r="H365" s="166">
        <v>309.018</v>
      </c>
      <c r="I365" s="167"/>
      <c r="J365" s="168">
        <f>ROUND(I365*H365,2)</f>
        <v>0</v>
      </c>
      <c r="K365" s="169"/>
      <c r="L365" s="33"/>
      <c r="M365" s="170" t="s">
        <v>1</v>
      </c>
      <c r="N365" s="171" t="s">
        <v>41</v>
      </c>
      <c r="O365" s="58"/>
      <c r="P365" s="172">
        <f>O365*H365</f>
        <v>0</v>
      </c>
      <c r="Q365" s="172">
        <v>0.0006</v>
      </c>
      <c r="R365" s="172">
        <f>Q365*H365</f>
        <v>0.18541079999999996</v>
      </c>
      <c r="S365" s="172">
        <v>0</v>
      </c>
      <c r="T365" s="173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4" t="s">
        <v>156</v>
      </c>
      <c r="AT365" s="174" t="s">
        <v>152</v>
      </c>
      <c r="AU365" s="174" t="s">
        <v>86</v>
      </c>
      <c r="AY365" s="17" t="s">
        <v>150</v>
      </c>
      <c r="BE365" s="175">
        <f>IF(N365="základní",J365,0)</f>
        <v>0</v>
      </c>
      <c r="BF365" s="175">
        <f>IF(N365="snížená",J365,0)</f>
        <v>0</v>
      </c>
      <c r="BG365" s="175">
        <f>IF(N365="zákl. přenesená",J365,0)</f>
        <v>0</v>
      </c>
      <c r="BH365" s="175">
        <f>IF(N365="sníž. přenesená",J365,0)</f>
        <v>0</v>
      </c>
      <c r="BI365" s="175">
        <f>IF(N365="nulová",J365,0)</f>
        <v>0</v>
      </c>
      <c r="BJ365" s="17" t="s">
        <v>84</v>
      </c>
      <c r="BK365" s="175">
        <f>ROUND(I365*H365,2)</f>
        <v>0</v>
      </c>
      <c r="BL365" s="17" t="s">
        <v>156</v>
      </c>
      <c r="BM365" s="174" t="s">
        <v>494</v>
      </c>
    </row>
    <row r="366" spans="2:51" s="13" customFormat="1" ht="12">
      <c r="B366" s="176"/>
      <c r="D366" s="177" t="s">
        <v>158</v>
      </c>
      <c r="E366" s="178" t="s">
        <v>1</v>
      </c>
      <c r="F366" s="179" t="s">
        <v>495</v>
      </c>
      <c r="H366" s="180">
        <v>6.6</v>
      </c>
      <c r="I366" s="181"/>
      <c r="L366" s="176"/>
      <c r="M366" s="182"/>
      <c r="N366" s="183"/>
      <c r="O366" s="183"/>
      <c r="P366" s="183"/>
      <c r="Q366" s="183"/>
      <c r="R366" s="183"/>
      <c r="S366" s="183"/>
      <c r="T366" s="184"/>
      <c r="AT366" s="178" t="s">
        <v>158</v>
      </c>
      <c r="AU366" s="178" t="s">
        <v>86</v>
      </c>
      <c r="AV366" s="13" t="s">
        <v>86</v>
      </c>
      <c r="AW366" s="13" t="s">
        <v>34</v>
      </c>
      <c r="AX366" s="13" t="s">
        <v>76</v>
      </c>
      <c r="AY366" s="178" t="s">
        <v>150</v>
      </c>
    </row>
    <row r="367" spans="2:51" s="13" customFormat="1" ht="12">
      <c r="B367" s="176"/>
      <c r="D367" s="177" t="s">
        <v>158</v>
      </c>
      <c r="E367" s="178" t="s">
        <v>1</v>
      </c>
      <c r="F367" s="179" t="s">
        <v>496</v>
      </c>
      <c r="H367" s="180">
        <v>5.3999999999999995</v>
      </c>
      <c r="I367" s="181"/>
      <c r="L367" s="176"/>
      <c r="M367" s="182"/>
      <c r="N367" s="183"/>
      <c r="O367" s="183"/>
      <c r="P367" s="183"/>
      <c r="Q367" s="183"/>
      <c r="R367" s="183"/>
      <c r="S367" s="183"/>
      <c r="T367" s="184"/>
      <c r="AT367" s="178" t="s">
        <v>158</v>
      </c>
      <c r="AU367" s="178" t="s">
        <v>86</v>
      </c>
      <c r="AV367" s="13" t="s">
        <v>86</v>
      </c>
      <c r="AW367" s="13" t="s">
        <v>34</v>
      </c>
      <c r="AX367" s="13" t="s">
        <v>76</v>
      </c>
      <c r="AY367" s="178" t="s">
        <v>150</v>
      </c>
    </row>
    <row r="368" spans="2:51" s="13" customFormat="1" ht="12">
      <c r="B368" s="176"/>
      <c r="D368" s="177" t="s">
        <v>158</v>
      </c>
      <c r="E368" s="178" t="s">
        <v>1</v>
      </c>
      <c r="F368" s="179" t="s">
        <v>497</v>
      </c>
      <c r="H368" s="180">
        <v>3.15</v>
      </c>
      <c r="I368" s="181"/>
      <c r="L368" s="176"/>
      <c r="M368" s="182"/>
      <c r="N368" s="183"/>
      <c r="O368" s="183"/>
      <c r="P368" s="183"/>
      <c r="Q368" s="183"/>
      <c r="R368" s="183"/>
      <c r="S368" s="183"/>
      <c r="T368" s="184"/>
      <c r="AT368" s="178" t="s">
        <v>158</v>
      </c>
      <c r="AU368" s="178" t="s">
        <v>86</v>
      </c>
      <c r="AV368" s="13" t="s">
        <v>86</v>
      </c>
      <c r="AW368" s="13" t="s">
        <v>34</v>
      </c>
      <c r="AX368" s="13" t="s">
        <v>76</v>
      </c>
      <c r="AY368" s="178" t="s">
        <v>150</v>
      </c>
    </row>
    <row r="369" spans="2:51" s="13" customFormat="1" ht="12">
      <c r="B369" s="176"/>
      <c r="D369" s="177" t="s">
        <v>158</v>
      </c>
      <c r="E369" s="178" t="s">
        <v>1</v>
      </c>
      <c r="F369" s="179" t="s">
        <v>498</v>
      </c>
      <c r="H369" s="180">
        <v>72</v>
      </c>
      <c r="I369" s="181"/>
      <c r="L369" s="176"/>
      <c r="M369" s="182"/>
      <c r="N369" s="183"/>
      <c r="O369" s="183"/>
      <c r="P369" s="183"/>
      <c r="Q369" s="183"/>
      <c r="R369" s="183"/>
      <c r="S369" s="183"/>
      <c r="T369" s="184"/>
      <c r="AT369" s="178" t="s">
        <v>158</v>
      </c>
      <c r="AU369" s="178" t="s">
        <v>86</v>
      </c>
      <c r="AV369" s="13" t="s">
        <v>86</v>
      </c>
      <c r="AW369" s="13" t="s">
        <v>34</v>
      </c>
      <c r="AX369" s="13" t="s">
        <v>76</v>
      </c>
      <c r="AY369" s="178" t="s">
        <v>150</v>
      </c>
    </row>
    <row r="370" spans="2:51" s="13" customFormat="1" ht="22.5">
      <c r="B370" s="176"/>
      <c r="D370" s="177" t="s">
        <v>158</v>
      </c>
      <c r="E370" s="178" t="s">
        <v>1</v>
      </c>
      <c r="F370" s="179" t="s">
        <v>499</v>
      </c>
      <c r="H370" s="180">
        <v>14.279999999999998</v>
      </c>
      <c r="I370" s="181"/>
      <c r="L370" s="176"/>
      <c r="M370" s="182"/>
      <c r="N370" s="183"/>
      <c r="O370" s="183"/>
      <c r="P370" s="183"/>
      <c r="Q370" s="183"/>
      <c r="R370" s="183"/>
      <c r="S370" s="183"/>
      <c r="T370" s="184"/>
      <c r="AT370" s="178" t="s">
        <v>158</v>
      </c>
      <c r="AU370" s="178" t="s">
        <v>86</v>
      </c>
      <c r="AV370" s="13" t="s">
        <v>86</v>
      </c>
      <c r="AW370" s="13" t="s">
        <v>34</v>
      </c>
      <c r="AX370" s="13" t="s">
        <v>76</v>
      </c>
      <c r="AY370" s="178" t="s">
        <v>150</v>
      </c>
    </row>
    <row r="371" spans="2:51" s="13" customFormat="1" ht="22.5">
      <c r="B371" s="176"/>
      <c r="D371" s="177" t="s">
        <v>158</v>
      </c>
      <c r="E371" s="178" t="s">
        <v>1</v>
      </c>
      <c r="F371" s="179" t="s">
        <v>500</v>
      </c>
      <c r="H371" s="180">
        <v>11.199999999999998</v>
      </c>
      <c r="I371" s="181"/>
      <c r="L371" s="176"/>
      <c r="M371" s="182"/>
      <c r="N371" s="183"/>
      <c r="O371" s="183"/>
      <c r="P371" s="183"/>
      <c r="Q371" s="183"/>
      <c r="R371" s="183"/>
      <c r="S371" s="183"/>
      <c r="T371" s="184"/>
      <c r="AT371" s="178" t="s">
        <v>158</v>
      </c>
      <c r="AU371" s="178" t="s">
        <v>86</v>
      </c>
      <c r="AV371" s="13" t="s">
        <v>86</v>
      </c>
      <c r="AW371" s="13" t="s">
        <v>34</v>
      </c>
      <c r="AX371" s="13" t="s">
        <v>76</v>
      </c>
      <c r="AY371" s="178" t="s">
        <v>150</v>
      </c>
    </row>
    <row r="372" spans="2:51" s="13" customFormat="1" ht="12">
      <c r="B372" s="176"/>
      <c r="D372" s="177" t="s">
        <v>158</v>
      </c>
      <c r="E372" s="178" t="s">
        <v>1</v>
      </c>
      <c r="F372" s="179" t="s">
        <v>501</v>
      </c>
      <c r="H372" s="180">
        <v>16</v>
      </c>
      <c r="I372" s="181"/>
      <c r="L372" s="176"/>
      <c r="M372" s="182"/>
      <c r="N372" s="183"/>
      <c r="O372" s="183"/>
      <c r="P372" s="183"/>
      <c r="Q372" s="183"/>
      <c r="R372" s="183"/>
      <c r="S372" s="183"/>
      <c r="T372" s="184"/>
      <c r="AT372" s="178" t="s">
        <v>158</v>
      </c>
      <c r="AU372" s="178" t="s">
        <v>86</v>
      </c>
      <c r="AV372" s="13" t="s">
        <v>86</v>
      </c>
      <c r="AW372" s="13" t="s">
        <v>34</v>
      </c>
      <c r="AX372" s="13" t="s">
        <v>76</v>
      </c>
      <c r="AY372" s="178" t="s">
        <v>150</v>
      </c>
    </row>
    <row r="373" spans="2:51" s="13" customFormat="1" ht="12">
      <c r="B373" s="176"/>
      <c r="D373" s="177" t="s">
        <v>158</v>
      </c>
      <c r="E373" s="178" t="s">
        <v>1</v>
      </c>
      <c r="F373" s="179" t="s">
        <v>502</v>
      </c>
      <c r="H373" s="180">
        <v>15</v>
      </c>
      <c r="I373" s="181"/>
      <c r="L373" s="176"/>
      <c r="M373" s="182"/>
      <c r="N373" s="183"/>
      <c r="O373" s="183"/>
      <c r="P373" s="183"/>
      <c r="Q373" s="183"/>
      <c r="R373" s="183"/>
      <c r="S373" s="183"/>
      <c r="T373" s="184"/>
      <c r="AT373" s="178" t="s">
        <v>158</v>
      </c>
      <c r="AU373" s="178" t="s">
        <v>86</v>
      </c>
      <c r="AV373" s="13" t="s">
        <v>86</v>
      </c>
      <c r="AW373" s="13" t="s">
        <v>34</v>
      </c>
      <c r="AX373" s="13" t="s">
        <v>76</v>
      </c>
      <c r="AY373" s="178" t="s">
        <v>150</v>
      </c>
    </row>
    <row r="374" spans="2:51" s="13" customFormat="1" ht="22.5">
      <c r="B374" s="176"/>
      <c r="D374" s="177" t="s">
        <v>158</v>
      </c>
      <c r="E374" s="178" t="s">
        <v>1</v>
      </c>
      <c r="F374" s="179" t="s">
        <v>503</v>
      </c>
      <c r="H374" s="180">
        <v>7.4</v>
      </c>
      <c r="I374" s="181"/>
      <c r="L374" s="176"/>
      <c r="M374" s="182"/>
      <c r="N374" s="183"/>
      <c r="O374" s="183"/>
      <c r="P374" s="183"/>
      <c r="Q374" s="183"/>
      <c r="R374" s="183"/>
      <c r="S374" s="183"/>
      <c r="T374" s="184"/>
      <c r="AT374" s="178" t="s">
        <v>158</v>
      </c>
      <c r="AU374" s="178" t="s">
        <v>86</v>
      </c>
      <c r="AV374" s="13" t="s">
        <v>86</v>
      </c>
      <c r="AW374" s="13" t="s">
        <v>34</v>
      </c>
      <c r="AX374" s="13" t="s">
        <v>76</v>
      </c>
      <c r="AY374" s="178" t="s">
        <v>150</v>
      </c>
    </row>
    <row r="375" spans="2:51" s="13" customFormat="1" ht="12">
      <c r="B375" s="176"/>
      <c r="D375" s="177" t="s">
        <v>158</v>
      </c>
      <c r="E375" s="178" t="s">
        <v>1</v>
      </c>
      <c r="F375" s="179" t="s">
        <v>504</v>
      </c>
      <c r="H375" s="180">
        <v>11.88</v>
      </c>
      <c r="I375" s="181"/>
      <c r="L375" s="176"/>
      <c r="M375" s="182"/>
      <c r="N375" s="183"/>
      <c r="O375" s="183"/>
      <c r="P375" s="183"/>
      <c r="Q375" s="183"/>
      <c r="R375" s="183"/>
      <c r="S375" s="183"/>
      <c r="T375" s="184"/>
      <c r="AT375" s="178" t="s">
        <v>158</v>
      </c>
      <c r="AU375" s="178" t="s">
        <v>86</v>
      </c>
      <c r="AV375" s="13" t="s">
        <v>86</v>
      </c>
      <c r="AW375" s="13" t="s">
        <v>34</v>
      </c>
      <c r="AX375" s="13" t="s">
        <v>76</v>
      </c>
      <c r="AY375" s="178" t="s">
        <v>150</v>
      </c>
    </row>
    <row r="376" spans="2:51" s="13" customFormat="1" ht="12">
      <c r="B376" s="176"/>
      <c r="D376" s="177" t="s">
        <v>158</v>
      </c>
      <c r="E376" s="178" t="s">
        <v>1</v>
      </c>
      <c r="F376" s="179" t="s">
        <v>505</v>
      </c>
      <c r="H376" s="180">
        <v>2.14</v>
      </c>
      <c r="I376" s="181"/>
      <c r="L376" s="176"/>
      <c r="M376" s="182"/>
      <c r="N376" s="183"/>
      <c r="O376" s="183"/>
      <c r="P376" s="183"/>
      <c r="Q376" s="183"/>
      <c r="R376" s="183"/>
      <c r="S376" s="183"/>
      <c r="T376" s="184"/>
      <c r="AT376" s="178" t="s">
        <v>158</v>
      </c>
      <c r="AU376" s="178" t="s">
        <v>86</v>
      </c>
      <c r="AV376" s="13" t="s">
        <v>86</v>
      </c>
      <c r="AW376" s="13" t="s">
        <v>34</v>
      </c>
      <c r="AX376" s="13" t="s">
        <v>76</v>
      </c>
      <c r="AY376" s="178" t="s">
        <v>150</v>
      </c>
    </row>
    <row r="377" spans="2:51" s="13" customFormat="1" ht="12">
      <c r="B377" s="176"/>
      <c r="D377" s="177" t="s">
        <v>158</v>
      </c>
      <c r="E377" s="178" t="s">
        <v>1</v>
      </c>
      <c r="F377" s="179" t="s">
        <v>506</v>
      </c>
      <c r="H377" s="180">
        <v>43.56</v>
      </c>
      <c r="I377" s="181"/>
      <c r="L377" s="176"/>
      <c r="M377" s="182"/>
      <c r="N377" s="183"/>
      <c r="O377" s="183"/>
      <c r="P377" s="183"/>
      <c r="Q377" s="183"/>
      <c r="R377" s="183"/>
      <c r="S377" s="183"/>
      <c r="T377" s="184"/>
      <c r="AT377" s="178" t="s">
        <v>158</v>
      </c>
      <c r="AU377" s="178" t="s">
        <v>86</v>
      </c>
      <c r="AV377" s="13" t="s">
        <v>86</v>
      </c>
      <c r="AW377" s="13" t="s">
        <v>34</v>
      </c>
      <c r="AX377" s="13" t="s">
        <v>76</v>
      </c>
      <c r="AY377" s="178" t="s">
        <v>150</v>
      </c>
    </row>
    <row r="378" spans="2:51" s="13" customFormat="1" ht="12">
      <c r="B378" s="176"/>
      <c r="D378" s="177" t="s">
        <v>158</v>
      </c>
      <c r="E378" s="178" t="s">
        <v>1</v>
      </c>
      <c r="F378" s="179" t="s">
        <v>507</v>
      </c>
      <c r="H378" s="180">
        <v>100.40800000000002</v>
      </c>
      <c r="I378" s="181"/>
      <c r="L378" s="176"/>
      <c r="M378" s="182"/>
      <c r="N378" s="183"/>
      <c r="O378" s="183"/>
      <c r="P378" s="183"/>
      <c r="Q378" s="183"/>
      <c r="R378" s="183"/>
      <c r="S378" s="183"/>
      <c r="T378" s="184"/>
      <c r="AT378" s="178" t="s">
        <v>158</v>
      </c>
      <c r="AU378" s="178" t="s">
        <v>86</v>
      </c>
      <c r="AV378" s="13" t="s">
        <v>86</v>
      </c>
      <c r="AW378" s="13" t="s">
        <v>34</v>
      </c>
      <c r="AX378" s="13" t="s">
        <v>76</v>
      </c>
      <c r="AY378" s="178" t="s">
        <v>150</v>
      </c>
    </row>
    <row r="379" spans="1:65" s="2" customFormat="1" ht="21.75" customHeight="1">
      <c r="A379" s="32"/>
      <c r="B379" s="161"/>
      <c r="C379" s="162" t="s">
        <v>508</v>
      </c>
      <c r="D379" s="162" t="s">
        <v>152</v>
      </c>
      <c r="E379" s="163" t="s">
        <v>509</v>
      </c>
      <c r="F379" s="164" t="s">
        <v>510</v>
      </c>
      <c r="G379" s="165" t="s">
        <v>155</v>
      </c>
      <c r="H379" s="166">
        <v>44.503</v>
      </c>
      <c r="I379" s="167"/>
      <c r="J379" s="168">
        <f>ROUND(I379*H379,2)</f>
        <v>0</v>
      </c>
      <c r="K379" s="169"/>
      <c r="L379" s="33"/>
      <c r="M379" s="170" t="s">
        <v>1</v>
      </c>
      <c r="N379" s="171" t="s">
        <v>41</v>
      </c>
      <c r="O379" s="58"/>
      <c r="P379" s="172">
        <f>O379*H379</f>
        <v>0</v>
      </c>
      <c r="Q379" s="172">
        <v>0.0189</v>
      </c>
      <c r="R379" s="172">
        <f>Q379*H379</f>
        <v>0.8411067</v>
      </c>
      <c r="S379" s="172">
        <v>0</v>
      </c>
      <c r="T379" s="173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4" t="s">
        <v>156</v>
      </c>
      <c r="AT379" s="174" t="s">
        <v>152</v>
      </c>
      <c r="AU379" s="174" t="s">
        <v>86</v>
      </c>
      <c r="AY379" s="17" t="s">
        <v>150</v>
      </c>
      <c r="BE379" s="175">
        <f>IF(N379="základní",J379,0)</f>
        <v>0</v>
      </c>
      <c r="BF379" s="175">
        <f>IF(N379="snížená",J379,0)</f>
        <v>0</v>
      </c>
      <c r="BG379" s="175">
        <f>IF(N379="zákl. přenesená",J379,0)</f>
        <v>0</v>
      </c>
      <c r="BH379" s="175">
        <f>IF(N379="sníž. přenesená",J379,0)</f>
        <v>0</v>
      </c>
      <c r="BI379" s="175">
        <f>IF(N379="nulová",J379,0)</f>
        <v>0</v>
      </c>
      <c r="BJ379" s="17" t="s">
        <v>84</v>
      </c>
      <c r="BK379" s="175">
        <f>ROUND(I379*H379,2)</f>
        <v>0</v>
      </c>
      <c r="BL379" s="17" t="s">
        <v>156</v>
      </c>
      <c r="BM379" s="174" t="s">
        <v>511</v>
      </c>
    </row>
    <row r="380" spans="2:51" s="13" customFormat="1" ht="12">
      <c r="B380" s="176"/>
      <c r="D380" s="177" t="s">
        <v>158</v>
      </c>
      <c r="E380" s="178" t="s">
        <v>1</v>
      </c>
      <c r="F380" s="179" t="s">
        <v>512</v>
      </c>
      <c r="H380" s="180">
        <v>27.04</v>
      </c>
      <c r="I380" s="181"/>
      <c r="L380" s="176"/>
      <c r="M380" s="182"/>
      <c r="N380" s="183"/>
      <c r="O380" s="183"/>
      <c r="P380" s="183"/>
      <c r="Q380" s="183"/>
      <c r="R380" s="183"/>
      <c r="S380" s="183"/>
      <c r="T380" s="184"/>
      <c r="AT380" s="178" t="s">
        <v>158</v>
      </c>
      <c r="AU380" s="178" t="s">
        <v>86</v>
      </c>
      <c r="AV380" s="13" t="s">
        <v>86</v>
      </c>
      <c r="AW380" s="13" t="s">
        <v>34</v>
      </c>
      <c r="AX380" s="13" t="s">
        <v>76</v>
      </c>
      <c r="AY380" s="178" t="s">
        <v>150</v>
      </c>
    </row>
    <row r="381" spans="2:51" s="13" customFormat="1" ht="12">
      <c r="B381" s="176"/>
      <c r="D381" s="177" t="s">
        <v>158</v>
      </c>
      <c r="E381" s="178" t="s">
        <v>1</v>
      </c>
      <c r="F381" s="179" t="s">
        <v>513</v>
      </c>
      <c r="H381" s="180">
        <v>10.0625</v>
      </c>
      <c r="I381" s="181"/>
      <c r="L381" s="176"/>
      <c r="M381" s="182"/>
      <c r="N381" s="183"/>
      <c r="O381" s="183"/>
      <c r="P381" s="183"/>
      <c r="Q381" s="183"/>
      <c r="R381" s="183"/>
      <c r="S381" s="183"/>
      <c r="T381" s="184"/>
      <c r="AT381" s="178" t="s">
        <v>158</v>
      </c>
      <c r="AU381" s="178" t="s">
        <v>86</v>
      </c>
      <c r="AV381" s="13" t="s">
        <v>86</v>
      </c>
      <c r="AW381" s="13" t="s">
        <v>34</v>
      </c>
      <c r="AX381" s="13" t="s">
        <v>76</v>
      </c>
      <c r="AY381" s="178" t="s">
        <v>150</v>
      </c>
    </row>
    <row r="382" spans="2:51" s="13" customFormat="1" ht="12">
      <c r="B382" s="176"/>
      <c r="D382" s="177" t="s">
        <v>158</v>
      </c>
      <c r="E382" s="178" t="s">
        <v>1</v>
      </c>
      <c r="F382" s="179" t="s">
        <v>514</v>
      </c>
      <c r="H382" s="180">
        <v>7.4</v>
      </c>
      <c r="I382" s="181"/>
      <c r="L382" s="176"/>
      <c r="M382" s="182"/>
      <c r="N382" s="183"/>
      <c r="O382" s="183"/>
      <c r="P382" s="183"/>
      <c r="Q382" s="183"/>
      <c r="R382" s="183"/>
      <c r="S382" s="183"/>
      <c r="T382" s="184"/>
      <c r="AT382" s="178" t="s">
        <v>158</v>
      </c>
      <c r="AU382" s="178" t="s">
        <v>86</v>
      </c>
      <c r="AV382" s="13" t="s">
        <v>86</v>
      </c>
      <c r="AW382" s="13" t="s">
        <v>34</v>
      </c>
      <c r="AX382" s="13" t="s">
        <v>76</v>
      </c>
      <c r="AY382" s="178" t="s">
        <v>150</v>
      </c>
    </row>
    <row r="383" spans="1:65" s="2" customFormat="1" ht="16.5" customHeight="1">
      <c r="A383" s="32"/>
      <c r="B383" s="161"/>
      <c r="C383" s="162" t="s">
        <v>515</v>
      </c>
      <c r="D383" s="162" t="s">
        <v>152</v>
      </c>
      <c r="E383" s="163" t="s">
        <v>516</v>
      </c>
      <c r="F383" s="164" t="s">
        <v>517</v>
      </c>
      <c r="G383" s="165" t="s">
        <v>155</v>
      </c>
      <c r="H383" s="166">
        <v>135.625</v>
      </c>
      <c r="I383" s="167"/>
      <c r="J383" s="168">
        <f>ROUND(I383*H383,2)</f>
        <v>0</v>
      </c>
      <c r="K383" s="169"/>
      <c r="L383" s="33"/>
      <c r="M383" s="170" t="s">
        <v>1</v>
      </c>
      <c r="N383" s="171" t="s">
        <v>41</v>
      </c>
      <c r="O383" s="58"/>
      <c r="P383" s="172">
        <f>O383*H383</f>
        <v>0</v>
      </c>
      <c r="Q383" s="172">
        <v>0.00012</v>
      </c>
      <c r="R383" s="172">
        <f>Q383*H383</f>
        <v>0.016275</v>
      </c>
      <c r="S383" s="172">
        <v>0</v>
      </c>
      <c r="T383" s="173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4" t="s">
        <v>156</v>
      </c>
      <c r="AT383" s="174" t="s">
        <v>152</v>
      </c>
      <c r="AU383" s="174" t="s">
        <v>86</v>
      </c>
      <c r="AY383" s="17" t="s">
        <v>150</v>
      </c>
      <c r="BE383" s="175">
        <f>IF(N383="základní",J383,0)</f>
        <v>0</v>
      </c>
      <c r="BF383" s="175">
        <f>IF(N383="snížená",J383,0)</f>
        <v>0</v>
      </c>
      <c r="BG383" s="175">
        <f>IF(N383="zákl. přenesená",J383,0)</f>
        <v>0</v>
      </c>
      <c r="BH383" s="175">
        <f>IF(N383="sníž. přenesená",J383,0)</f>
        <v>0</v>
      </c>
      <c r="BI383" s="175">
        <f>IF(N383="nulová",J383,0)</f>
        <v>0</v>
      </c>
      <c r="BJ383" s="17" t="s">
        <v>84</v>
      </c>
      <c r="BK383" s="175">
        <f>ROUND(I383*H383,2)</f>
        <v>0</v>
      </c>
      <c r="BL383" s="17" t="s">
        <v>156</v>
      </c>
      <c r="BM383" s="174" t="s">
        <v>518</v>
      </c>
    </row>
    <row r="384" spans="2:51" s="13" customFormat="1" ht="12">
      <c r="B384" s="176"/>
      <c r="D384" s="177" t="s">
        <v>158</v>
      </c>
      <c r="E384" s="178" t="s">
        <v>1</v>
      </c>
      <c r="F384" s="179" t="s">
        <v>519</v>
      </c>
      <c r="H384" s="180">
        <v>15.750000000000002</v>
      </c>
      <c r="I384" s="181"/>
      <c r="L384" s="176"/>
      <c r="M384" s="182"/>
      <c r="N384" s="183"/>
      <c r="O384" s="183"/>
      <c r="P384" s="183"/>
      <c r="Q384" s="183"/>
      <c r="R384" s="183"/>
      <c r="S384" s="183"/>
      <c r="T384" s="184"/>
      <c r="AT384" s="178" t="s">
        <v>158</v>
      </c>
      <c r="AU384" s="178" t="s">
        <v>86</v>
      </c>
      <c r="AV384" s="13" t="s">
        <v>86</v>
      </c>
      <c r="AW384" s="13" t="s">
        <v>34</v>
      </c>
      <c r="AX384" s="13" t="s">
        <v>76</v>
      </c>
      <c r="AY384" s="178" t="s">
        <v>150</v>
      </c>
    </row>
    <row r="385" spans="2:51" s="13" customFormat="1" ht="12">
      <c r="B385" s="176"/>
      <c r="D385" s="177" t="s">
        <v>158</v>
      </c>
      <c r="E385" s="178" t="s">
        <v>1</v>
      </c>
      <c r="F385" s="179" t="s">
        <v>520</v>
      </c>
      <c r="H385" s="180">
        <v>2.7300000000000004</v>
      </c>
      <c r="I385" s="181"/>
      <c r="L385" s="176"/>
      <c r="M385" s="182"/>
      <c r="N385" s="183"/>
      <c r="O385" s="183"/>
      <c r="P385" s="183"/>
      <c r="Q385" s="183"/>
      <c r="R385" s="183"/>
      <c r="S385" s="183"/>
      <c r="T385" s="184"/>
      <c r="AT385" s="178" t="s">
        <v>158</v>
      </c>
      <c r="AU385" s="178" t="s">
        <v>86</v>
      </c>
      <c r="AV385" s="13" t="s">
        <v>86</v>
      </c>
      <c r="AW385" s="13" t="s">
        <v>34</v>
      </c>
      <c r="AX385" s="13" t="s">
        <v>76</v>
      </c>
      <c r="AY385" s="178" t="s">
        <v>150</v>
      </c>
    </row>
    <row r="386" spans="2:51" s="13" customFormat="1" ht="12">
      <c r="B386" s="176"/>
      <c r="D386" s="177" t="s">
        <v>158</v>
      </c>
      <c r="E386" s="178" t="s">
        <v>1</v>
      </c>
      <c r="F386" s="179" t="s">
        <v>521</v>
      </c>
      <c r="H386" s="180">
        <v>5.4</v>
      </c>
      <c r="I386" s="181"/>
      <c r="L386" s="176"/>
      <c r="M386" s="182"/>
      <c r="N386" s="183"/>
      <c r="O386" s="183"/>
      <c r="P386" s="183"/>
      <c r="Q386" s="183"/>
      <c r="R386" s="183"/>
      <c r="S386" s="183"/>
      <c r="T386" s="184"/>
      <c r="AT386" s="178" t="s">
        <v>158</v>
      </c>
      <c r="AU386" s="178" t="s">
        <v>86</v>
      </c>
      <c r="AV386" s="13" t="s">
        <v>86</v>
      </c>
      <c r="AW386" s="13" t="s">
        <v>34</v>
      </c>
      <c r="AX386" s="13" t="s">
        <v>76</v>
      </c>
      <c r="AY386" s="178" t="s">
        <v>150</v>
      </c>
    </row>
    <row r="387" spans="2:51" s="13" customFormat="1" ht="12">
      <c r="B387" s="176"/>
      <c r="D387" s="177" t="s">
        <v>158</v>
      </c>
      <c r="E387" s="178" t="s">
        <v>1</v>
      </c>
      <c r="F387" s="179" t="s">
        <v>522</v>
      </c>
      <c r="H387" s="180">
        <v>67.5</v>
      </c>
      <c r="I387" s="181"/>
      <c r="L387" s="176"/>
      <c r="M387" s="182"/>
      <c r="N387" s="183"/>
      <c r="O387" s="183"/>
      <c r="P387" s="183"/>
      <c r="Q387" s="183"/>
      <c r="R387" s="183"/>
      <c r="S387" s="183"/>
      <c r="T387" s="184"/>
      <c r="AT387" s="178" t="s">
        <v>158</v>
      </c>
      <c r="AU387" s="178" t="s">
        <v>86</v>
      </c>
      <c r="AV387" s="13" t="s">
        <v>86</v>
      </c>
      <c r="AW387" s="13" t="s">
        <v>34</v>
      </c>
      <c r="AX387" s="13" t="s">
        <v>76</v>
      </c>
      <c r="AY387" s="178" t="s">
        <v>150</v>
      </c>
    </row>
    <row r="388" spans="2:51" s="13" customFormat="1" ht="12">
      <c r="B388" s="176"/>
      <c r="D388" s="177" t="s">
        <v>158</v>
      </c>
      <c r="E388" s="178" t="s">
        <v>1</v>
      </c>
      <c r="F388" s="179" t="s">
        <v>523</v>
      </c>
      <c r="H388" s="180">
        <v>5</v>
      </c>
      <c r="I388" s="181"/>
      <c r="L388" s="176"/>
      <c r="M388" s="182"/>
      <c r="N388" s="183"/>
      <c r="O388" s="183"/>
      <c r="P388" s="183"/>
      <c r="Q388" s="183"/>
      <c r="R388" s="183"/>
      <c r="S388" s="183"/>
      <c r="T388" s="184"/>
      <c r="AT388" s="178" t="s">
        <v>158</v>
      </c>
      <c r="AU388" s="178" t="s">
        <v>86</v>
      </c>
      <c r="AV388" s="13" t="s">
        <v>86</v>
      </c>
      <c r="AW388" s="13" t="s">
        <v>34</v>
      </c>
      <c r="AX388" s="13" t="s">
        <v>76</v>
      </c>
      <c r="AY388" s="178" t="s">
        <v>150</v>
      </c>
    </row>
    <row r="389" spans="2:51" s="13" customFormat="1" ht="12">
      <c r="B389" s="176"/>
      <c r="D389" s="177" t="s">
        <v>158</v>
      </c>
      <c r="E389" s="178" t="s">
        <v>1</v>
      </c>
      <c r="F389" s="179" t="s">
        <v>524</v>
      </c>
      <c r="H389" s="180">
        <v>9.52</v>
      </c>
      <c r="I389" s="181"/>
      <c r="L389" s="176"/>
      <c r="M389" s="182"/>
      <c r="N389" s="183"/>
      <c r="O389" s="183"/>
      <c r="P389" s="183"/>
      <c r="Q389" s="183"/>
      <c r="R389" s="183"/>
      <c r="S389" s="183"/>
      <c r="T389" s="184"/>
      <c r="AT389" s="178" t="s">
        <v>158</v>
      </c>
      <c r="AU389" s="178" t="s">
        <v>86</v>
      </c>
      <c r="AV389" s="13" t="s">
        <v>86</v>
      </c>
      <c r="AW389" s="13" t="s">
        <v>34</v>
      </c>
      <c r="AX389" s="13" t="s">
        <v>76</v>
      </c>
      <c r="AY389" s="178" t="s">
        <v>150</v>
      </c>
    </row>
    <row r="390" spans="2:51" s="13" customFormat="1" ht="12">
      <c r="B390" s="176"/>
      <c r="D390" s="177" t="s">
        <v>158</v>
      </c>
      <c r="E390" s="178" t="s">
        <v>1</v>
      </c>
      <c r="F390" s="179" t="s">
        <v>525</v>
      </c>
      <c r="H390" s="180">
        <v>1.275</v>
      </c>
      <c r="I390" s="181"/>
      <c r="L390" s="176"/>
      <c r="M390" s="182"/>
      <c r="N390" s="183"/>
      <c r="O390" s="183"/>
      <c r="P390" s="183"/>
      <c r="Q390" s="183"/>
      <c r="R390" s="183"/>
      <c r="S390" s="183"/>
      <c r="T390" s="184"/>
      <c r="AT390" s="178" t="s">
        <v>158</v>
      </c>
      <c r="AU390" s="178" t="s">
        <v>86</v>
      </c>
      <c r="AV390" s="13" t="s">
        <v>86</v>
      </c>
      <c r="AW390" s="13" t="s">
        <v>34</v>
      </c>
      <c r="AX390" s="13" t="s">
        <v>76</v>
      </c>
      <c r="AY390" s="178" t="s">
        <v>150</v>
      </c>
    </row>
    <row r="391" spans="2:51" s="13" customFormat="1" ht="12">
      <c r="B391" s="176"/>
      <c r="D391" s="177" t="s">
        <v>158</v>
      </c>
      <c r="E391" s="178" t="s">
        <v>1</v>
      </c>
      <c r="F391" s="179" t="s">
        <v>526</v>
      </c>
      <c r="H391" s="180">
        <v>3.2</v>
      </c>
      <c r="I391" s="181"/>
      <c r="L391" s="176"/>
      <c r="M391" s="182"/>
      <c r="N391" s="183"/>
      <c r="O391" s="183"/>
      <c r="P391" s="183"/>
      <c r="Q391" s="183"/>
      <c r="R391" s="183"/>
      <c r="S391" s="183"/>
      <c r="T391" s="184"/>
      <c r="AT391" s="178" t="s">
        <v>158</v>
      </c>
      <c r="AU391" s="178" t="s">
        <v>86</v>
      </c>
      <c r="AV391" s="13" t="s">
        <v>86</v>
      </c>
      <c r="AW391" s="13" t="s">
        <v>34</v>
      </c>
      <c r="AX391" s="13" t="s">
        <v>76</v>
      </c>
      <c r="AY391" s="178" t="s">
        <v>150</v>
      </c>
    </row>
    <row r="392" spans="2:51" s="13" customFormat="1" ht="12">
      <c r="B392" s="176"/>
      <c r="D392" s="177" t="s">
        <v>158</v>
      </c>
      <c r="E392" s="178" t="s">
        <v>1</v>
      </c>
      <c r="F392" s="179" t="s">
        <v>527</v>
      </c>
      <c r="H392" s="180">
        <v>7</v>
      </c>
      <c r="I392" s="181"/>
      <c r="L392" s="176"/>
      <c r="M392" s="182"/>
      <c r="N392" s="183"/>
      <c r="O392" s="183"/>
      <c r="P392" s="183"/>
      <c r="Q392" s="183"/>
      <c r="R392" s="183"/>
      <c r="S392" s="183"/>
      <c r="T392" s="184"/>
      <c r="AT392" s="178" t="s">
        <v>158</v>
      </c>
      <c r="AU392" s="178" t="s">
        <v>86</v>
      </c>
      <c r="AV392" s="13" t="s">
        <v>86</v>
      </c>
      <c r="AW392" s="13" t="s">
        <v>34</v>
      </c>
      <c r="AX392" s="13" t="s">
        <v>76</v>
      </c>
      <c r="AY392" s="178" t="s">
        <v>150</v>
      </c>
    </row>
    <row r="393" spans="2:51" s="13" customFormat="1" ht="12">
      <c r="B393" s="176"/>
      <c r="D393" s="177" t="s">
        <v>158</v>
      </c>
      <c r="E393" s="178" t="s">
        <v>1</v>
      </c>
      <c r="F393" s="179" t="s">
        <v>528</v>
      </c>
      <c r="H393" s="180">
        <v>0.7</v>
      </c>
      <c r="I393" s="181"/>
      <c r="L393" s="176"/>
      <c r="M393" s="182"/>
      <c r="N393" s="183"/>
      <c r="O393" s="183"/>
      <c r="P393" s="183"/>
      <c r="Q393" s="183"/>
      <c r="R393" s="183"/>
      <c r="S393" s="183"/>
      <c r="T393" s="184"/>
      <c r="AT393" s="178" t="s">
        <v>158</v>
      </c>
      <c r="AU393" s="178" t="s">
        <v>86</v>
      </c>
      <c r="AV393" s="13" t="s">
        <v>86</v>
      </c>
      <c r="AW393" s="13" t="s">
        <v>34</v>
      </c>
      <c r="AX393" s="13" t="s">
        <v>76</v>
      </c>
      <c r="AY393" s="178" t="s">
        <v>150</v>
      </c>
    </row>
    <row r="394" spans="2:51" s="13" customFormat="1" ht="12">
      <c r="B394" s="176"/>
      <c r="D394" s="177" t="s">
        <v>158</v>
      </c>
      <c r="E394" s="178" t="s">
        <v>1</v>
      </c>
      <c r="F394" s="179" t="s">
        <v>529</v>
      </c>
      <c r="H394" s="180">
        <v>0.785</v>
      </c>
      <c r="I394" s="181"/>
      <c r="L394" s="176"/>
      <c r="M394" s="182"/>
      <c r="N394" s="183"/>
      <c r="O394" s="183"/>
      <c r="P394" s="183"/>
      <c r="Q394" s="183"/>
      <c r="R394" s="183"/>
      <c r="S394" s="183"/>
      <c r="T394" s="184"/>
      <c r="AT394" s="178" t="s">
        <v>158</v>
      </c>
      <c r="AU394" s="178" t="s">
        <v>86</v>
      </c>
      <c r="AV394" s="13" t="s">
        <v>86</v>
      </c>
      <c r="AW394" s="13" t="s">
        <v>34</v>
      </c>
      <c r="AX394" s="13" t="s">
        <v>76</v>
      </c>
      <c r="AY394" s="178" t="s">
        <v>150</v>
      </c>
    </row>
    <row r="395" spans="2:51" s="13" customFormat="1" ht="12">
      <c r="B395" s="176"/>
      <c r="D395" s="177" t="s">
        <v>158</v>
      </c>
      <c r="E395" s="178" t="s">
        <v>1</v>
      </c>
      <c r="F395" s="179" t="s">
        <v>530</v>
      </c>
      <c r="H395" s="180">
        <v>1.2000000000000002</v>
      </c>
      <c r="I395" s="181"/>
      <c r="L395" s="176"/>
      <c r="M395" s="182"/>
      <c r="N395" s="183"/>
      <c r="O395" s="183"/>
      <c r="P395" s="183"/>
      <c r="Q395" s="183"/>
      <c r="R395" s="183"/>
      <c r="S395" s="183"/>
      <c r="T395" s="184"/>
      <c r="AT395" s="178" t="s">
        <v>158</v>
      </c>
      <c r="AU395" s="178" t="s">
        <v>86</v>
      </c>
      <c r="AV395" s="13" t="s">
        <v>86</v>
      </c>
      <c r="AW395" s="13" t="s">
        <v>34</v>
      </c>
      <c r="AX395" s="13" t="s">
        <v>76</v>
      </c>
      <c r="AY395" s="178" t="s">
        <v>150</v>
      </c>
    </row>
    <row r="396" spans="2:51" s="13" customFormat="1" ht="12">
      <c r="B396" s="176"/>
      <c r="D396" s="177" t="s">
        <v>158</v>
      </c>
      <c r="E396" s="178" t="s">
        <v>1</v>
      </c>
      <c r="F396" s="179" t="s">
        <v>531</v>
      </c>
      <c r="H396" s="180">
        <v>0.4</v>
      </c>
      <c r="I396" s="181"/>
      <c r="L396" s="176"/>
      <c r="M396" s="182"/>
      <c r="N396" s="183"/>
      <c r="O396" s="183"/>
      <c r="P396" s="183"/>
      <c r="Q396" s="183"/>
      <c r="R396" s="183"/>
      <c r="S396" s="183"/>
      <c r="T396" s="184"/>
      <c r="AT396" s="178" t="s">
        <v>158</v>
      </c>
      <c r="AU396" s="178" t="s">
        <v>86</v>
      </c>
      <c r="AV396" s="13" t="s">
        <v>86</v>
      </c>
      <c r="AW396" s="13" t="s">
        <v>34</v>
      </c>
      <c r="AX396" s="13" t="s">
        <v>76</v>
      </c>
      <c r="AY396" s="178" t="s">
        <v>150</v>
      </c>
    </row>
    <row r="397" spans="2:51" s="13" customFormat="1" ht="12">
      <c r="B397" s="176"/>
      <c r="D397" s="177" t="s">
        <v>158</v>
      </c>
      <c r="E397" s="178" t="s">
        <v>1</v>
      </c>
      <c r="F397" s="179" t="s">
        <v>532</v>
      </c>
      <c r="H397" s="180">
        <v>4.8</v>
      </c>
      <c r="I397" s="181"/>
      <c r="L397" s="176"/>
      <c r="M397" s="182"/>
      <c r="N397" s="183"/>
      <c r="O397" s="183"/>
      <c r="P397" s="183"/>
      <c r="Q397" s="183"/>
      <c r="R397" s="183"/>
      <c r="S397" s="183"/>
      <c r="T397" s="184"/>
      <c r="AT397" s="178" t="s">
        <v>158</v>
      </c>
      <c r="AU397" s="178" t="s">
        <v>86</v>
      </c>
      <c r="AV397" s="13" t="s">
        <v>86</v>
      </c>
      <c r="AW397" s="13" t="s">
        <v>34</v>
      </c>
      <c r="AX397" s="13" t="s">
        <v>76</v>
      </c>
      <c r="AY397" s="178" t="s">
        <v>150</v>
      </c>
    </row>
    <row r="398" spans="2:51" s="13" customFormat="1" ht="12">
      <c r="B398" s="176"/>
      <c r="D398" s="177" t="s">
        <v>158</v>
      </c>
      <c r="E398" s="178" t="s">
        <v>1</v>
      </c>
      <c r="F398" s="179" t="s">
        <v>533</v>
      </c>
      <c r="H398" s="180">
        <v>0.69</v>
      </c>
      <c r="I398" s="181"/>
      <c r="L398" s="176"/>
      <c r="M398" s="182"/>
      <c r="N398" s="183"/>
      <c r="O398" s="183"/>
      <c r="P398" s="183"/>
      <c r="Q398" s="183"/>
      <c r="R398" s="183"/>
      <c r="S398" s="183"/>
      <c r="T398" s="184"/>
      <c r="AT398" s="178" t="s">
        <v>158</v>
      </c>
      <c r="AU398" s="178" t="s">
        <v>86</v>
      </c>
      <c r="AV398" s="13" t="s">
        <v>86</v>
      </c>
      <c r="AW398" s="13" t="s">
        <v>34</v>
      </c>
      <c r="AX398" s="13" t="s">
        <v>76</v>
      </c>
      <c r="AY398" s="178" t="s">
        <v>150</v>
      </c>
    </row>
    <row r="399" spans="2:51" s="13" customFormat="1" ht="12">
      <c r="B399" s="176"/>
      <c r="D399" s="177" t="s">
        <v>158</v>
      </c>
      <c r="E399" s="178" t="s">
        <v>1</v>
      </c>
      <c r="F399" s="179" t="s">
        <v>534</v>
      </c>
      <c r="H399" s="180">
        <v>0.69</v>
      </c>
      <c r="I399" s="181"/>
      <c r="L399" s="176"/>
      <c r="M399" s="182"/>
      <c r="N399" s="183"/>
      <c r="O399" s="183"/>
      <c r="P399" s="183"/>
      <c r="Q399" s="183"/>
      <c r="R399" s="183"/>
      <c r="S399" s="183"/>
      <c r="T399" s="184"/>
      <c r="AT399" s="178" t="s">
        <v>158</v>
      </c>
      <c r="AU399" s="178" t="s">
        <v>86</v>
      </c>
      <c r="AV399" s="13" t="s">
        <v>86</v>
      </c>
      <c r="AW399" s="13" t="s">
        <v>34</v>
      </c>
      <c r="AX399" s="13" t="s">
        <v>76</v>
      </c>
      <c r="AY399" s="178" t="s">
        <v>150</v>
      </c>
    </row>
    <row r="400" spans="2:51" s="13" customFormat="1" ht="12">
      <c r="B400" s="176"/>
      <c r="D400" s="177" t="s">
        <v>158</v>
      </c>
      <c r="E400" s="178" t="s">
        <v>1</v>
      </c>
      <c r="F400" s="179" t="s">
        <v>535</v>
      </c>
      <c r="H400" s="180">
        <v>2.2275</v>
      </c>
      <c r="I400" s="181"/>
      <c r="L400" s="176"/>
      <c r="M400" s="182"/>
      <c r="N400" s="183"/>
      <c r="O400" s="183"/>
      <c r="P400" s="183"/>
      <c r="Q400" s="183"/>
      <c r="R400" s="183"/>
      <c r="S400" s="183"/>
      <c r="T400" s="184"/>
      <c r="AT400" s="178" t="s">
        <v>158</v>
      </c>
      <c r="AU400" s="178" t="s">
        <v>86</v>
      </c>
      <c r="AV400" s="13" t="s">
        <v>86</v>
      </c>
      <c r="AW400" s="13" t="s">
        <v>34</v>
      </c>
      <c r="AX400" s="13" t="s">
        <v>76</v>
      </c>
      <c r="AY400" s="178" t="s">
        <v>150</v>
      </c>
    </row>
    <row r="401" spans="2:51" s="13" customFormat="1" ht="12">
      <c r="B401" s="176"/>
      <c r="D401" s="177" t="s">
        <v>158</v>
      </c>
      <c r="E401" s="178" t="s">
        <v>1</v>
      </c>
      <c r="F401" s="179" t="s">
        <v>536</v>
      </c>
      <c r="H401" s="180">
        <v>1.1475</v>
      </c>
      <c r="I401" s="181"/>
      <c r="L401" s="176"/>
      <c r="M401" s="182"/>
      <c r="N401" s="183"/>
      <c r="O401" s="183"/>
      <c r="P401" s="183"/>
      <c r="Q401" s="183"/>
      <c r="R401" s="183"/>
      <c r="S401" s="183"/>
      <c r="T401" s="184"/>
      <c r="AT401" s="178" t="s">
        <v>158</v>
      </c>
      <c r="AU401" s="178" t="s">
        <v>86</v>
      </c>
      <c r="AV401" s="13" t="s">
        <v>86</v>
      </c>
      <c r="AW401" s="13" t="s">
        <v>34</v>
      </c>
      <c r="AX401" s="13" t="s">
        <v>76</v>
      </c>
      <c r="AY401" s="178" t="s">
        <v>150</v>
      </c>
    </row>
    <row r="402" spans="2:51" s="13" customFormat="1" ht="12">
      <c r="B402" s="176"/>
      <c r="D402" s="177" t="s">
        <v>158</v>
      </c>
      <c r="E402" s="178" t="s">
        <v>1</v>
      </c>
      <c r="F402" s="179" t="s">
        <v>537</v>
      </c>
      <c r="H402" s="180">
        <v>5.609999999999999</v>
      </c>
      <c r="I402" s="181"/>
      <c r="L402" s="176"/>
      <c r="M402" s="182"/>
      <c r="N402" s="183"/>
      <c r="O402" s="183"/>
      <c r="P402" s="183"/>
      <c r="Q402" s="183"/>
      <c r="R402" s="183"/>
      <c r="S402" s="183"/>
      <c r="T402" s="184"/>
      <c r="AT402" s="178" t="s">
        <v>158</v>
      </c>
      <c r="AU402" s="178" t="s">
        <v>86</v>
      </c>
      <c r="AV402" s="13" t="s">
        <v>86</v>
      </c>
      <c r="AW402" s="13" t="s">
        <v>34</v>
      </c>
      <c r="AX402" s="13" t="s">
        <v>76</v>
      </c>
      <c r="AY402" s="178" t="s">
        <v>150</v>
      </c>
    </row>
    <row r="403" spans="1:65" s="2" customFormat="1" ht="16.5" customHeight="1">
      <c r="A403" s="32"/>
      <c r="B403" s="161"/>
      <c r="C403" s="162" t="s">
        <v>538</v>
      </c>
      <c r="D403" s="162" t="s">
        <v>152</v>
      </c>
      <c r="E403" s="163" t="s">
        <v>539</v>
      </c>
      <c r="F403" s="164" t="s">
        <v>540</v>
      </c>
      <c r="G403" s="165" t="s">
        <v>155</v>
      </c>
      <c r="H403" s="166">
        <v>798.206</v>
      </c>
      <c r="I403" s="167"/>
      <c r="J403" s="168">
        <f>ROUND(I403*H403,2)</f>
        <v>0</v>
      </c>
      <c r="K403" s="169"/>
      <c r="L403" s="33"/>
      <c r="M403" s="170" t="s">
        <v>1</v>
      </c>
      <c r="N403" s="171" t="s">
        <v>41</v>
      </c>
      <c r="O403" s="58"/>
      <c r="P403" s="172">
        <f>O403*H403</f>
        <v>0</v>
      </c>
      <c r="Q403" s="172">
        <v>0</v>
      </c>
      <c r="R403" s="172">
        <f>Q403*H403</f>
        <v>0</v>
      </c>
      <c r="S403" s="172">
        <v>0</v>
      </c>
      <c r="T403" s="173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4" t="s">
        <v>156</v>
      </c>
      <c r="AT403" s="174" t="s">
        <v>152</v>
      </c>
      <c r="AU403" s="174" t="s">
        <v>86</v>
      </c>
      <c r="AY403" s="17" t="s">
        <v>150</v>
      </c>
      <c r="BE403" s="175">
        <f>IF(N403="základní",J403,0)</f>
        <v>0</v>
      </c>
      <c r="BF403" s="175">
        <f>IF(N403="snížená",J403,0)</f>
        <v>0</v>
      </c>
      <c r="BG403" s="175">
        <f>IF(N403="zákl. přenesená",J403,0)</f>
        <v>0</v>
      </c>
      <c r="BH403" s="175">
        <f>IF(N403="sníž. přenesená",J403,0)</f>
        <v>0</v>
      </c>
      <c r="BI403" s="175">
        <f>IF(N403="nulová",J403,0)</f>
        <v>0</v>
      </c>
      <c r="BJ403" s="17" t="s">
        <v>84</v>
      </c>
      <c r="BK403" s="175">
        <f>ROUND(I403*H403,2)</f>
        <v>0</v>
      </c>
      <c r="BL403" s="17" t="s">
        <v>156</v>
      </c>
      <c r="BM403" s="174" t="s">
        <v>541</v>
      </c>
    </row>
    <row r="404" spans="2:51" s="13" customFormat="1" ht="12">
      <c r="B404" s="176"/>
      <c r="D404" s="177" t="s">
        <v>158</v>
      </c>
      <c r="E404" s="178" t="s">
        <v>1</v>
      </c>
      <c r="F404" s="179" t="s">
        <v>542</v>
      </c>
      <c r="H404" s="180">
        <v>48.320800000000006</v>
      </c>
      <c r="I404" s="181"/>
      <c r="L404" s="176"/>
      <c r="M404" s="182"/>
      <c r="N404" s="183"/>
      <c r="O404" s="183"/>
      <c r="P404" s="183"/>
      <c r="Q404" s="183"/>
      <c r="R404" s="183"/>
      <c r="S404" s="183"/>
      <c r="T404" s="184"/>
      <c r="AT404" s="178" t="s">
        <v>158</v>
      </c>
      <c r="AU404" s="178" t="s">
        <v>86</v>
      </c>
      <c r="AV404" s="13" t="s">
        <v>86</v>
      </c>
      <c r="AW404" s="13" t="s">
        <v>34</v>
      </c>
      <c r="AX404" s="13" t="s">
        <v>76</v>
      </c>
      <c r="AY404" s="178" t="s">
        <v>150</v>
      </c>
    </row>
    <row r="405" spans="2:51" s="13" customFormat="1" ht="33.75">
      <c r="B405" s="176"/>
      <c r="D405" s="177" t="s">
        <v>158</v>
      </c>
      <c r="E405" s="178" t="s">
        <v>1</v>
      </c>
      <c r="F405" s="179" t="s">
        <v>352</v>
      </c>
      <c r="H405" s="180">
        <v>342.57499999999993</v>
      </c>
      <c r="I405" s="181"/>
      <c r="L405" s="176"/>
      <c r="M405" s="182"/>
      <c r="N405" s="183"/>
      <c r="O405" s="183"/>
      <c r="P405" s="183"/>
      <c r="Q405" s="183"/>
      <c r="R405" s="183"/>
      <c r="S405" s="183"/>
      <c r="T405" s="184"/>
      <c r="AT405" s="178" t="s">
        <v>158</v>
      </c>
      <c r="AU405" s="178" t="s">
        <v>86</v>
      </c>
      <c r="AV405" s="13" t="s">
        <v>86</v>
      </c>
      <c r="AW405" s="13" t="s">
        <v>34</v>
      </c>
      <c r="AX405" s="13" t="s">
        <v>76</v>
      </c>
      <c r="AY405" s="178" t="s">
        <v>150</v>
      </c>
    </row>
    <row r="406" spans="2:51" s="13" customFormat="1" ht="22.5">
      <c r="B406" s="176"/>
      <c r="D406" s="177" t="s">
        <v>158</v>
      </c>
      <c r="E406" s="178" t="s">
        <v>1</v>
      </c>
      <c r="F406" s="179" t="s">
        <v>353</v>
      </c>
      <c r="H406" s="180">
        <v>171.37</v>
      </c>
      <c r="I406" s="181"/>
      <c r="L406" s="176"/>
      <c r="M406" s="182"/>
      <c r="N406" s="183"/>
      <c r="O406" s="183"/>
      <c r="P406" s="183"/>
      <c r="Q406" s="183"/>
      <c r="R406" s="183"/>
      <c r="S406" s="183"/>
      <c r="T406" s="184"/>
      <c r="AT406" s="178" t="s">
        <v>158</v>
      </c>
      <c r="AU406" s="178" t="s">
        <v>86</v>
      </c>
      <c r="AV406" s="13" t="s">
        <v>86</v>
      </c>
      <c r="AW406" s="13" t="s">
        <v>34</v>
      </c>
      <c r="AX406" s="13" t="s">
        <v>76</v>
      </c>
      <c r="AY406" s="178" t="s">
        <v>150</v>
      </c>
    </row>
    <row r="407" spans="2:51" s="13" customFormat="1" ht="12">
      <c r="B407" s="176"/>
      <c r="D407" s="177" t="s">
        <v>158</v>
      </c>
      <c r="E407" s="178" t="s">
        <v>1</v>
      </c>
      <c r="F407" s="179" t="s">
        <v>354</v>
      </c>
      <c r="H407" s="180">
        <v>95.72</v>
      </c>
      <c r="I407" s="181"/>
      <c r="L407" s="176"/>
      <c r="M407" s="182"/>
      <c r="N407" s="183"/>
      <c r="O407" s="183"/>
      <c r="P407" s="183"/>
      <c r="Q407" s="183"/>
      <c r="R407" s="183"/>
      <c r="S407" s="183"/>
      <c r="T407" s="184"/>
      <c r="AT407" s="178" t="s">
        <v>158</v>
      </c>
      <c r="AU407" s="178" t="s">
        <v>86</v>
      </c>
      <c r="AV407" s="13" t="s">
        <v>86</v>
      </c>
      <c r="AW407" s="13" t="s">
        <v>34</v>
      </c>
      <c r="AX407" s="13" t="s">
        <v>76</v>
      </c>
      <c r="AY407" s="178" t="s">
        <v>150</v>
      </c>
    </row>
    <row r="408" spans="2:51" s="13" customFormat="1" ht="22.5">
      <c r="B408" s="176"/>
      <c r="D408" s="177" t="s">
        <v>158</v>
      </c>
      <c r="E408" s="178" t="s">
        <v>1</v>
      </c>
      <c r="F408" s="179" t="s">
        <v>355</v>
      </c>
      <c r="H408" s="180">
        <v>95.717</v>
      </c>
      <c r="I408" s="181"/>
      <c r="L408" s="176"/>
      <c r="M408" s="182"/>
      <c r="N408" s="183"/>
      <c r="O408" s="183"/>
      <c r="P408" s="183"/>
      <c r="Q408" s="183"/>
      <c r="R408" s="183"/>
      <c r="S408" s="183"/>
      <c r="T408" s="184"/>
      <c r="AT408" s="178" t="s">
        <v>158</v>
      </c>
      <c r="AU408" s="178" t="s">
        <v>86</v>
      </c>
      <c r="AV408" s="13" t="s">
        <v>86</v>
      </c>
      <c r="AW408" s="13" t="s">
        <v>34</v>
      </c>
      <c r="AX408" s="13" t="s">
        <v>76</v>
      </c>
      <c r="AY408" s="178" t="s">
        <v>150</v>
      </c>
    </row>
    <row r="409" spans="2:51" s="13" customFormat="1" ht="12">
      <c r="B409" s="176"/>
      <c r="D409" s="177" t="s">
        <v>158</v>
      </c>
      <c r="E409" s="178" t="s">
        <v>1</v>
      </c>
      <c r="F409" s="179" t="s">
        <v>543</v>
      </c>
      <c r="H409" s="180">
        <v>44.503</v>
      </c>
      <c r="I409" s="181"/>
      <c r="L409" s="176"/>
      <c r="M409" s="182"/>
      <c r="N409" s="183"/>
      <c r="O409" s="183"/>
      <c r="P409" s="183"/>
      <c r="Q409" s="183"/>
      <c r="R409" s="183"/>
      <c r="S409" s="183"/>
      <c r="T409" s="184"/>
      <c r="AT409" s="178" t="s">
        <v>158</v>
      </c>
      <c r="AU409" s="178" t="s">
        <v>86</v>
      </c>
      <c r="AV409" s="13" t="s">
        <v>86</v>
      </c>
      <c r="AW409" s="13" t="s">
        <v>34</v>
      </c>
      <c r="AX409" s="13" t="s">
        <v>76</v>
      </c>
      <c r="AY409" s="178" t="s">
        <v>150</v>
      </c>
    </row>
    <row r="410" spans="1:65" s="2" customFormat="1" ht="21.75" customHeight="1">
      <c r="A410" s="32"/>
      <c r="B410" s="161"/>
      <c r="C410" s="162" t="s">
        <v>544</v>
      </c>
      <c r="D410" s="162" t="s">
        <v>152</v>
      </c>
      <c r="E410" s="163" t="s">
        <v>545</v>
      </c>
      <c r="F410" s="164" t="s">
        <v>546</v>
      </c>
      <c r="G410" s="165" t="s">
        <v>155</v>
      </c>
      <c r="H410" s="166">
        <v>9.25</v>
      </c>
      <c r="I410" s="167"/>
      <c r="J410" s="168">
        <f>ROUND(I410*H410,2)</f>
        <v>0</v>
      </c>
      <c r="K410" s="169"/>
      <c r="L410" s="33"/>
      <c r="M410" s="170" t="s">
        <v>1</v>
      </c>
      <c r="N410" s="171" t="s">
        <v>41</v>
      </c>
      <c r="O410" s="58"/>
      <c r="P410" s="172">
        <f>O410*H410</f>
        <v>0</v>
      </c>
      <c r="Q410" s="172">
        <v>0.241</v>
      </c>
      <c r="R410" s="172">
        <f>Q410*H410</f>
        <v>2.22925</v>
      </c>
      <c r="S410" s="172">
        <v>0</v>
      </c>
      <c r="T410" s="173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4" t="s">
        <v>156</v>
      </c>
      <c r="AT410" s="174" t="s">
        <v>152</v>
      </c>
      <c r="AU410" s="174" t="s">
        <v>86</v>
      </c>
      <c r="AY410" s="17" t="s">
        <v>150</v>
      </c>
      <c r="BE410" s="175">
        <f>IF(N410="základní",J410,0)</f>
        <v>0</v>
      </c>
      <c r="BF410" s="175">
        <f>IF(N410="snížená",J410,0)</f>
        <v>0</v>
      </c>
      <c r="BG410" s="175">
        <f>IF(N410="zákl. přenesená",J410,0)</f>
        <v>0</v>
      </c>
      <c r="BH410" s="175">
        <f>IF(N410="sníž. přenesená",J410,0)</f>
        <v>0</v>
      </c>
      <c r="BI410" s="175">
        <f>IF(N410="nulová",J410,0)</f>
        <v>0</v>
      </c>
      <c r="BJ410" s="17" t="s">
        <v>84</v>
      </c>
      <c r="BK410" s="175">
        <f>ROUND(I410*H410,2)</f>
        <v>0</v>
      </c>
      <c r="BL410" s="17" t="s">
        <v>156</v>
      </c>
      <c r="BM410" s="174" t="s">
        <v>547</v>
      </c>
    </row>
    <row r="411" spans="2:51" s="13" customFormat="1" ht="12">
      <c r="B411" s="176"/>
      <c r="D411" s="177" t="s">
        <v>158</v>
      </c>
      <c r="E411" s="178" t="s">
        <v>1</v>
      </c>
      <c r="F411" s="179" t="s">
        <v>548</v>
      </c>
      <c r="H411" s="180">
        <v>9.25</v>
      </c>
      <c r="I411" s="181"/>
      <c r="L411" s="176"/>
      <c r="M411" s="182"/>
      <c r="N411" s="183"/>
      <c r="O411" s="183"/>
      <c r="P411" s="183"/>
      <c r="Q411" s="183"/>
      <c r="R411" s="183"/>
      <c r="S411" s="183"/>
      <c r="T411" s="184"/>
      <c r="AT411" s="178" t="s">
        <v>158</v>
      </c>
      <c r="AU411" s="178" t="s">
        <v>86</v>
      </c>
      <c r="AV411" s="13" t="s">
        <v>86</v>
      </c>
      <c r="AW411" s="13" t="s">
        <v>34</v>
      </c>
      <c r="AX411" s="13" t="s">
        <v>76</v>
      </c>
      <c r="AY411" s="178" t="s">
        <v>150</v>
      </c>
    </row>
    <row r="412" spans="1:65" s="2" customFormat="1" ht="21.75" customHeight="1">
      <c r="A412" s="32"/>
      <c r="B412" s="161"/>
      <c r="C412" s="162" t="s">
        <v>549</v>
      </c>
      <c r="D412" s="162" t="s">
        <v>152</v>
      </c>
      <c r="E412" s="163" t="s">
        <v>550</v>
      </c>
      <c r="F412" s="164" t="s">
        <v>551</v>
      </c>
      <c r="G412" s="165" t="s">
        <v>179</v>
      </c>
      <c r="H412" s="166">
        <v>1</v>
      </c>
      <c r="I412" s="167"/>
      <c r="J412" s="168">
        <f>ROUND(I412*H412,2)</f>
        <v>0</v>
      </c>
      <c r="K412" s="169"/>
      <c r="L412" s="33"/>
      <c r="M412" s="170" t="s">
        <v>1</v>
      </c>
      <c r="N412" s="171" t="s">
        <v>41</v>
      </c>
      <c r="O412" s="58"/>
      <c r="P412" s="172">
        <f>O412*H412</f>
        <v>0</v>
      </c>
      <c r="Q412" s="172">
        <v>0.4417</v>
      </c>
      <c r="R412" s="172">
        <f>Q412*H412</f>
        <v>0.4417</v>
      </c>
      <c r="S412" s="172">
        <v>0</v>
      </c>
      <c r="T412" s="173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4" t="s">
        <v>156</v>
      </c>
      <c r="AT412" s="174" t="s">
        <v>152</v>
      </c>
      <c r="AU412" s="174" t="s">
        <v>86</v>
      </c>
      <c r="AY412" s="17" t="s">
        <v>150</v>
      </c>
      <c r="BE412" s="175">
        <f>IF(N412="základní",J412,0)</f>
        <v>0</v>
      </c>
      <c r="BF412" s="175">
        <f>IF(N412="snížená",J412,0)</f>
        <v>0</v>
      </c>
      <c r="BG412" s="175">
        <f>IF(N412="zákl. přenesená",J412,0)</f>
        <v>0</v>
      </c>
      <c r="BH412" s="175">
        <f>IF(N412="sníž. přenesená",J412,0)</f>
        <v>0</v>
      </c>
      <c r="BI412" s="175">
        <f>IF(N412="nulová",J412,0)</f>
        <v>0</v>
      </c>
      <c r="BJ412" s="17" t="s">
        <v>84</v>
      </c>
      <c r="BK412" s="175">
        <f>ROUND(I412*H412,2)</f>
        <v>0</v>
      </c>
      <c r="BL412" s="17" t="s">
        <v>156</v>
      </c>
      <c r="BM412" s="174" t="s">
        <v>552</v>
      </c>
    </row>
    <row r="413" spans="2:51" s="14" customFormat="1" ht="12">
      <c r="B413" s="196"/>
      <c r="D413" s="177" t="s">
        <v>158</v>
      </c>
      <c r="E413" s="197" t="s">
        <v>1</v>
      </c>
      <c r="F413" s="198" t="s">
        <v>553</v>
      </c>
      <c r="H413" s="197" t="s">
        <v>1</v>
      </c>
      <c r="I413" s="199"/>
      <c r="L413" s="196"/>
      <c r="M413" s="200"/>
      <c r="N413" s="201"/>
      <c r="O413" s="201"/>
      <c r="P413" s="201"/>
      <c r="Q413" s="201"/>
      <c r="R413" s="201"/>
      <c r="S413" s="201"/>
      <c r="T413" s="202"/>
      <c r="AT413" s="197" t="s">
        <v>158</v>
      </c>
      <c r="AU413" s="197" t="s">
        <v>86</v>
      </c>
      <c r="AV413" s="14" t="s">
        <v>84</v>
      </c>
      <c r="AW413" s="14" t="s">
        <v>34</v>
      </c>
      <c r="AX413" s="14" t="s">
        <v>76</v>
      </c>
      <c r="AY413" s="197" t="s">
        <v>150</v>
      </c>
    </row>
    <row r="414" spans="2:51" s="13" customFormat="1" ht="12">
      <c r="B414" s="176"/>
      <c r="D414" s="177" t="s">
        <v>158</v>
      </c>
      <c r="E414" s="178" t="s">
        <v>1</v>
      </c>
      <c r="F414" s="179" t="s">
        <v>554</v>
      </c>
      <c r="H414" s="180">
        <v>1</v>
      </c>
      <c r="I414" s="181"/>
      <c r="L414" s="176"/>
      <c r="M414" s="182"/>
      <c r="N414" s="183"/>
      <c r="O414" s="183"/>
      <c r="P414" s="183"/>
      <c r="Q414" s="183"/>
      <c r="R414" s="183"/>
      <c r="S414" s="183"/>
      <c r="T414" s="184"/>
      <c r="AT414" s="178" t="s">
        <v>158</v>
      </c>
      <c r="AU414" s="178" t="s">
        <v>86</v>
      </c>
      <c r="AV414" s="13" t="s">
        <v>86</v>
      </c>
      <c r="AW414" s="13" t="s">
        <v>34</v>
      </c>
      <c r="AX414" s="13" t="s">
        <v>76</v>
      </c>
      <c r="AY414" s="178" t="s">
        <v>150</v>
      </c>
    </row>
    <row r="415" spans="1:65" s="2" customFormat="1" ht="33" customHeight="1">
      <c r="A415" s="32"/>
      <c r="B415" s="161"/>
      <c r="C415" s="185" t="s">
        <v>555</v>
      </c>
      <c r="D415" s="185" t="s">
        <v>168</v>
      </c>
      <c r="E415" s="186" t="s">
        <v>556</v>
      </c>
      <c r="F415" s="187" t="s">
        <v>557</v>
      </c>
      <c r="G415" s="188" t="s">
        <v>179</v>
      </c>
      <c r="H415" s="189">
        <v>1</v>
      </c>
      <c r="I415" s="190"/>
      <c r="J415" s="191">
        <f>ROUND(I415*H415,2)</f>
        <v>0</v>
      </c>
      <c r="K415" s="192"/>
      <c r="L415" s="193"/>
      <c r="M415" s="194" t="s">
        <v>1</v>
      </c>
      <c r="N415" s="195" t="s">
        <v>41</v>
      </c>
      <c r="O415" s="58"/>
      <c r="P415" s="172">
        <f>O415*H415</f>
        <v>0</v>
      </c>
      <c r="Q415" s="172">
        <v>0.01802</v>
      </c>
      <c r="R415" s="172">
        <f>Q415*H415</f>
        <v>0.01802</v>
      </c>
      <c r="S415" s="172">
        <v>0</v>
      </c>
      <c r="T415" s="173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4" t="s">
        <v>172</v>
      </c>
      <c r="AT415" s="174" t="s">
        <v>168</v>
      </c>
      <c r="AU415" s="174" t="s">
        <v>86</v>
      </c>
      <c r="AY415" s="17" t="s">
        <v>150</v>
      </c>
      <c r="BE415" s="175">
        <f>IF(N415="základní",J415,0)</f>
        <v>0</v>
      </c>
      <c r="BF415" s="175">
        <f>IF(N415="snížená",J415,0)</f>
        <v>0</v>
      </c>
      <c r="BG415" s="175">
        <f>IF(N415="zákl. přenesená",J415,0)</f>
        <v>0</v>
      </c>
      <c r="BH415" s="175">
        <f>IF(N415="sníž. přenesená",J415,0)</f>
        <v>0</v>
      </c>
      <c r="BI415" s="175">
        <f>IF(N415="nulová",J415,0)</f>
        <v>0</v>
      </c>
      <c r="BJ415" s="17" t="s">
        <v>84</v>
      </c>
      <c r="BK415" s="175">
        <f>ROUND(I415*H415,2)</f>
        <v>0</v>
      </c>
      <c r="BL415" s="17" t="s">
        <v>156</v>
      </c>
      <c r="BM415" s="174" t="s">
        <v>558</v>
      </c>
    </row>
    <row r="416" spans="2:63" s="12" customFormat="1" ht="22.9" customHeight="1">
      <c r="B416" s="148"/>
      <c r="D416" s="149" t="s">
        <v>75</v>
      </c>
      <c r="E416" s="159" t="s">
        <v>199</v>
      </c>
      <c r="F416" s="159" t="s">
        <v>559</v>
      </c>
      <c r="I416" s="151"/>
      <c r="J416" s="160">
        <f>BK416</f>
        <v>0</v>
      </c>
      <c r="L416" s="148"/>
      <c r="M416" s="153"/>
      <c r="N416" s="154"/>
      <c r="O416" s="154"/>
      <c r="P416" s="155">
        <f>SUM(P417:P515)</f>
        <v>0</v>
      </c>
      <c r="Q416" s="154"/>
      <c r="R416" s="155">
        <f>SUM(R417:R515)</f>
        <v>0.4121907</v>
      </c>
      <c r="S416" s="154"/>
      <c r="T416" s="156">
        <f>SUM(T417:T515)</f>
        <v>72.12063400000001</v>
      </c>
      <c r="AR416" s="149" t="s">
        <v>84</v>
      </c>
      <c r="AT416" s="157" t="s">
        <v>75</v>
      </c>
      <c r="AU416" s="157" t="s">
        <v>84</v>
      </c>
      <c r="AY416" s="149" t="s">
        <v>150</v>
      </c>
      <c r="BK416" s="158">
        <f>SUM(BK417:BK515)</f>
        <v>0</v>
      </c>
    </row>
    <row r="417" spans="1:65" s="2" customFormat="1" ht="21.75" customHeight="1">
      <c r="A417" s="32"/>
      <c r="B417" s="161"/>
      <c r="C417" s="162" t="s">
        <v>560</v>
      </c>
      <c r="D417" s="162" t="s">
        <v>152</v>
      </c>
      <c r="E417" s="163" t="s">
        <v>561</v>
      </c>
      <c r="F417" s="164" t="s">
        <v>562</v>
      </c>
      <c r="G417" s="165" t="s">
        <v>155</v>
      </c>
      <c r="H417" s="166">
        <v>946.7</v>
      </c>
      <c r="I417" s="167"/>
      <c r="J417" s="168">
        <f>ROUND(I417*H417,2)</f>
        <v>0</v>
      </c>
      <c r="K417" s="169"/>
      <c r="L417" s="33"/>
      <c r="M417" s="170" t="s">
        <v>1</v>
      </c>
      <c r="N417" s="171" t="s">
        <v>41</v>
      </c>
      <c r="O417" s="58"/>
      <c r="P417" s="172">
        <f>O417*H417</f>
        <v>0</v>
      </c>
      <c r="Q417" s="172">
        <v>0</v>
      </c>
      <c r="R417" s="172">
        <f>Q417*H417</f>
        <v>0</v>
      </c>
      <c r="S417" s="172">
        <v>0</v>
      </c>
      <c r="T417" s="173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4" t="s">
        <v>156</v>
      </c>
      <c r="AT417" s="174" t="s">
        <v>152</v>
      </c>
      <c r="AU417" s="174" t="s">
        <v>86</v>
      </c>
      <c r="AY417" s="17" t="s">
        <v>150</v>
      </c>
      <c r="BE417" s="175">
        <f>IF(N417="základní",J417,0)</f>
        <v>0</v>
      </c>
      <c r="BF417" s="175">
        <f>IF(N417="snížená",J417,0)</f>
        <v>0</v>
      </c>
      <c r="BG417" s="175">
        <f>IF(N417="zákl. přenesená",J417,0)</f>
        <v>0</v>
      </c>
      <c r="BH417" s="175">
        <f>IF(N417="sníž. přenesená",J417,0)</f>
        <v>0</v>
      </c>
      <c r="BI417" s="175">
        <f>IF(N417="nulová",J417,0)</f>
        <v>0</v>
      </c>
      <c r="BJ417" s="17" t="s">
        <v>84</v>
      </c>
      <c r="BK417" s="175">
        <f>ROUND(I417*H417,2)</f>
        <v>0</v>
      </c>
      <c r="BL417" s="17" t="s">
        <v>156</v>
      </c>
      <c r="BM417" s="174" t="s">
        <v>563</v>
      </c>
    </row>
    <row r="418" spans="2:51" s="13" customFormat="1" ht="12">
      <c r="B418" s="176"/>
      <c r="D418" s="177" t="s">
        <v>158</v>
      </c>
      <c r="E418" s="178" t="s">
        <v>1</v>
      </c>
      <c r="F418" s="179" t="s">
        <v>564</v>
      </c>
      <c r="H418" s="180">
        <v>510.9</v>
      </c>
      <c r="I418" s="181"/>
      <c r="L418" s="176"/>
      <c r="M418" s="182"/>
      <c r="N418" s="183"/>
      <c r="O418" s="183"/>
      <c r="P418" s="183"/>
      <c r="Q418" s="183"/>
      <c r="R418" s="183"/>
      <c r="S418" s="183"/>
      <c r="T418" s="184"/>
      <c r="AT418" s="178" t="s">
        <v>158</v>
      </c>
      <c r="AU418" s="178" t="s">
        <v>86</v>
      </c>
      <c r="AV418" s="13" t="s">
        <v>86</v>
      </c>
      <c r="AW418" s="13" t="s">
        <v>34</v>
      </c>
      <c r="AX418" s="13" t="s">
        <v>76</v>
      </c>
      <c r="AY418" s="178" t="s">
        <v>150</v>
      </c>
    </row>
    <row r="419" spans="2:51" s="13" customFormat="1" ht="12">
      <c r="B419" s="176"/>
      <c r="D419" s="177" t="s">
        <v>158</v>
      </c>
      <c r="E419" s="178" t="s">
        <v>1</v>
      </c>
      <c r="F419" s="179" t="s">
        <v>565</v>
      </c>
      <c r="H419" s="180">
        <v>193.8</v>
      </c>
      <c r="I419" s="181"/>
      <c r="L419" s="176"/>
      <c r="M419" s="182"/>
      <c r="N419" s="183"/>
      <c r="O419" s="183"/>
      <c r="P419" s="183"/>
      <c r="Q419" s="183"/>
      <c r="R419" s="183"/>
      <c r="S419" s="183"/>
      <c r="T419" s="184"/>
      <c r="AT419" s="178" t="s">
        <v>158</v>
      </c>
      <c r="AU419" s="178" t="s">
        <v>86</v>
      </c>
      <c r="AV419" s="13" t="s">
        <v>86</v>
      </c>
      <c r="AW419" s="13" t="s">
        <v>34</v>
      </c>
      <c r="AX419" s="13" t="s">
        <v>76</v>
      </c>
      <c r="AY419" s="178" t="s">
        <v>150</v>
      </c>
    </row>
    <row r="420" spans="2:51" s="13" customFormat="1" ht="12">
      <c r="B420" s="176"/>
      <c r="D420" s="177" t="s">
        <v>158</v>
      </c>
      <c r="E420" s="178" t="s">
        <v>1</v>
      </c>
      <c r="F420" s="179" t="s">
        <v>566</v>
      </c>
      <c r="H420" s="180">
        <v>242</v>
      </c>
      <c r="I420" s="181"/>
      <c r="L420" s="176"/>
      <c r="M420" s="182"/>
      <c r="N420" s="183"/>
      <c r="O420" s="183"/>
      <c r="P420" s="183"/>
      <c r="Q420" s="183"/>
      <c r="R420" s="183"/>
      <c r="S420" s="183"/>
      <c r="T420" s="184"/>
      <c r="AT420" s="178" t="s">
        <v>158</v>
      </c>
      <c r="AU420" s="178" t="s">
        <v>86</v>
      </c>
      <c r="AV420" s="13" t="s">
        <v>86</v>
      </c>
      <c r="AW420" s="13" t="s">
        <v>34</v>
      </c>
      <c r="AX420" s="13" t="s">
        <v>76</v>
      </c>
      <c r="AY420" s="178" t="s">
        <v>150</v>
      </c>
    </row>
    <row r="421" spans="1:65" s="2" customFormat="1" ht="21.75" customHeight="1">
      <c r="A421" s="32"/>
      <c r="B421" s="161"/>
      <c r="C421" s="162" t="s">
        <v>567</v>
      </c>
      <c r="D421" s="162" t="s">
        <v>152</v>
      </c>
      <c r="E421" s="163" t="s">
        <v>568</v>
      </c>
      <c r="F421" s="164" t="s">
        <v>569</v>
      </c>
      <c r="G421" s="165" t="s">
        <v>155</v>
      </c>
      <c r="H421" s="166">
        <v>56802</v>
      </c>
      <c r="I421" s="167"/>
      <c r="J421" s="168">
        <f>ROUND(I421*H421,2)</f>
        <v>0</v>
      </c>
      <c r="K421" s="169"/>
      <c r="L421" s="33"/>
      <c r="M421" s="170" t="s">
        <v>1</v>
      </c>
      <c r="N421" s="171" t="s">
        <v>41</v>
      </c>
      <c r="O421" s="58"/>
      <c r="P421" s="172">
        <f>O421*H421</f>
        <v>0</v>
      </c>
      <c r="Q421" s="172">
        <v>0</v>
      </c>
      <c r="R421" s="172">
        <f>Q421*H421</f>
        <v>0</v>
      </c>
      <c r="S421" s="172">
        <v>0</v>
      </c>
      <c r="T421" s="173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4" t="s">
        <v>156</v>
      </c>
      <c r="AT421" s="174" t="s">
        <v>152</v>
      </c>
      <c r="AU421" s="174" t="s">
        <v>86</v>
      </c>
      <c r="AY421" s="17" t="s">
        <v>150</v>
      </c>
      <c r="BE421" s="175">
        <f>IF(N421="základní",J421,0)</f>
        <v>0</v>
      </c>
      <c r="BF421" s="175">
        <f>IF(N421="snížená",J421,0)</f>
        <v>0</v>
      </c>
      <c r="BG421" s="175">
        <f>IF(N421="zákl. přenesená",J421,0)</f>
        <v>0</v>
      </c>
      <c r="BH421" s="175">
        <f>IF(N421="sníž. přenesená",J421,0)</f>
        <v>0</v>
      </c>
      <c r="BI421" s="175">
        <f>IF(N421="nulová",J421,0)</f>
        <v>0</v>
      </c>
      <c r="BJ421" s="17" t="s">
        <v>84</v>
      </c>
      <c r="BK421" s="175">
        <f>ROUND(I421*H421,2)</f>
        <v>0</v>
      </c>
      <c r="BL421" s="17" t="s">
        <v>156</v>
      </c>
      <c r="BM421" s="174" t="s">
        <v>570</v>
      </c>
    </row>
    <row r="422" spans="2:51" s="13" customFormat="1" ht="12">
      <c r="B422" s="176"/>
      <c r="D422" s="177" t="s">
        <v>158</v>
      </c>
      <c r="E422" s="178" t="s">
        <v>1</v>
      </c>
      <c r="F422" s="179" t="s">
        <v>571</v>
      </c>
      <c r="H422" s="180">
        <v>56802</v>
      </c>
      <c r="I422" s="181"/>
      <c r="L422" s="176"/>
      <c r="M422" s="182"/>
      <c r="N422" s="183"/>
      <c r="O422" s="183"/>
      <c r="P422" s="183"/>
      <c r="Q422" s="183"/>
      <c r="R422" s="183"/>
      <c r="S422" s="183"/>
      <c r="T422" s="184"/>
      <c r="AT422" s="178" t="s">
        <v>158</v>
      </c>
      <c r="AU422" s="178" t="s">
        <v>86</v>
      </c>
      <c r="AV422" s="13" t="s">
        <v>86</v>
      </c>
      <c r="AW422" s="13" t="s">
        <v>34</v>
      </c>
      <c r="AX422" s="13" t="s">
        <v>76</v>
      </c>
      <c r="AY422" s="178" t="s">
        <v>150</v>
      </c>
    </row>
    <row r="423" spans="1:65" s="2" customFormat="1" ht="21.75" customHeight="1">
      <c r="A423" s="32"/>
      <c r="B423" s="161"/>
      <c r="C423" s="162" t="s">
        <v>572</v>
      </c>
      <c r="D423" s="162" t="s">
        <v>152</v>
      </c>
      <c r="E423" s="163" t="s">
        <v>573</v>
      </c>
      <c r="F423" s="164" t="s">
        <v>574</v>
      </c>
      <c r="G423" s="165" t="s">
        <v>155</v>
      </c>
      <c r="H423" s="166">
        <v>946.7</v>
      </c>
      <c r="I423" s="167"/>
      <c r="J423" s="168">
        <f aca="true" t="shared" si="0" ref="J423:J428">ROUND(I423*H423,2)</f>
        <v>0</v>
      </c>
      <c r="K423" s="169"/>
      <c r="L423" s="33"/>
      <c r="M423" s="170" t="s">
        <v>1</v>
      </c>
      <c r="N423" s="171" t="s">
        <v>41</v>
      </c>
      <c r="O423" s="58"/>
      <c r="P423" s="172">
        <f aca="true" t="shared" si="1" ref="P423:P428">O423*H423</f>
        <v>0</v>
      </c>
      <c r="Q423" s="172">
        <v>0</v>
      </c>
      <c r="R423" s="172">
        <f aca="true" t="shared" si="2" ref="R423:R428">Q423*H423</f>
        <v>0</v>
      </c>
      <c r="S423" s="172">
        <v>0</v>
      </c>
      <c r="T423" s="173">
        <f aca="true" t="shared" si="3" ref="T423:T428"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4" t="s">
        <v>156</v>
      </c>
      <c r="AT423" s="174" t="s">
        <v>152</v>
      </c>
      <c r="AU423" s="174" t="s">
        <v>86</v>
      </c>
      <c r="AY423" s="17" t="s">
        <v>150</v>
      </c>
      <c r="BE423" s="175">
        <f aca="true" t="shared" si="4" ref="BE423:BE428">IF(N423="základní",J423,0)</f>
        <v>0</v>
      </c>
      <c r="BF423" s="175">
        <f aca="true" t="shared" si="5" ref="BF423:BF428">IF(N423="snížená",J423,0)</f>
        <v>0</v>
      </c>
      <c r="BG423" s="175">
        <f aca="true" t="shared" si="6" ref="BG423:BG428">IF(N423="zákl. přenesená",J423,0)</f>
        <v>0</v>
      </c>
      <c r="BH423" s="175">
        <f aca="true" t="shared" si="7" ref="BH423:BH428">IF(N423="sníž. přenesená",J423,0)</f>
        <v>0</v>
      </c>
      <c r="BI423" s="175">
        <f aca="true" t="shared" si="8" ref="BI423:BI428">IF(N423="nulová",J423,0)</f>
        <v>0</v>
      </c>
      <c r="BJ423" s="17" t="s">
        <v>84</v>
      </c>
      <c r="BK423" s="175">
        <f aca="true" t="shared" si="9" ref="BK423:BK428">ROUND(I423*H423,2)</f>
        <v>0</v>
      </c>
      <c r="BL423" s="17" t="s">
        <v>156</v>
      </c>
      <c r="BM423" s="174" t="s">
        <v>575</v>
      </c>
    </row>
    <row r="424" spans="1:65" s="2" customFormat="1" ht="16.5" customHeight="1">
      <c r="A424" s="32"/>
      <c r="B424" s="161"/>
      <c r="C424" s="162" t="s">
        <v>576</v>
      </c>
      <c r="D424" s="162" t="s">
        <v>152</v>
      </c>
      <c r="E424" s="163" t="s">
        <v>577</v>
      </c>
      <c r="F424" s="164" t="s">
        <v>578</v>
      </c>
      <c r="G424" s="165" t="s">
        <v>155</v>
      </c>
      <c r="H424" s="166">
        <v>946.7</v>
      </c>
      <c r="I424" s="167"/>
      <c r="J424" s="168">
        <f t="shared" si="0"/>
        <v>0</v>
      </c>
      <c r="K424" s="169"/>
      <c r="L424" s="33"/>
      <c r="M424" s="170" t="s">
        <v>1</v>
      </c>
      <c r="N424" s="171" t="s">
        <v>41</v>
      </c>
      <c r="O424" s="58"/>
      <c r="P424" s="172">
        <f t="shared" si="1"/>
        <v>0</v>
      </c>
      <c r="Q424" s="172">
        <v>0</v>
      </c>
      <c r="R424" s="172">
        <f t="shared" si="2"/>
        <v>0</v>
      </c>
      <c r="S424" s="172">
        <v>0</v>
      </c>
      <c r="T424" s="173">
        <f t="shared" si="3"/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4" t="s">
        <v>156</v>
      </c>
      <c r="AT424" s="174" t="s">
        <v>152</v>
      </c>
      <c r="AU424" s="174" t="s">
        <v>86</v>
      </c>
      <c r="AY424" s="17" t="s">
        <v>150</v>
      </c>
      <c r="BE424" s="175">
        <f t="shared" si="4"/>
        <v>0</v>
      </c>
      <c r="BF424" s="175">
        <f t="shared" si="5"/>
        <v>0</v>
      </c>
      <c r="BG424" s="175">
        <f t="shared" si="6"/>
        <v>0</v>
      </c>
      <c r="BH424" s="175">
        <f t="shared" si="7"/>
        <v>0</v>
      </c>
      <c r="BI424" s="175">
        <f t="shared" si="8"/>
        <v>0</v>
      </c>
      <c r="BJ424" s="17" t="s">
        <v>84</v>
      </c>
      <c r="BK424" s="175">
        <f t="shared" si="9"/>
        <v>0</v>
      </c>
      <c r="BL424" s="17" t="s">
        <v>156</v>
      </c>
      <c r="BM424" s="174" t="s">
        <v>579</v>
      </c>
    </row>
    <row r="425" spans="1:65" s="2" customFormat="1" ht="16.5" customHeight="1">
      <c r="A425" s="32"/>
      <c r="B425" s="161"/>
      <c r="C425" s="162" t="s">
        <v>580</v>
      </c>
      <c r="D425" s="162" t="s">
        <v>152</v>
      </c>
      <c r="E425" s="163" t="s">
        <v>581</v>
      </c>
      <c r="F425" s="164" t="s">
        <v>582</v>
      </c>
      <c r="G425" s="165" t="s">
        <v>155</v>
      </c>
      <c r="H425" s="166">
        <v>56802</v>
      </c>
      <c r="I425" s="167"/>
      <c r="J425" s="168">
        <f t="shared" si="0"/>
        <v>0</v>
      </c>
      <c r="K425" s="169"/>
      <c r="L425" s="33"/>
      <c r="M425" s="170" t="s">
        <v>1</v>
      </c>
      <c r="N425" s="171" t="s">
        <v>41</v>
      </c>
      <c r="O425" s="58"/>
      <c r="P425" s="172">
        <f t="shared" si="1"/>
        <v>0</v>
      </c>
      <c r="Q425" s="172">
        <v>0</v>
      </c>
      <c r="R425" s="172">
        <f t="shared" si="2"/>
        <v>0</v>
      </c>
      <c r="S425" s="172">
        <v>0</v>
      </c>
      <c r="T425" s="173">
        <f t="shared" si="3"/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4" t="s">
        <v>156</v>
      </c>
      <c r="AT425" s="174" t="s">
        <v>152</v>
      </c>
      <c r="AU425" s="174" t="s">
        <v>86</v>
      </c>
      <c r="AY425" s="17" t="s">
        <v>150</v>
      </c>
      <c r="BE425" s="175">
        <f t="shared" si="4"/>
        <v>0</v>
      </c>
      <c r="BF425" s="175">
        <f t="shared" si="5"/>
        <v>0</v>
      </c>
      <c r="BG425" s="175">
        <f t="shared" si="6"/>
        <v>0</v>
      </c>
      <c r="BH425" s="175">
        <f t="shared" si="7"/>
        <v>0</v>
      </c>
      <c r="BI425" s="175">
        <f t="shared" si="8"/>
        <v>0</v>
      </c>
      <c r="BJ425" s="17" t="s">
        <v>84</v>
      </c>
      <c r="BK425" s="175">
        <f t="shared" si="9"/>
        <v>0</v>
      </c>
      <c r="BL425" s="17" t="s">
        <v>156</v>
      </c>
      <c r="BM425" s="174" t="s">
        <v>583</v>
      </c>
    </row>
    <row r="426" spans="1:65" s="2" customFormat="1" ht="16.5" customHeight="1">
      <c r="A426" s="32"/>
      <c r="B426" s="161"/>
      <c r="C426" s="162" t="s">
        <v>584</v>
      </c>
      <c r="D426" s="162" t="s">
        <v>152</v>
      </c>
      <c r="E426" s="163" t="s">
        <v>585</v>
      </c>
      <c r="F426" s="164" t="s">
        <v>586</v>
      </c>
      <c r="G426" s="165" t="s">
        <v>155</v>
      </c>
      <c r="H426" s="166">
        <v>946.7</v>
      </c>
      <c r="I426" s="167"/>
      <c r="J426" s="168">
        <f t="shared" si="0"/>
        <v>0</v>
      </c>
      <c r="K426" s="169"/>
      <c r="L426" s="33"/>
      <c r="M426" s="170" t="s">
        <v>1</v>
      </c>
      <c r="N426" s="171" t="s">
        <v>41</v>
      </c>
      <c r="O426" s="58"/>
      <c r="P426" s="172">
        <f t="shared" si="1"/>
        <v>0</v>
      </c>
      <c r="Q426" s="172">
        <v>0</v>
      </c>
      <c r="R426" s="172">
        <f t="shared" si="2"/>
        <v>0</v>
      </c>
      <c r="S426" s="172">
        <v>0</v>
      </c>
      <c r="T426" s="173">
        <f t="shared" si="3"/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4" t="s">
        <v>156</v>
      </c>
      <c r="AT426" s="174" t="s">
        <v>152</v>
      </c>
      <c r="AU426" s="174" t="s">
        <v>86</v>
      </c>
      <c r="AY426" s="17" t="s">
        <v>150</v>
      </c>
      <c r="BE426" s="175">
        <f t="shared" si="4"/>
        <v>0</v>
      </c>
      <c r="BF426" s="175">
        <f t="shared" si="5"/>
        <v>0</v>
      </c>
      <c r="BG426" s="175">
        <f t="shared" si="6"/>
        <v>0</v>
      </c>
      <c r="BH426" s="175">
        <f t="shared" si="7"/>
        <v>0</v>
      </c>
      <c r="BI426" s="175">
        <f t="shared" si="8"/>
        <v>0</v>
      </c>
      <c r="BJ426" s="17" t="s">
        <v>84</v>
      </c>
      <c r="BK426" s="175">
        <f t="shared" si="9"/>
        <v>0</v>
      </c>
      <c r="BL426" s="17" t="s">
        <v>156</v>
      </c>
      <c r="BM426" s="174" t="s">
        <v>587</v>
      </c>
    </row>
    <row r="427" spans="1:65" s="2" customFormat="1" ht="21.75" customHeight="1">
      <c r="A427" s="32"/>
      <c r="B427" s="161"/>
      <c r="C427" s="162" t="s">
        <v>588</v>
      </c>
      <c r="D427" s="162" t="s">
        <v>152</v>
      </c>
      <c r="E427" s="163" t="s">
        <v>589</v>
      </c>
      <c r="F427" s="164" t="s">
        <v>590</v>
      </c>
      <c r="G427" s="165" t="s">
        <v>155</v>
      </c>
      <c r="H427" s="166">
        <v>450</v>
      </c>
      <c r="I427" s="167"/>
      <c r="J427" s="168">
        <f t="shared" si="0"/>
        <v>0</v>
      </c>
      <c r="K427" s="169"/>
      <c r="L427" s="33"/>
      <c r="M427" s="170" t="s">
        <v>1</v>
      </c>
      <c r="N427" s="171" t="s">
        <v>41</v>
      </c>
      <c r="O427" s="58"/>
      <c r="P427" s="172">
        <f t="shared" si="1"/>
        <v>0</v>
      </c>
      <c r="Q427" s="172">
        <v>4E-05</v>
      </c>
      <c r="R427" s="172">
        <f t="shared" si="2"/>
        <v>0.018000000000000002</v>
      </c>
      <c r="S427" s="172">
        <v>0</v>
      </c>
      <c r="T427" s="173">
        <f t="shared" si="3"/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4" t="s">
        <v>156</v>
      </c>
      <c r="AT427" s="174" t="s">
        <v>152</v>
      </c>
      <c r="AU427" s="174" t="s">
        <v>86</v>
      </c>
      <c r="AY427" s="17" t="s">
        <v>150</v>
      </c>
      <c r="BE427" s="175">
        <f t="shared" si="4"/>
        <v>0</v>
      </c>
      <c r="BF427" s="175">
        <f t="shared" si="5"/>
        <v>0</v>
      </c>
      <c r="BG427" s="175">
        <f t="shared" si="6"/>
        <v>0</v>
      </c>
      <c r="BH427" s="175">
        <f t="shared" si="7"/>
        <v>0</v>
      </c>
      <c r="BI427" s="175">
        <f t="shared" si="8"/>
        <v>0</v>
      </c>
      <c r="BJ427" s="17" t="s">
        <v>84</v>
      </c>
      <c r="BK427" s="175">
        <f t="shared" si="9"/>
        <v>0</v>
      </c>
      <c r="BL427" s="17" t="s">
        <v>156</v>
      </c>
      <c r="BM427" s="174" t="s">
        <v>591</v>
      </c>
    </row>
    <row r="428" spans="1:65" s="2" customFormat="1" ht="16.5" customHeight="1">
      <c r="A428" s="32"/>
      <c r="B428" s="161"/>
      <c r="C428" s="162" t="s">
        <v>592</v>
      </c>
      <c r="D428" s="162" t="s">
        <v>152</v>
      </c>
      <c r="E428" s="163" t="s">
        <v>593</v>
      </c>
      <c r="F428" s="164" t="s">
        <v>594</v>
      </c>
      <c r="G428" s="165" t="s">
        <v>155</v>
      </c>
      <c r="H428" s="166">
        <v>296.185</v>
      </c>
      <c r="I428" s="167"/>
      <c r="J428" s="168">
        <f t="shared" si="0"/>
        <v>0</v>
      </c>
      <c r="K428" s="169"/>
      <c r="L428" s="33"/>
      <c r="M428" s="170" t="s">
        <v>1</v>
      </c>
      <c r="N428" s="171" t="s">
        <v>41</v>
      </c>
      <c r="O428" s="58"/>
      <c r="P428" s="172">
        <f t="shared" si="1"/>
        <v>0</v>
      </c>
      <c r="Q428" s="172">
        <v>0</v>
      </c>
      <c r="R428" s="172">
        <f t="shared" si="2"/>
        <v>0</v>
      </c>
      <c r="S428" s="172">
        <v>0</v>
      </c>
      <c r="T428" s="173">
        <f t="shared" si="3"/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4" t="s">
        <v>156</v>
      </c>
      <c r="AT428" s="174" t="s">
        <v>152</v>
      </c>
      <c r="AU428" s="174" t="s">
        <v>86</v>
      </c>
      <c r="AY428" s="17" t="s">
        <v>150</v>
      </c>
      <c r="BE428" s="175">
        <f t="shared" si="4"/>
        <v>0</v>
      </c>
      <c r="BF428" s="175">
        <f t="shared" si="5"/>
        <v>0</v>
      </c>
      <c r="BG428" s="175">
        <f t="shared" si="6"/>
        <v>0</v>
      </c>
      <c r="BH428" s="175">
        <f t="shared" si="7"/>
        <v>0</v>
      </c>
      <c r="BI428" s="175">
        <f t="shared" si="8"/>
        <v>0</v>
      </c>
      <c r="BJ428" s="17" t="s">
        <v>84</v>
      </c>
      <c r="BK428" s="175">
        <f t="shared" si="9"/>
        <v>0</v>
      </c>
      <c r="BL428" s="17" t="s">
        <v>156</v>
      </c>
      <c r="BM428" s="174" t="s">
        <v>595</v>
      </c>
    </row>
    <row r="429" spans="2:51" s="13" customFormat="1" ht="12">
      <c r="B429" s="176"/>
      <c r="D429" s="177" t="s">
        <v>158</v>
      </c>
      <c r="E429" s="178" t="s">
        <v>1</v>
      </c>
      <c r="F429" s="179" t="s">
        <v>596</v>
      </c>
      <c r="H429" s="180">
        <v>296.18500000000006</v>
      </c>
      <c r="I429" s="181"/>
      <c r="L429" s="176"/>
      <c r="M429" s="182"/>
      <c r="N429" s="183"/>
      <c r="O429" s="183"/>
      <c r="P429" s="183"/>
      <c r="Q429" s="183"/>
      <c r="R429" s="183"/>
      <c r="S429" s="183"/>
      <c r="T429" s="184"/>
      <c r="AT429" s="178" t="s">
        <v>158</v>
      </c>
      <c r="AU429" s="178" t="s">
        <v>86</v>
      </c>
      <c r="AV429" s="13" t="s">
        <v>86</v>
      </c>
      <c r="AW429" s="13" t="s">
        <v>34</v>
      </c>
      <c r="AX429" s="13" t="s">
        <v>76</v>
      </c>
      <c r="AY429" s="178" t="s">
        <v>150</v>
      </c>
    </row>
    <row r="430" spans="1:65" s="2" customFormat="1" ht="16.5" customHeight="1">
      <c r="A430" s="32"/>
      <c r="B430" s="161"/>
      <c r="C430" s="162" t="s">
        <v>597</v>
      </c>
      <c r="D430" s="162" t="s">
        <v>152</v>
      </c>
      <c r="E430" s="163" t="s">
        <v>598</v>
      </c>
      <c r="F430" s="164" t="s">
        <v>599</v>
      </c>
      <c r="G430" s="165" t="s">
        <v>185</v>
      </c>
      <c r="H430" s="166">
        <v>3.885</v>
      </c>
      <c r="I430" s="167"/>
      <c r="J430" s="168">
        <f>ROUND(I430*H430,2)</f>
        <v>0</v>
      </c>
      <c r="K430" s="169"/>
      <c r="L430" s="33"/>
      <c r="M430" s="170" t="s">
        <v>1</v>
      </c>
      <c r="N430" s="171" t="s">
        <v>41</v>
      </c>
      <c r="O430" s="58"/>
      <c r="P430" s="172">
        <f>O430*H430</f>
        <v>0</v>
      </c>
      <c r="Q430" s="172">
        <v>0</v>
      </c>
      <c r="R430" s="172">
        <f>Q430*H430</f>
        <v>0</v>
      </c>
      <c r="S430" s="172">
        <v>1.671</v>
      </c>
      <c r="T430" s="173">
        <f>S430*H430</f>
        <v>6.491835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4" t="s">
        <v>156</v>
      </c>
      <c r="AT430" s="174" t="s">
        <v>152</v>
      </c>
      <c r="AU430" s="174" t="s">
        <v>86</v>
      </c>
      <c r="AY430" s="17" t="s">
        <v>150</v>
      </c>
      <c r="BE430" s="175">
        <f>IF(N430="základní",J430,0)</f>
        <v>0</v>
      </c>
      <c r="BF430" s="175">
        <f>IF(N430="snížená",J430,0)</f>
        <v>0</v>
      </c>
      <c r="BG430" s="175">
        <f>IF(N430="zákl. přenesená",J430,0)</f>
        <v>0</v>
      </c>
      <c r="BH430" s="175">
        <f>IF(N430="sníž. přenesená",J430,0)</f>
        <v>0</v>
      </c>
      <c r="BI430" s="175">
        <f>IF(N430="nulová",J430,0)</f>
        <v>0</v>
      </c>
      <c r="BJ430" s="17" t="s">
        <v>84</v>
      </c>
      <c r="BK430" s="175">
        <f>ROUND(I430*H430,2)</f>
        <v>0</v>
      </c>
      <c r="BL430" s="17" t="s">
        <v>156</v>
      </c>
      <c r="BM430" s="174" t="s">
        <v>600</v>
      </c>
    </row>
    <row r="431" spans="2:51" s="13" customFormat="1" ht="12">
      <c r="B431" s="176"/>
      <c r="D431" s="177" t="s">
        <v>158</v>
      </c>
      <c r="E431" s="178" t="s">
        <v>1</v>
      </c>
      <c r="F431" s="179" t="s">
        <v>601</v>
      </c>
      <c r="H431" s="180">
        <v>2.205</v>
      </c>
      <c r="I431" s="181"/>
      <c r="L431" s="176"/>
      <c r="M431" s="182"/>
      <c r="N431" s="183"/>
      <c r="O431" s="183"/>
      <c r="P431" s="183"/>
      <c r="Q431" s="183"/>
      <c r="R431" s="183"/>
      <c r="S431" s="183"/>
      <c r="T431" s="184"/>
      <c r="AT431" s="178" t="s">
        <v>158</v>
      </c>
      <c r="AU431" s="178" t="s">
        <v>86</v>
      </c>
      <c r="AV431" s="13" t="s">
        <v>86</v>
      </c>
      <c r="AW431" s="13" t="s">
        <v>34</v>
      </c>
      <c r="AX431" s="13" t="s">
        <v>76</v>
      </c>
      <c r="AY431" s="178" t="s">
        <v>150</v>
      </c>
    </row>
    <row r="432" spans="2:51" s="13" customFormat="1" ht="12">
      <c r="B432" s="176"/>
      <c r="D432" s="177" t="s">
        <v>158</v>
      </c>
      <c r="E432" s="178" t="s">
        <v>1</v>
      </c>
      <c r="F432" s="179" t="s">
        <v>602</v>
      </c>
      <c r="H432" s="180">
        <v>1.68</v>
      </c>
      <c r="I432" s="181"/>
      <c r="L432" s="176"/>
      <c r="M432" s="182"/>
      <c r="N432" s="183"/>
      <c r="O432" s="183"/>
      <c r="P432" s="183"/>
      <c r="Q432" s="183"/>
      <c r="R432" s="183"/>
      <c r="S432" s="183"/>
      <c r="T432" s="184"/>
      <c r="AT432" s="178" t="s">
        <v>158</v>
      </c>
      <c r="AU432" s="178" t="s">
        <v>86</v>
      </c>
      <c r="AV432" s="13" t="s">
        <v>86</v>
      </c>
      <c r="AW432" s="13" t="s">
        <v>34</v>
      </c>
      <c r="AX432" s="13" t="s">
        <v>76</v>
      </c>
      <c r="AY432" s="178" t="s">
        <v>150</v>
      </c>
    </row>
    <row r="433" spans="1:65" s="2" customFormat="1" ht="16.5" customHeight="1">
      <c r="A433" s="32"/>
      <c r="B433" s="161"/>
      <c r="C433" s="162" t="s">
        <v>603</v>
      </c>
      <c r="D433" s="162" t="s">
        <v>152</v>
      </c>
      <c r="E433" s="163" t="s">
        <v>604</v>
      </c>
      <c r="F433" s="164" t="s">
        <v>605</v>
      </c>
      <c r="G433" s="165" t="s">
        <v>155</v>
      </c>
      <c r="H433" s="166">
        <v>4.815</v>
      </c>
      <c r="I433" s="167"/>
      <c r="J433" s="168">
        <f>ROUND(I433*H433,2)</f>
        <v>0</v>
      </c>
      <c r="K433" s="169"/>
      <c r="L433" s="33"/>
      <c r="M433" s="170" t="s">
        <v>1</v>
      </c>
      <c r="N433" s="171" t="s">
        <v>41</v>
      </c>
      <c r="O433" s="58"/>
      <c r="P433" s="172">
        <f>O433*H433</f>
        <v>0</v>
      </c>
      <c r="Q433" s="172">
        <v>0.00068</v>
      </c>
      <c r="R433" s="172">
        <f>Q433*H433</f>
        <v>0.0032742000000000005</v>
      </c>
      <c r="S433" s="172">
        <v>0.082</v>
      </c>
      <c r="T433" s="173">
        <f>S433*H433</f>
        <v>0.39483000000000007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4" t="s">
        <v>156</v>
      </c>
      <c r="AT433" s="174" t="s">
        <v>152</v>
      </c>
      <c r="AU433" s="174" t="s">
        <v>86</v>
      </c>
      <c r="AY433" s="17" t="s">
        <v>150</v>
      </c>
      <c r="BE433" s="175">
        <f>IF(N433="základní",J433,0)</f>
        <v>0</v>
      </c>
      <c r="BF433" s="175">
        <f>IF(N433="snížená",J433,0)</f>
        <v>0</v>
      </c>
      <c r="BG433" s="175">
        <f>IF(N433="zákl. přenesená",J433,0)</f>
        <v>0</v>
      </c>
      <c r="BH433" s="175">
        <f>IF(N433="sníž. přenesená",J433,0)</f>
        <v>0</v>
      </c>
      <c r="BI433" s="175">
        <f>IF(N433="nulová",J433,0)</f>
        <v>0</v>
      </c>
      <c r="BJ433" s="17" t="s">
        <v>84</v>
      </c>
      <c r="BK433" s="175">
        <f>ROUND(I433*H433,2)</f>
        <v>0</v>
      </c>
      <c r="BL433" s="17" t="s">
        <v>156</v>
      </c>
      <c r="BM433" s="174" t="s">
        <v>606</v>
      </c>
    </row>
    <row r="434" spans="2:51" s="13" customFormat="1" ht="12">
      <c r="B434" s="176"/>
      <c r="D434" s="177" t="s">
        <v>158</v>
      </c>
      <c r="E434" s="178" t="s">
        <v>1</v>
      </c>
      <c r="F434" s="179" t="s">
        <v>607</v>
      </c>
      <c r="H434" s="180">
        <v>3.375</v>
      </c>
      <c r="I434" s="181"/>
      <c r="L434" s="176"/>
      <c r="M434" s="182"/>
      <c r="N434" s="183"/>
      <c r="O434" s="183"/>
      <c r="P434" s="183"/>
      <c r="Q434" s="183"/>
      <c r="R434" s="183"/>
      <c r="S434" s="183"/>
      <c r="T434" s="184"/>
      <c r="AT434" s="178" t="s">
        <v>158</v>
      </c>
      <c r="AU434" s="178" t="s">
        <v>86</v>
      </c>
      <c r="AV434" s="13" t="s">
        <v>86</v>
      </c>
      <c r="AW434" s="13" t="s">
        <v>34</v>
      </c>
      <c r="AX434" s="13" t="s">
        <v>76</v>
      </c>
      <c r="AY434" s="178" t="s">
        <v>150</v>
      </c>
    </row>
    <row r="435" spans="2:51" s="13" customFormat="1" ht="12">
      <c r="B435" s="176"/>
      <c r="D435" s="177" t="s">
        <v>158</v>
      </c>
      <c r="E435" s="178" t="s">
        <v>1</v>
      </c>
      <c r="F435" s="179" t="s">
        <v>608</v>
      </c>
      <c r="H435" s="180">
        <v>1.44</v>
      </c>
      <c r="I435" s="181"/>
      <c r="L435" s="176"/>
      <c r="M435" s="182"/>
      <c r="N435" s="183"/>
      <c r="O435" s="183"/>
      <c r="P435" s="183"/>
      <c r="Q435" s="183"/>
      <c r="R435" s="183"/>
      <c r="S435" s="183"/>
      <c r="T435" s="184"/>
      <c r="AT435" s="178" t="s">
        <v>158</v>
      </c>
      <c r="AU435" s="178" t="s">
        <v>86</v>
      </c>
      <c r="AV435" s="13" t="s">
        <v>86</v>
      </c>
      <c r="AW435" s="13" t="s">
        <v>34</v>
      </c>
      <c r="AX435" s="13" t="s">
        <v>76</v>
      </c>
      <c r="AY435" s="178" t="s">
        <v>150</v>
      </c>
    </row>
    <row r="436" spans="1:65" s="2" customFormat="1" ht="21.75" customHeight="1">
      <c r="A436" s="32"/>
      <c r="B436" s="161"/>
      <c r="C436" s="162" t="s">
        <v>609</v>
      </c>
      <c r="D436" s="162" t="s">
        <v>152</v>
      </c>
      <c r="E436" s="163" t="s">
        <v>610</v>
      </c>
      <c r="F436" s="164" t="s">
        <v>611</v>
      </c>
      <c r="G436" s="165" t="s">
        <v>179</v>
      </c>
      <c r="H436" s="166">
        <v>50</v>
      </c>
      <c r="I436" s="167"/>
      <c r="J436" s="168">
        <f>ROUND(I436*H436,2)</f>
        <v>0</v>
      </c>
      <c r="K436" s="169"/>
      <c r="L436" s="33"/>
      <c r="M436" s="170" t="s">
        <v>1</v>
      </c>
      <c r="N436" s="171" t="s">
        <v>41</v>
      </c>
      <c r="O436" s="58"/>
      <c r="P436" s="172">
        <f>O436*H436</f>
        <v>0</v>
      </c>
      <c r="Q436" s="172">
        <v>0</v>
      </c>
      <c r="R436" s="172">
        <f>Q436*H436</f>
        <v>0</v>
      </c>
      <c r="S436" s="172">
        <v>0.039</v>
      </c>
      <c r="T436" s="173">
        <f>S436*H436</f>
        <v>1.95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4" t="s">
        <v>156</v>
      </c>
      <c r="AT436" s="174" t="s">
        <v>152</v>
      </c>
      <c r="AU436" s="174" t="s">
        <v>86</v>
      </c>
      <c r="AY436" s="17" t="s">
        <v>150</v>
      </c>
      <c r="BE436" s="175">
        <f>IF(N436="základní",J436,0)</f>
        <v>0</v>
      </c>
      <c r="BF436" s="175">
        <f>IF(N436="snížená",J436,0)</f>
        <v>0</v>
      </c>
      <c r="BG436" s="175">
        <f>IF(N436="zákl. přenesená",J436,0)</f>
        <v>0</v>
      </c>
      <c r="BH436" s="175">
        <f>IF(N436="sníž. přenesená",J436,0)</f>
        <v>0</v>
      </c>
      <c r="BI436" s="175">
        <f>IF(N436="nulová",J436,0)</f>
        <v>0</v>
      </c>
      <c r="BJ436" s="17" t="s">
        <v>84</v>
      </c>
      <c r="BK436" s="175">
        <f>ROUND(I436*H436,2)</f>
        <v>0</v>
      </c>
      <c r="BL436" s="17" t="s">
        <v>156</v>
      </c>
      <c r="BM436" s="174" t="s">
        <v>612</v>
      </c>
    </row>
    <row r="437" spans="2:51" s="13" customFormat="1" ht="12">
      <c r="B437" s="176"/>
      <c r="D437" s="177" t="s">
        <v>158</v>
      </c>
      <c r="E437" s="178" t="s">
        <v>1</v>
      </c>
      <c r="F437" s="179" t="s">
        <v>203</v>
      </c>
      <c r="H437" s="180">
        <v>50</v>
      </c>
      <c r="I437" s="181"/>
      <c r="L437" s="176"/>
      <c r="M437" s="182"/>
      <c r="N437" s="183"/>
      <c r="O437" s="183"/>
      <c r="P437" s="183"/>
      <c r="Q437" s="183"/>
      <c r="R437" s="183"/>
      <c r="S437" s="183"/>
      <c r="T437" s="184"/>
      <c r="AT437" s="178" t="s">
        <v>158</v>
      </c>
      <c r="AU437" s="178" t="s">
        <v>86</v>
      </c>
      <c r="AV437" s="13" t="s">
        <v>86</v>
      </c>
      <c r="AW437" s="13" t="s">
        <v>34</v>
      </c>
      <c r="AX437" s="13" t="s">
        <v>76</v>
      </c>
      <c r="AY437" s="178" t="s">
        <v>150</v>
      </c>
    </row>
    <row r="438" spans="1:65" s="2" customFormat="1" ht="21.75" customHeight="1">
      <c r="A438" s="32"/>
      <c r="B438" s="161"/>
      <c r="C438" s="162" t="s">
        <v>613</v>
      </c>
      <c r="D438" s="162" t="s">
        <v>152</v>
      </c>
      <c r="E438" s="163" t="s">
        <v>614</v>
      </c>
      <c r="F438" s="164" t="s">
        <v>615</v>
      </c>
      <c r="G438" s="165" t="s">
        <v>296</v>
      </c>
      <c r="H438" s="166">
        <v>32.2</v>
      </c>
      <c r="I438" s="167"/>
      <c r="J438" s="168">
        <f>ROUND(I438*H438,2)</f>
        <v>0</v>
      </c>
      <c r="K438" s="169"/>
      <c r="L438" s="33"/>
      <c r="M438" s="170" t="s">
        <v>1</v>
      </c>
      <c r="N438" s="171" t="s">
        <v>41</v>
      </c>
      <c r="O438" s="58"/>
      <c r="P438" s="172">
        <f>O438*H438</f>
        <v>0</v>
      </c>
      <c r="Q438" s="172">
        <v>0</v>
      </c>
      <c r="R438" s="172">
        <f>Q438*H438</f>
        <v>0</v>
      </c>
      <c r="S438" s="172">
        <v>0.082</v>
      </c>
      <c r="T438" s="173">
        <f>S438*H438</f>
        <v>2.6404000000000005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74" t="s">
        <v>156</v>
      </c>
      <c r="AT438" s="174" t="s">
        <v>152</v>
      </c>
      <c r="AU438" s="174" t="s">
        <v>86</v>
      </c>
      <c r="AY438" s="17" t="s">
        <v>150</v>
      </c>
      <c r="BE438" s="175">
        <f>IF(N438="základní",J438,0)</f>
        <v>0</v>
      </c>
      <c r="BF438" s="175">
        <f>IF(N438="snížená",J438,0)</f>
        <v>0</v>
      </c>
      <c r="BG438" s="175">
        <f>IF(N438="zákl. přenesená",J438,0)</f>
        <v>0</v>
      </c>
      <c r="BH438" s="175">
        <f>IF(N438="sníž. přenesená",J438,0)</f>
        <v>0</v>
      </c>
      <c r="BI438" s="175">
        <f>IF(N438="nulová",J438,0)</f>
        <v>0</v>
      </c>
      <c r="BJ438" s="17" t="s">
        <v>84</v>
      </c>
      <c r="BK438" s="175">
        <f>ROUND(I438*H438,2)</f>
        <v>0</v>
      </c>
      <c r="BL438" s="17" t="s">
        <v>156</v>
      </c>
      <c r="BM438" s="174" t="s">
        <v>616</v>
      </c>
    </row>
    <row r="439" spans="2:51" s="13" customFormat="1" ht="12">
      <c r="B439" s="176"/>
      <c r="D439" s="177" t="s">
        <v>158</v>
      </c>
      <c r="E439" s="178" t="s">
        <v>1</v>
      </c>
      <c r="F439" s="179" t="s">
        <v>617</v>
      </c>
      <c r="H439" s="180">
        <v>4.2</v>
      </c>
      <c r="I439" s="181"/>
      <c r="L439" s="176"/>
      <c r="M439" s="182"/>
      <c r="N439" s="183"/>
      <c r="O439" s="183"/>
      <c r="P439" s="183"/>
      <c r="Q439" s="183"/>
      <c r="R439" s="183"/>
      <c r="S439" s="183"/>
      <c r="T439" s="184"/>
      <c r="AT439" s="178" t="s">
        <v>158</v>
      </c>
      <c r="AU439" s="178" t="s">
        <v>86</v>
      </c>
      <c r="AV439" s="13" t="s">
        <v>86</v>
      </c>
      <c r="AW439" s="13" t="s">
        <v>34</v>
      </c>
      <c r="AX439" s="13" t="s">
        <v>76</v>
      </c>
      <c r="AY439" s="178" t="s">
        <v>150</v>
      </c>
    </row>
    <row r="440" spans="2:51" s="13" customFormat="1" ht="12">
      <c r="B440" s="176"/>
      <c r="D440" s="177" t="s">
        <v>158</v>
      </c>
      <c r="E440" s="178" t="s">
        <v>1</v>
      </c>
      <c r="F440" s="179" t="s">
        <v>618</v>
      </c>
      <c r="H440" s="180">
        <v>6</v>
      </c>
      <c r="I440" s="181"/>
      <c r="L440" s="176"/>
      <c r="M440" s="182"/>
      <c r="N440" s="183"/>
      <c r="O440" s="183"/>
      <c r="P440" s="183"/>
      <c r="Q440" s="183"/>
      <c r="R440" s="183"/>
      <c r="S440" s="183"/>
      <c r="T440" s="184"/>
      <c r="AT440" s="178" t="s">
        <v>158</v>
      </c>
      <c r="AU440" s="178" t="s">
        <v>86</v>
      </c>
      <c r="AV440" s="13" t="s">
        <v>86</v>
      </c>
      <c r="AW440" s="13" t="s">
        <v>34</v>
      </c>
      <c r="AX440" s="13" t="s">
        <v>76</v>
      </c>
      <c r="AY440" s="178" t="s">
        <v>150</v>
      </c>
    </row>
    <row r="441" spans="2:51" s="13" customFormat="1" ht="12">
      <c r="B441" s="176"/>
      <c r="D441" s="177" t="s">
        <v>158</v>
      </c>
      <c r="E441" s="178" t="s">
        <v>1</v>
      </c>
      <c r="F441" s="179" t="s">
        <v>619</v>
      </c>
      <c r="H441" s="180">
        <v>22</v>
      </c>
      <c r="I441" s="181"/>
      <c r="L441" s="176"/>
      <c r="M441" s="182"/>
      <c r="N441" s="183"/>
      <c r="O441" s="183"/>
      <c r="P441" s="183"/>
      <c r="Q441" s="183"/>
      <c r="R441" s="183"/>
      <c r="S441" s="183"/>
      <c r="T441" s="184"/>
      <c r="AT441" s="178" t="s">
        <v>158</v>
      </c>
      <c r="AU441" s="178" t="s">
        <v>86</v>
      </c>
      <c r="AV441" s="13" t="s">
        <v>86</v>
      </c>
      <c r="AW441" s="13" t="s">
        <v>34</v>
      </c>
      <c r="AX441" s="13" t="s">
        <v>76</v>
      </c>
      <c r="AY441" s="178" t="s">
        <v>150</v>
      </c>
    </row>
    <row r="442" spans="1:65" s="2" customFormat="1" ht="21.75" customHeight="1">
      <c r="A442" s="32"/>
      <c r="B442" s="161"/>
      <c r="C442" s="162" t="s">
        <v>620</v>
      </c>
      <c r="D442" s="162" t="s">
        <v>152</v>
      </c>
      <c r="E442" s="163" t="s">
        <v>621</v>
      </c>
      <c r="F442" s="164" t="s">
        <v>622</v>
      </c>
      <c r="G442" s="165" t="s">
        <v>296</v>
      </c>
      <c r="H442" s="166">
        <v>161.2</v>
      </c>
      <c r="I442" s="167"/>
      <c r="J442" s="168">
        <f>ROUND(I442*H442,2)</f>
        <v>0</v>
      </c>
      <c r="K442" s="169"/>
      <c r="L442" s="33"/>
      <c r="M442" s="170" t="s">
        <v>1</v>
      </c>
      <c r="N442" s="171" t="s">
        <v>41</v>
      </c>
      <c r="O442" s="58"/>
      <c r="P442" s="172">
        <f>O442*H442</f>
        <v>0</v>
      </c>
      <c r="Q442" s="172">
        <v>0</v>
      </c>
      <c r="R442" s="172">
        <f>Q442*H442</f>
        <v>0</v>
      </c>
      <c r="S442" s="172">
        <v>0.011</v>
      </c>
      <c r="T442" s="173">
        <f>S442*H442</f>
        <v>1.7731999999999997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74" t="s">
        <v>156</v>
      </c>
      <c r="AT442" s="174" t="s">
        <v>152</v>
      </c>
      <c r="AU442" s="174" t="s">
        <v>86</v>
      </c>
      <c r="AY442" s="17" t="s">
        <v>150</v>
      </c>
      <c r="BE442" s="175">
        <f>IF(N442="základní",J442,0)</f>
        <v>0</v>
      </c>
      <c r="BF442" s="175">
        <f>IF(N442="snížená",J442,0)</f>
        <v>0</v>
      </c>
      <c r="BG442" s="175">
        <f>IF(N442="zákl. přenesená",J442,0)</f>
        <v>0</v>
      </c>
      <c r="BH442" s="175">
        <f>IF(N442="sníž. přenesená",J442,0)</f>
        <v>0</v>
      </c>
      <c r="BI442" s="175">
        <f>IF(N442="nulová",J442,0)</f>
        <v>0</v>
      </c>
      <c r="BJ442" s="17" t="s">
        <v>84</v>
      </c>
      <c r="BK442" s="175">
        <f>ROUND(I442*H442,2)</f>
        <v>0</v>
      </c>
      <c r="BL442" s="17" t="s">
        <v>156</v>
      </c>
      <c r="BM442" s="174" t="s">
        <v>623</v>
      </c>
    </row>
    <row r="443" spans="2:51" s="13" customFormat="1" ht="12">
      <c r="B443" s="176"/>
      <c r="D443" s="177" t="s">
        <v>158</v>
      </c>
      <c r="E443" s="178" t="s">
        <v>1</v>
      </c>
      <c r="F443" s="179" t="s">
        <v>624</v>
      </c>
      <c r="H443" s="180">
        <v>15.8</v>
      </c>
      <c r="I443" s="181"/>
      <c r="L443" s="176"/>
      <c r="M443" s="182"/>
      <c r="N443" s="183"/>
      <c r="O443" s="183"/>
      <c r="P443" s="183"/>
      <c r="Q443" s="183"/>
      <c r="R443" s="183"/>
      <c r="S443" s="183"/>
      <c r="T443" s="184"/>
      <c r="AT443" s="178" t="s">
        <v>158</v>
      </c>
      <c r="AU443" s="178" t="s">
        <v>86</v>
      </c>
      <c r="AV443" s="13" t="s">
        <v>86</v>
      </c>
      <c r="AW443" s="13" t="s">
        <v>34</v>
      </c>
      <c r="AX443" s="13" t="s">
        <v>76</v>
      </c>
      <c r="AY443" s="178" t="s">
        <v>150</v>
      </c>
    </row>
    <row r="444" spans="2:51" s="13" customFormat="1" ht="12">
      <c r="B444" s="176"/>
      <c r="D444" s="177" t="s">
        <v>158</v>
      </c>
      <c r="E444" s="178" t="s">
        <v>1</v>
      </c>
      <c r="F444" s="179" t="s">
        <v>625</v>
      </c>
      <c r="H444" s="180">
        <v>10.1</v>
      </c>
      <c r="I444" s="181"/>
      <c r="L444" s="176"/>
      <c r="M444" s="182"/>
      <c r="N444" s="183"/>
      <c r="O444" s="183"/>
      <c r="P444" s="183"/>
      <c r="Q444" s="183"/>
      <c r="R444" s="183"/>
      <c r="S444" s="183"/>
      <c r="T444" s="184"/>
      <c r="AT444" s="178" t="s">
        <v>158</v>
      </c>
      <c r="AU444" s="178" t="s">
        <v>86</v>
      </c>
      <c r="AV444" s="13" t="s">
        <v>86</v>
      </c>
      <c r="AW444" s="13" t="s">
        <v>34</v>
      </c>
      <c r="AX444" s="13" t="s">
        <v>76</v>
      </c>
      <c r="AY444" s="178" t="s">
        <v>150</v>
      </c>
    </row>
    <row r="445" spans="2:51" s="13" customFormat="1" ht="12">
      <c r="B445" s="176"/>
      <c r="D445" s="177" t="s">
        <v>158</v>
      </c>
      <c r="E445" s="178" t="s">
        <v>1</v>
      </c>
      <c r="F445" s="179" t="s">
        <v>626</v>
      </c>
      <c r="H445" s="180">
        <v>11.6</v>
      </c>
      <c r="I445" s="181"/>
      <c r="L445" s="176"/>
      <c r="M445" s="182"/>
      <c r="N445" s="183"/>
      <c r="O445" s="183"/>
      <c r="P445" s="183"/>
      <c r="Q445" s="183"/>
      <c r="R445" s="183"/>
      <c r="S445" s="183"/>
      <c r="T445" s="184"/>
      <c r="AT445" s="178" t="s">
        <v>158</v>
      </c>
      <c r="AU445" s="178" t="s">
        <v>86</v>
      </c>
      <c r="AV445" s="13" t="s">
        <v>86</v>
      </c>
      <c r="AW445" s="13" t="s">
        <v>34</v>
      </c>
      <c r="AX445" s="13" t="s">
        <v>76</v>
      </c>
      <c r="AY445" s="178" t="s">
        <v>150</v>
      </c>
    </row>
    <row r="446" spans="2:51" s="13" customFormat="1" ht="12">
      <c r="B446" s="176"/>
      <c r="D446" s="177" t="s">
        <v>158</v>
      </c>
      <c r="E446" s="178" t="s">
        <v>1</v>
      </c>
      <c r="F446" s="179" t="s">
        <v>627</v>
      </c>
      <c r="H446" s="180">
        <v>10.1</v>
      </c>
      <c r="I446" s="181"/>
      <c r="L446" s="176"/>
      <c r="M446" s="182"/>
      <c r="N446" s="183"/>
      <c r="O446" s="183"/>
      <c r="P446" s="183"/>
      <c r="Q446" s="183"/>
      <c r="R446" s="183"/>
      <c r="S446" s="183"/>
      <c r="T446" s="184"/>
      <c r="AT446" s="178" t="s">
        <v>158</v>
      </c>
      <c r="AU446" s="178" t="s">
        <v>86</v>
      </c>
      <c r="AV446" s="13" t="s">
        <v>86</v>
      </c>
      <c r="AW446" s="13" t="s">
        <v>34</v>
      </c>
      <c r="AX446" s="13" t="s">
        <v>76</v>
      </c>
      <c r="AY446" s="178" t="s">
        <v>150</v>
      </c>
    </row>
    <row r="447" spans="2:51" s="13" customFormat="1" ht="22.5">
      <c r="B447" s="176"/>
      <c r="D447" s="177" t="s">
        <v>158</v>
      </c>
      <c r="E447" s="178" t="s">
        <v>1</v>
      </c>
      <c r="F447" s="179" t="s">
        <v>628</v>
      </c>
      <c r="H447" s="180">
        <v>75.6</v>
      </c>
      <c r="I447" s="181"/>
      <c r="L447" s="176"/>
      <c r="M447" s="182"/>
      <c r="N447" s="183"/>
      <c r="O447" s="183"/>
      <c r="P447" s="183"/>
      <c r="Q447" s="183"/>
      <c r="R447" s="183"/>
      <c r="S447" s="183"/>
      <c r="T447" s="184"/>
      <c r="AT447" s="178" t="s">
        <v>158</v>
      </c>
      <c r="AU447" s="178" t="s">
        <v>86</v>
      </c>
      <c r="AV447" s="13" t="s">
        <v>86</v>
      </c>
      <c r="AW447" s="13" t="s">
        <v>34</v>
      </c>
      <c r="AX447" s="13" t="s">
        <v>76</v>
      </c>
      <c r="AY447" s="178" t="s">
        <v>150</v>
      </c>
    </row>
    <row r="448" spans="2:51" s="13" customFormat="1" ht="12">
      <c r="B448" s="176"/>
      <c r="D448" s="177" t="s">
        <v>158</v>
      </c>
      <c r="E448" s="178" t="s">
        <v>1</v>
      </c>
      <c r="F448" s="179" t="s">
        <v>629</v>
      </c>
      <c r="H448" s="180">
        <v>38</v>
      </c>
      <c r="I448" s="181"/>
      <c r="L448" s="176"/>
      <c r="M448" s="182"/>
      <c r="N448" s="183"/>
      <c r="O448" s="183"/>
      <c r="P448" s="183"/>
      <c r="Q448" s="183"/>
      <c r="R448" s="183"/>
      <c r="S448" s="183"/>
      <c r="T448" s="184"/>
      <c r="AT448" s="178" t="s">
        <v>158</v>
      </c>
      <c r="AU448" s="178" t="s">
        <v>86</v>
      </c>
      <c r="AV448" s="13" t="s">
        <v>86</v>
      </c>
      <c r="AW448" s="13" t="s">
        <v>34</v>
      </c>
      <c r="AX448" s="13" t="s">
        <v>76</v>
      </c>
      <c r="AY448" s="178" t="s">
        <v>150</v>
      </c>
    </row>
    <row r="449" spans="1:65" s="2" customFormat="1" ht="21.75" customHeight="1">
      <c r="A449" s="32"/>
      <c r="B449" s="161"/>
      <c r="C449" s="162" t="s">
        <v>630</v>
      </c>
      <c r="D449" s="162" t="s">
        <v>152</v>
      </c>
      <c r="E449" s="163" t="s">
        <v>631</v>
      </c>
      <c r="F449" s="164" t="s">
        <v>632</v>
      </c>
      <c r="G449" s="165" t="s">
        <v>155</v>
      </c>
      <c r="H449" s="166">
        <v>26.14</v>
      </c>
      <c r="I449" s="167"/>
      <c r="J449" s="168">
        <f>ROUND(I449*H449,2)</f>
        <v>0</v>
      </c>
      <c r="K449" s="169"/>
      <c r="L449" s="33"/>
      <c r="M449" s="170" t="s">
        <v>1</v>
      </c>
      <c r="N449" s="171" t="s">
        <v>41</v>
      </c>
      <c r="O449" s="58"/>
      <c r="P449" s="172">
        <f>O449*H449</f>
        <v>0</v>
      </c>
      <c r="Q449" s="172">
        <v>0</v>
      </c>
      <c r="R449" s="172">
        <f>Q449*H449</f>
        <v>0</v>
      </c>
      <c r="S449" s="172">
        <v>0.038</v>
      </c>
      <c r="T449" s="173">
        <f>S449*H449</f>
        <v>0.99332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74" t="s">
        <v>156</v>
      </c>
      <c r="AT449" s="174" t="s">
        <v>152</v>
      </c>
      <c r="AU449" s="174" t="s">
        <v>86</v>
      </c>
      <c r="AY449" s="17" t="s">
        <v>150</v>
      </c>
      <c r="BE449" s="175">
        <f>IF(N449="základní",J449,0)</f>
        <v>0</v>
      </c>
      <c r="BF449" s="175">
        <f>IF(N449="snížená",J449,0)</f>
        <v>0</v>
      </c>
      <c r="BG449" s="175">
        <f>IF(N449="zákl. přenesená",J449,0)</f>
        <v>0</v>
      </c>
      <c r="BH449" s="175">
        <f>IF(N449="sníž. přenesená",J449,0)</f>
        <v>0</v>
      </c>
      <c r="BI449" s="175">
        <f>IF(N449="nulová",J449,0)</f>
        <v>0</v>
      </c>
      <c r="BJ449" s="17" t="s">
        <v>84</v>
      </c>
      <c r="BK449" s="175">
        <f>ROUND(I449*H449,2)</f>
        <v>0</v>
      </c>
      <c r="BL449" s="17" t="s">
        <v>156</v>
      </c>
      <c r="BM449" s="174" t="s">
        <v>633</v>
      </c>
    </row>
    <row r="450" spans="2:51" s="13" customFormat="1" ht="12">
      <c r="B450" s="176"/>
      <c r="D450" s="177" t="s">
        <v>158</v>
      </c>
      <c r="E450" s="178" t="s">
        <v>1</v>
      </c>
      <c r="F450" s="179" t="s">
        <v>634</v>
      </c>
      <c r="H450" s="180">
        <v>5.4</v>
      </c>
      <c r="I450" s="181"/>
      <c r="L450" s="176"/>
      <c r="M450" s="182"/>
      <c r="N450" s="183"/>
      <c r="O450" s="183"/>
      <c r="P450" s="183"/>
      <c r="Q450" s="183"/>
      <c r="R450" s="183"/>
      <c r="S450" s="183"/>
      <c r="T450" s="184"/>
      <c r="AT450" s="178" t="s">
        <v>158</v>
      </c>
      <c r="AU450" s="178" t="s">
        <v>86</v>
      </c>
      <c r="AV450" s="13" t="s">
        <v>86</v>
      </c>
      <c r="AW450" s="13" t="s">
        <v>34</v>
      </c>
      <c r="AX450" s="13" t="s">
        <v>76</v>
      </c>
      <c r="AY450" s="178" t="s">
        <v>150</v>
      </c>
    </row>
    <row r="451" spans="2:51" s="13" customFormat="1" ht="12">
      <c r="B451" s="176"/>
      <c r="D451" s="177" t="s">
        <v>158</v>
      </c>
      <c r="E451" s="178" t="s">
        <v>1</v>
      </c>
      <c r="F451" s="179" t="s">
        <v>635</v>
      </c>
      <c r="H451" s="180">
        <v>1.275</v>
      </c>
      <c r="I451" s="181"/>
      <c r="L451" s="176"/>
      <c r="M451" s="182"/>
      <c r="N451" s="183"/>
      <c r="O451" s="183"/>
      <c r="P451" s="183"/>
      <c r="Q451" s="183"/>
      <c r="R451" s="183"/>
      <c r="S451" s="183"/>
      <c r="T451" s="184"/>
      <c r="AT451" s="178" t="s">
        <v>158</v>
      </c>
      <c r="AU451" s="178" t="s">
        <v>86</v>
      </c>
      <c r="AV451" s="13" t="s">
        <v>86</v>
      </c>
      <c r="AW451" s="13" t="s">
        <v>34</v>
      </c>
      <c r="AX451" s="13" t="s">
        <v>76</v>
      </c>
      <c r="AY451" s="178" t="s">
        <v>150</v>
      </c>
    </row>
    <row r="452" spans="2:51" s="13" customFormat="1" ht="12">
      <c r="B452" s="176"/>
      <c r="D452" s="177" t="s">
        <v>158</v>
      </c>
      <c r="E452" s="178" t="s">
        <v>1</v>
      </c>
      <c r="F452" s="179" t="s">
        <v>636</v>
      </c>
      <c r="H452" s="180">
        <v>3.2</v>
      </c>
      <c r="I452" s="181"/>
      <c r="L452" s="176"/>
      <c r="M452" s="182"/>
      <c r="N452" s="183"/>
      <c r="O452" s="183"/>
      <c r="P452" s="183"/>
      <c r="Q452" s="183"/>
      <c r="R452" s="183"/>
      <c r="S452" s="183"/>
      <c r="T452" s="184"/>
      <c r="AT452" s="178" t="s">
        <v>158</v>
      </c>
      <c r="AU452" s="178" t="s">
        <v>86</v>
      </c>
      <c r="AV452" s="13" t="s">
        <v>86</v>
      </c>
      <c r="AW452" s="13" t="s">
        <v>34</v>
      </c>
      <c r="AX452" s="13" t="s">
        <v>76</v>
      </c>
      <c r="AY452" s="178" t="s">
        <v>150</v>
      </c>
    </row>
    <row r="453" spans="2:51" s="13" customFormat="1" ht="12">
      <c r="B453" s="176"/>
      <c r="D453" s="177" t="s">
        <v>158</v>
      </c>
      <c r="E453" s="178" t="s">
        <v>1</v>
      </c>
      <c r="F453" s="179" t="s">
        <v>637</v>
      </c>
      <c r="H453" s="180">
        <v>7</v>
      </c>
      <c r="I453" s="181"/>
      <c r="L453" s="176"/>
      <c r="M453" s="182"/>
      <c r="N453" s="183"/>
      <c r="O453" s="183"/>
      <c r="P453" s="183"/>
      <c r="Q453" s="183"/>
      <c r="R453" s="183"/>
      <c r="S453" s="183"/>
      <c r="T453" s="184"/>
      <c r="AT453" s="178" t="s">
        <v>158</v>
      </c>
      <c r="AU453" s="178" t="s">
        <v>86</v>
      </c>
      <c r="AV453" s="13" t="s">
        <v>86</v>
      </c>
      <c r="AW453" s="13" t="s">
        <v>34</v>
      </c>
      <c r="AX453" s="13" t="s">
        <v>76</v>
      </c>
      <c r="AY453" s="178" t="s">
        <v>150</v>
      </c>
    </row>
    <row r="454" spans="2:51" s="13" customFormat="1" ht="12">
      <c r="B454" s="176"/>
      <c r="D454" s="177" t="s">
        <v>158</v>
      </c>
      <c r="E454" s="178" t="s">
        <v>1</v>
      </c>
      <c r="F454" s="179" t="s">
        <v>638</v>
      </c>
      <c r="H454" s="180">
        <v>0.7</v>
      </c>
      <c r="I454" s="181"/>
      <c r="L454" s="176"/>
      <c r="M454" s="182"/>
      <c r="N454" s="183"/>
      <c r="O454" s="183"/>
      <c r="P454" s="183"/>
      <c r="Q454" s="183"/>
      <c r="R454" s="183"/>
      <c r="S454" s="183"/>
      <c r="T454" s="184"/>
      <c r="AT454" s="178" t="s">
        <v>158</v>
      </c>
      <c r="AU454" s="178" t="s">
        <v>86</v>
      </c>
      <c r="AV454" s="13" t="s">
        <v>86</v>
      </c>
      <c r="AW454" s="13" t="s">
        <v>34</v>
      </c>
      <c r="AX454" s="13" t="s">
        <v>76</v>
      </c>
      <c r="AY454" s="178" t="s">
        <v>150</v>
      </c>
    </row>
    <row r="455" spans="2:51" s="13" customFormat="1" ht="12">
      <c r="B455" s="176"/>
      <c r="D455" s="177" t="s">
        <v>158</v>
      </c>
      <c r="E455" s="178" t="s">
        <v>1</v>
      </c>
      <c r="F455" s="179" t="s">
        <v>639</v>
      </c>
      <c r="H455" s="180">
        <v>0.785</v>
      </c>
      <c r="I455" s="181"/>
      <c r="L455" s="176"/>
      <c r="M455" s="182"/>
      <c r="N455" s="183"/>
      <c r="O455" s="183"/>
      <c r="P455" s="183"/>
      <c r="Q455" s="183"/>
      <c r="R455" s="183"/>
      <c r="S455" s="183"/>
      <c r="T455" s="184"/>
      <c r="AT455" s="178" t="s">
        <v>158</v>
      </c>
      <c r="AU455" s="178" t="s">
        <v>86</v>
      </c>
      <c r="AV455" s="13" t="s">
        <v>86</v>
      </c>
      <c r="AW455" s="13" t="s">
        <v>34</v>
      </c>
      <c r="AX455" s="13" t="s">
        <v>76</v>
      </c>
      <c r="AY455" s="178" t="s">
        <v>150</v>
      </c>
    </row>
    <row r="456" spans="2:51" s="13" customFormat="1" ht="12">
      <c r="B456" s="176"/>
      <c r="D456" s="177" t="s">
        <v>158</v>
      </c>
      <c r="E456" s="178" t="s">
        <v>1</v>
      </c>
      <c r="F456" s="179" t="s">
        <v>640</v>
      </c>
      <c r="H456" s="180">
        <v>1.6</v>
      </c>
      <c r="I456" s="181"/>
      <c r="L456" s="176"/>
      <c r="M456" s="182"/>
      <c r="N456" s="183"/>
      <c r="O456" s="183"/>
      <c r="P456" s="183"/>
      <c r="Q456" s="183"/>
      <c r="R456" s="183"/>
      <c r="S456" s="183"/>
      <c r="T456" s="184"/>
      <c r="AT456" s="178" t="s">
        <v>158</v>
      </c>
      <c r="AU456" s="178" t="s">
        <v>86</v>
      </c>
      <c r="AV456" s="13" t="s">
        <v>86</v>
      </c>
      <c r="AW456" s="13" t="s">
        <v>34</v>
      </c>
      <c r="AX456" s="13" t="s">
        <v>76</v>
      </c>
      <c r="AY456" s="178" t="s">
        <v>150</v>
      </c>
    </row>
    <row r="457" spans="2:51" s="13" customFormat="1" ht="12">
      <c r="B457" s="176"/>
      <c r="D457" s="177" t="s">
        <v>158</v>
      </c>
      <c r="E457" s="178" t="s">
        <v>1</v>
      </c>
      <c r="F457" s="179" t="s">
        <v>641</v>
      </c>
      <c r="H457" s="180">
        <v>4.8</v>
      </c>
      <c r="I457" s="181"/>
      <c r="L457" s="176"/>
      <c r="M457" s="182"/>
      <c r="N457" s="183"/>
      <c r="O457" s="183"/>
      <c r="P457" s="183"/>
      <c r="Q457" s="183"/>
      <c r="R457" s="183"/>
      <c r="S457" s="183"/>
      <c r="T457" s="184"/>
      <c r="AT457" s="178" t="s">
        <v>158</v>
      </c>
      <c r="AU457" s="178" t="s">
        <v>86</v>
      </c>
      <c r="AV457" s="13" t="s">
        <v>86</v>
      </c>
      <c r="AW457" s="13" t="s">
        <v>34</v>
      </c>
      <c r="AX457" s="13" t="s">
        <v>76</v>
      </c>
      <c r="AY457" s="178" t="s">
        <v>150</v>
      </c>
    </row>
    <row r="458" spans="2:51" s="13" customFormat="1" ht="12">
      <c r="B458" s="176"/>
      <c r="D458" s="177" t="s">
        <v>158</v>
      </c>
      <c r="E458" s="178" t="s">
        <v>1</v>
      </c>
      <c r="F458" s="179" t="s">
        <v>642</v>
      </c>
      <c r="H458" s="180">
        <v>1.38</v>
      </c>
      <c r="I458" s="181"/>
      <c r="L458" s="176"/>
      <c r="M458" s="182"/>
      <c r="N458" s="183"/>
      <c r="O458" s="183"/>
      <c r="P458" s="183"/>
      <c r="Q458" s="183"/>
      <c r="R458" s="183"/>
      <c r="S458" s="183"/>
      <c r="T458" s="184"/>
      <c r="AT458" s="178" t="s">
        <v>158</v>
      </c>
      <c r="AU458" s="178" t="s">
        <v>86</v>
      </c>
      <c r="AV458" s="13" t="s">
        <v>86</v>
      </c>
      <c r="AW458" s="13" t="s">
        <v>34</v>
      </c>
      <c r="AX458" s="13" t="s">
        <v>76</v>
      </c>
      <c r="AY458" s="178" t="s">
        <v>150</v>
      </c>
    </row>
    <row r="459" spans="1:65" s="2" customFormat="1" ht="21.75" customHeight="1">
      <c r="A459" s="32"/>
      <c r="B459" s="161"/>
      <c r="C459" s="162" t="s">
        <v>643</v>
      </c>
      <c r="D459" s="162" t="s">
        <v>152</v>
      </c>
      <c r="E459" s="163" t="s">
        <v>644</v>
      </c>
      <c r="F459" s="164" t="s">
        <v>645</v>
      </c>
      <c r="G459" s="165" t="s">
        <v>155</v>
      </c>
      <c r="H459" s="166">
        <v>87.02</v>
      </c>
      <c r="I459" s="167"/>
      <c r="J459" s="168">
        <f>ROUND(I459*H459,2)</f>
        <v>0</v>
      </c>
      <c r="K459" s="169"/>
      <c r="L459" s="33"/>
      <c r="M459" s="170" t="s">
        <v>1</v>
      </c>
      <c r="N459" s="171" t="s">
        <v>41</v>
      </c>
      <c r="O459" s="58"/>
      <c r="P459" s="172">
        <f>O459*H459</f>
        <v>0</v>
      </c>
      <c r="Q459" s="172">
        <v>0</v>
      </c>
      <c r="R459" s="172">
        <f>Q459*H459</f>
        <v>0</v>
      </c>
      <c r="S459" s="172">
        <v>0.034</v>
      </c>
      <c r="T459" s="173">
        <f>S459*H459</f>
        <v>2.95868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74" t="s">
        <v>156</v>
      </c>
      <c r="AT459" s="174" t="s">
        <v>152</v>
      </c>
      <c r="AU459" s="174" t="s">
        <v>86</v>
      </c>
      <c r="AY459" s="17" t="s">
        <v>150</v>
      </c>
      <c r="BE459" s="175">
        <f>IF(N459="základní",J459,0)</f>
        <v>0</v>
      </c>
      <c r="BF459" s="175">
        <f>IF(N459="snížená",J459,0)</f>
        <v>0</v>
      </c>
      <c r="BG459" s="175">
        <f>IF(N459="zákl. přenesená",J459,0)</f>
        <v>0</v>
      </c>
      <c r="BH459" s="175">
        <f>IF(N459="sníž. přenesená",J459,0)</f>
        <v>0</v>
      </c>
      <c r="BI459" s="175">
        <f>IF(N459="nulová",J459,0)</f>
        <v>0</v>
      </c>
      <c r="BJ459" s="17" t="s">
        <v>84</v>
      </c>
      <c r="BK459" s="175">
        <f>ROUND(I459*H459,2)</f>
        <v>0</v>
      </c>
      <c r="BL459" s="17" t="s">
        <v>156</v>
      </c>
      <c r="BM459" s="174" t="s">
        <v>646</v>
      </c>
    </row>
    <row r="460" spans="2:51" s="13" customFormat="1" ht="12">
      <c r="B460" s="176"/>
      <c r="D460" s="177" t="s">
        <v>158</v>
      </c>
      <c r="E460" s="178" t="s">
        <v>1</v>
      </c>
      <c r="F460" s="179" t="s">
        <v>647</v>
      </c>
      <c r="H460" s="180">
        <v>30.375</v>
      </c>
      <c r="I460" s="181"/>
      <c r="L460" s="176"/>
      <c r="M460" s="182"/>
      <c r="N460" s="183"/>
      <c r="O460" s="183"/>
      <c r="P460" s="183"/>
      <c r="Q460" s="183"/>
      <c r="R460" s="183"/>
      <c r="S460" s="183"/>
      <c r="T460" s="184"/>
      <c r="AT460" s="178" t="s">
        <v>158</v>
      </c>
      <c r="AU460" s="178" t="s">
        <v>86</v>
      </c>
      <c r="AV460" s="13" t="s">
        <v>86</v>
      </c>
      <c r="AW460" s="13" t="s">
        <v>34</v>
      </c>
      <c r="AX460" s="13" t="s">
        <v>76</v>
      </c>
      <c r="AY460" s="178" t="s">
        <v>150</v>
      </c>
    </row>
    <row r="461" spans="2:51" s="13" customFormat="1" ht="12">
      <c r="B461" s="176"/>
      <c r="D461" s="177" t="s">
        <v>158</v>
      </c>
      <c r="E461" s="178" t="s">
        <v>1</v>
      </c>
      <c r="F461" s="179" t="s">
        <v>648</v>
      </c>
      <c r="H461" s="180">
        <v>5</v>
      </c>
      <c r="I461" s="181"/>
      <c r="L461" s="176"/>
      <c r="M461" s="182"/>
      <c r="N461" s="183"/>
      <c r="O461" s="183"/>
      <c r="P461" s="183"/>
      <c r="Q461" s="183"/>
      <c r="R461" s="183"/>
      <c r="S461" s="183"/>
      <c r="T461" s="184"/>
      <c r="AT461" s="178" t="s">
        <v>158</v>
      </c>
      <c r="AU461" s="178" t="s">
        <v>86</v>
      </c>
      <c r="AV461" s="13" t="s">
        <v>86</v>
      </c>
      <c r="AW461" s="13" t="s">
        <v>34</v>
      </c>
      <c r="AX461" s="13" t="s">
        <v>76</v>
      </c>
      <c r="AY461" s="178" t="s">
        <v>150</v>
      </c>
    </row>
    <row r="462" spans="2:51" s="13" customFormat="1" ht="12">
      <c r="B462" s="176"/>
      <c r="D462" s="177" t="s">
        <v>158</v>
      </c>
      <c r="E462" s="178" t="s">
        <v>1</v>
      </c>
      <c r="F462" s="179" t="s">
        <v>649</v>
      </c>
      <c r="H462" s="180">
        <v>37.125</v>
      </c>
      <c r="I462" s="181"/>
      <c r="L462" s="176"/>
      <c r="M462" s="182"/>
      <c r="N462" s="183"/>
      <c r="O462" s="183"/>
      <c r="P462" s="183"/>
      <c r="Q462" s="183"/>
      <c r="R462" s="183"/>
      <c r="S462" s="183"/>
      <c r="T462" s="184"/>
      <c r="AT462" s="178" t="s">
        <v>158</v>
      </c>
      <c r="AU462" s="178" t="s">
        <v>86</v>
      </c>
      <c r="AV462" s="13" t="s">
        <v>86</v>
      </c>
      <c r="AW462" s="13" t="s">
        <v>34</v>
      </c>
      <c r="AX462" s="13" t="s">
        <v>76</v>
      </c>
      <c r="AY462" s="178" t="s">
        <v>150</v>
      </c>
    </row>
    <row r="463" spans="2:51" s="13" customFormat="1" ht="12">
      <c r="B463" s="176"/>
      <c r="D463" s="177" t="s">
        <v>158</v>
      </c>
      <c r="E463" s="178" t="s">
        <v>1</v>
      </c>
      <c r="F463" s="179" t="s">
        <v>648</v>
      </c>
      <c r="H463" s="180">
        <v>5</v>
      </c>
      <c r="I463" s="181"/>
      <c r="L463" s="176"/>
      <c r="M463" s="182"/>
      <c r="N463" s="183"/>
      <c r="O463" s="183"/>
      <c r="P463" s="183"/>
      <c r="Q463" s="183"/>
      <c r="R463" s="183"/>
      <c r="S463" s="183"/>
      <c r="T463" s="184"/>
      <c r="AT463" s="178" t="s">
        <v>158</v>
      </c>
      <c r="AU463" s="178" t="s">
        <v>86</v>
      </c>
      <c r="AV463" s="13" t="s">
        <v>86</v>
      </c>
      <c r="AW463" s="13" t="s">
        <v>34</v>
      </c>
      <c r="AX463" s="13" t="s">
        <v>76</v>
      </c>
      <c r="AY463" s="178" t="s">
        <v>150</v>
      </c>
    </row>
    <row r="464" spans="2:51" s="13" customFormat="1" ht="12">
      <c r="B464" s="176"/>
      <c r="D464" s="177" t="s">
        <v>158</v>
      </c>
      <c r="E464" s="178" t="s">
        <v>1</v>
      </c>
      <c r="F464" s="179" t="s">
        <v>650</v>
      </c>
      <c r="H464" s="180">
        <v>9.52</v>
      </c>
      <c r="I464" s="181"/>
      <c r="L464" s="176"/>
      <c r="M464" s="182"/>
      <c r="N464" s="183"/>
      <c r="O464" s="183"/>
      <c r="P464" s="183"/>
      <c r="Q464" s="183"/>
      <c r="R464" s="183"/>
      <c r="S464" s="183"/>
      <c r="T464" s="184"/>
      <c r="AT464" s="178" t="s">
        <v>158</v>
      </c>
      <c r="AU464" s="178" t="s">
        <v>86</v>
      </c>
      <c r="AV464" s="13" t="s">
        <v>86</v>
      </c>
      <c r="AW464" s="13" t="s">
        <v>34</v>
      </c>
      <c r="AX464" s="13" t="s">
        <v>76</v>
      </c>
      <c r="AY464" s="178" t="s">
        <v>150</v>
      </c>
    </row>
    <row r="465" spans="1:65" s="2" customFormat="1" ht="16.5" customHeight="1">
      <c r="A465" s="32"/>
      <c r="B465" s="161"/>
      <c r="C465" s="162" t="s">
        <v>651</v>
      </c>
      <c r="D465" s="162" t="s">
        <v>152</v>
      </c>
      <c r="E465" s="163" t="s">
        <v>652</v>
      </c>
      <c r="F465" s="164" t="s">
        <v>653</v>
      </c>
      <c r="G465" s="165" t="s">
        <v>155</v>
      </c>
      <c r="H465" s="166">
        <v>1.6</v>
      </c>
      <c r="I465" s="167"/>
      <c r="J465" s="168">
        <f>ROUND(I465*H465,2)</f>
        <v>0</v>
      </c>
      <c r="K465" s="169"/>
      <c r="L465" s="33"/>
      <c r="M465" s="170" t="s">
        <v>1</v>
      </c>
      <c r="N465" s="171" t="s">
        <v>41</v>
      </c>
      <c r="O465" s="58"/>
      <c r="P465" s="172">
        <f>O465*H465</f>
        <v>0</v>
      </c>
      <c r="Q465" s="172">
        <v>0.0012</v>
      </c>
      <c r="R465" s="172">
        <f>Q465*H465</f>
        <v>0.0019199999999999998</v>
      </c>
      <c r="S465" s="172">
        <v>0.076</v>
      </c>
      <c r="T465" s="173">
        <f>S465*H465</f>
        <v>0.1216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74" t="s">
        <v>156</v>
      </c>
      <c r="AT465" s="174" t="s">
        <v>152</v>
      </c>
      <c r="AU465" s="174" t="s">
        <v>86</v>
      </c>
      <c r="AY465" s="17" t="s">
        <v>150</v>
      </c>
      <c r="BE465" s="175">
        <f>IF(N465="základní",J465,0)</f>
        <v>0</v>
      </c>
      <c r="BF465" s="175">
        <f>IF(N465="snížená",J465,0)</f>
        <v>0</v>
      </c>
      <c r="BG465" s="175">
        <f>IF(N465="zákl. přenesená",J465,0)</f>
        <v>0</v>
      </c>
      <c r="BH465" s="175">
        <f>IF(N465="sníž. přenesená",J465,0)</f>
        <v>0</v>
      </c>
      <c r="BI465" s="175">
        <f>IF(N465="nulová",J465,0)</f>
        <v>0</v>
      </c>
      <c r="BJ465" s="17" t="s">
        <v>84</v>
      </c>
      <c r="BK465" s="175">
        <f>ROUND(I465*H465,2)</f>
        <v>0</v>
      </c>
      <c r="BL465" s="17" t="s">
        <v>156</v>
      </c>
      <c r="BM465" s="174" t="s">
        <v>654</v>
      </c>
    </row>
    <row r="466" spans="2:51" s="13" customFormat="1" ht="12">
      <c r="B466" s="176"/>
      <c r="D466" s="177" t="s">
        <v>158</v>
      </c>
      <c r="E466" s="178" t="s">
        <v>1</v>
      </c>
      <c r="F466" s="179" t="s">
        <v>655</v>
      </c>
      <c r="H466" s="180">
        <v>1.6</v>
      </c>
      <c r="I466" s="181"/>
      <c r="L466" s="176"/>
      <c r="M466" s="182"/>
      <c r="N466" s="183"/>
      <c r="O466" s="183"/>
      <c r="P466" s="183"/>
      <c r="Q466" s="183"/>
      <c r="R466" s="183"/>
      <c r="S466" s="183"/>
      <c r="T466" s="184"/>
      <c r="AT466" s="178" t="s">
        <v>158</v>
      </c>
      <c r="AU466" s="178" t="s">
        <v>86</v>
      </c>
      <c r="AV466" s="13" t="s">
        <v>86</v>
      </c>
      <c r="AW466" s="13" t="s">
        <v>34</v>
      </c>
      <c r="AX466" s="13" t="s">
        <v>76</v>
      </c>
      <c r="AY466" s="178" t="s">
        <v>150</v>
      </c>
    </row>
    <row r="467" spans="1:65" s="2" customFormat="1" ht="16.5" customHeight="1">
      <c r="A467" s="32"/>
      <c r="B467" s="161"/>
      <c r="C467" s="162" t="s">
        <v>656</v>
      </c>
      <c r="D467" s="162" t="s">
        <v>152</v>
      </c>
      <c r="E467" s="163" t="s">
        <v>657</v>
      </c>
      <c r="F467" s="164" t="s">
        <v>658</v>
      </c>
      <c r="G467" s="165" t="s">
        <v>155</v>
      </c>
      <c r="H467" s="166">
        <v>5.775</v>
      </c>
      <c r="I467" s="167"/>
      <c r="J467" s="168">
        <f>ROUND(I467*H467,2)</f>
        <v>0</v>
      </c>
      <c r="K467" s="169"/>
      <c r="L467" s="33"/>
      <c r="M467" s="170" t="s">
        <v>1</v>
      </c>
      <c r="N467" s="171" t="s">
        <v>41</v>
      </c>
      <c r="O467" s="58"/>
      <c r="P467" s="172">
        <f>O467*H467</f>
        <v>0</v>
      </c>
      <c r="Q467" s="172">
        <v>0.00103</v>
      </c>
      <c r="R467" s="172">
        <f>Q467*H467</f>
        <v>0.005948250000000001</v>
      </c>
      <c r="S467" s="172">
        <v>0.063</v>
      </c>
      <c r="T467" s="173">
        <f>S467*H467</f>
        <v>0.363825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74" t="s">
        <v>156</v>
      </c>
      <c r="AT467" s="174" t="s">
        <v>152</v>
      </c>
      <c r="AU467" s="174" t="s">
        <v>86</v>
      </c>
      <c r="AY467" s="17" t="s">
        <v>150</v>
      </c>
      <c r="BE467" s="175">
        <f>IF(N467="základní",J467,0)</f>
        <v>0</v>
      </c>
      <c r="BF467" s="175">
        <f>IF(N467="snížená",J467,0)</f>
        <v>0</v>
      </c>
      <c r="BG467" s="175">
        <f>IF(N467="zákl. přenesená",J467,0)</f>
        <v>0</v>
      </c>
      <c r="BH467" s="175">
        <f>IF(N467="sníž. přenesená",J467,0)</f>
        <v>0</v>
      </c>
      <c r="BI467" s="175">
        <f>IF(N467="nulová",J467,0)</f>
        <v>0</v>
      </c>
      <c r="BJ467" s="17" t="s">
        <v>84</v>
      </c>
      <c r="BK467" s="175">
        <f>ROUND(I467*H467,2)</f>
        <v>0</v>
      </c>
      <c r="BL467" s="17" t="s">
        <v>156</v>
      </c>
      <c r="BM467" s="174" t="s">
        <v>659</v>
      </c>
    </row>
    <row r="468" spans="2:51" s="13" customFormat="1" ht="12">
      <c r="B468" s="176"/>
      <c r="D468" s="177" t="s">
        <v>158</v>
      </c>
      <c r="E468" s="178" t="s">
        <v>1</v>
      </c>
      <c r="F468" s="179" t="s">
        <v>660</v>
      </c>
      <c r="H468" s="180">
        <v>5.775</v>
      </c>
      <c r="I468" s="181"/>
      <c r="L468" s="176"/>
      <c r="M468" s="182"/>
      <c r="N468" s="183"/>
      <c r="O468" s="183"/>
      <c r="P468" s="183"/>
      <c r="Q468" s="183"/>
      <c r="R468" s="183"/>
      <c r="S468" s="183"/>
      <c r="T468" s="184"/>
      <c r="AT468" s="178" t="s">
        <v>158</v>
      </c>
      <c r="AU468" s="178" t="s">
        <v>86</v>
      </c>
      <c r="AV468" s="13" t="s">
        <v>86</v>
      </c>
      <c r="AW468" s="13" t="s">
        <v>34</v>
      </c>
      <c r="AX468" s="13" t="s">
        <v>76</v>
      </c>
      <c r="AY468" s="178" t="s">
        <v>150</v>
      </c>
    </row>
    <row r="469" spans="1:65" s="2" customFormat="1" ht="44.25" customHeight="1">
      <c r="A469" s="32"/>
      <c r="B469" s="161"/>
      <c r="C469" s="162" t="s">
        <v>661</v>
      </c>
      <c r="D469" s="162" t="s">
        <v>152</v>
      </c>
      <c r="E469" s="163" t="s">
        <v>662</v>
      </c>
      <c r="F469" s="164" t="s">
        <v>663</v>
      </c>
      <c r="G469" s="165" t="s">
        <v>155</v>
      </c>
      <c r="H469" s="166">
        <v>5.775</v>
      </c>
      <c r="I469" s="167"/>
      <c r="J469" s="168">
        <f>ROUND(I469*H469,2)</f>
        <v>0</v>
      </c>
      <c r="K469" s="169"/>
      <c r="L469" s="33"/>
      <c r="M469" s="170" t="s">
        <v>1</v>
      </c>
      <c r="N469" s="171" t="s">
        <v>41</v>
      </c>
      <c r="O469" s="58"/>
      <c r="P469" s="172">
        <f>O469*H469</f>
        <v>0</v>
      </c>
      <c r="Q469" s="172">
        <v>0.00103</v>
      </c>
      <c r="R469" s="172">
        <f>Q469*H469</f>
        <v>0.005948250000000001</v>
      </c>
      <c r="S469" s="172">
        <v>0.063</v>
      </c>
      <c r="T469" s="173">
        <f>S469*H469</f>
        <v>0.363825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74" t="s">
        <v>156</v>
      </c>
      <c r="AT469" s="174" t="s">
        <v>152</v>
      </c>
      <c r="AU469" s="174" t="s">
        <v>86</v>
      </c>
      <c r="AY469" s="17" t="s">
        <v>150</v>
      </c>
      <c r="BE469" s="175">
        <f>IF(N469="základní",J469,0)</f>
        <v>0</v>
      </c>
      <c r="BF469" s="175">
        <f>IF(N469="snížená",J469,0)</f>
        <v>0</v>
      </c>
      <c r="BG469" s="175">
        <f>IF(N469="zákl. přenesená",J469,0)</f>
        <v>0</v>
      </c>
      <c r="BH469" s="175">
        <f>IF(N469="sníž. přenesená",J469,0)</f>
        <v>0</v>
      </c>
      <c r="BI469" s="175">
        <f>IF(N469="nulová",J469,0)</f>
        <v>0</v>
      </c>
      <c r="BJ469" s="17" t="s">
        <v>84</v>
      </c>
      <c r="BK469" s="175">
        <f>ROUND(I469*H469,2)</f>
        <v>0</v>
      </c>
      <c r="BL469" s="17" t="s">
        <v>156</v>
      </c>
      <c r="BM469" s="174" t="s">
        <v>664</v>
      </c>
    </row>
    <row r="470" spans="2:51" s="13" customFormat="1" ht="12">
      <c r="B470" s="176"/>
      <c r="D470" s="177" t="s">
        <v>158</v>
      </c>
      <c r="E470" s="178" t="s">
        <v>1</v>
      </c>
      <c r="F470" s="179" t="s">
        <v>660</v>
      </c>
      <c r="H470" s="180">
        <v>5.775</v>
      </c>
      <c r="I470" s="181"/>
      <c r="L470" s="176"/>
      <c r="M470" s="182"/>
      <c r="N470" s="183"/>
      <c r="O470" s="183"/>
      <c r="P470" s="183"/>
      <c r="Q470" s="183"/>
      <c r="R470" s="183"/>
      <c r="S470" s="183"/>
      <c r="T470" s="184"/>
      <c r="AT470" s="178" t="s">
        <v>158</v>
      </c>
      <c r="AU470" s="178" t="s">
        <v>86</v>
      </c>
      <c r="AV470" s="13" t="s">
        <v>86</v>
      </c>
      <c r="AW470" s="13" t="s">
        <v>34</v>
      </c>
      <c r="AX470" s="13" t="s">
        <v>76</v>
      </c>
      <c r="AY470" s="178" t="s">
        <v>150</v>
      </c>
    </row>
    <row r="471" spans="1:65" s="2" customFormat="1" ht="21.75" customHeight="1">
      <c r="A471" s="32"/>
      <c r="B471" s="161"/>
      <c r="C471" s="162" t="s">
        <v>665</v>
      </c>
      <c r="D471" s="162" t="s">
        <v>152</v>
      </c>
      <c r="E471" s="163" t="s">
        <v>666</v>
      </c>
      <c r="F471" s="164" t="s">
        <v>667</v>
      </c>
      <c r="G471" s="165" t="s">
        <v>296</v>
      </c>
      <c r="H471" s="166">
        <v>78.5</v>
      </c>
      <c r="I471" s="167"/>
      <c r="J471" s="168">
        <f>ROUND(I471*H471,2)</f>
        <v>0</v>
      </c>
      <c r="K471" s="169"/>
      <c r="L471" s="33"/>
      <c r="M471" s="170" t="s">
        <v>1</v>
      </c>
      <c r="N471" s="171" t="s">
        <v>41</v>
      </c>
      <c r="O471" s="58"/>
      <c r="P471" s="172">
        <f>O471*H471</f>
        <v>0</v>
      </c>
      <c r="Q471" s="172">
        <v>0</v>
      </c>
      <c r="R471" s="172">
        <f>Q471*H471</f>
        <v>0</v>
      </c>
      <c r="S471" s="172">
        <v>0.006</v>
      </c>
      <c r="T471" s="173">
        <f>S471*H471</f>
        <v>0.47100000000000003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4" t="s">
        <v>156</v>
      </c>
      <c r="AT471" s="174" t="s">
        <v>152</v>
      </c>
      <c r="AU471" s="174" t="s">
        <v>86</v>
      </c>
      <c r="AY471" s="17" t="s">
        <v>150</v>
      </c>
      <c r="BE471" s="175">
        <f>IF(N471="základní",J471,0)</f>
        <v>0</v>
      </c>
      <c r="BF471" s="175">
        <f>IF(N471="snížená",J471,0)</f>
        <v>0</v>
      </c>
      <c r="BG471" s="175">
        <f>IF(N471="zákl. přenesená",J471,0)</f>
        <v>0</v>
      </c>
      <c r="BH471" s="175">
        <f>IF(N471="sníž. přenesená",J471,0)</f>
        <v>0</v>
      </c>
      <c r="BI471" s="175">
        <f>IF(N471="nulová",J471,0)</f>
        <v>0</v>
      </c>
      <c r="BJ471" s="17" t="s">
        <v>84</v>
      </c>
      <c r="BK471" s="175">
        <f>ROUND(I471*H471,2)</f>
        <v>0</v>
      </c>
      <c r="BL471" s="17" t="s">
        <v>156</v>
      </c>
      <c r="BM471" s="174" t="s">
        <v>668</v>
      </c>
    </row>
    <row r="472" spans="2:51" s="13" customFormat="1" ht="12">
      <c r="B472" s="176"/>
      <c r="D472" s="177" t="s">
        <v>158</v>
      </c>
      <c r="E472" s="178" t="s">
        <v>1</v>
      </c>
      <c r="F472" s="179" t="s">
        <v>669</v>
      </c>
      <c r="H472" s="180">
        <v>78.5</v>
      </c>
      <c r="I472" s="181"/>
      <c r="L472" s="176"/>
      <c r="M472" s="182"/>
      <c r="N472" s="183"/>
      <c r="O472" s="183"/>
      <c r="P472" s="183"/>
      <c r="Q472" s="183"/>
      <c r="R472" s="183"/>
      <c r="S472" s="183"/>
      <c r="T472" s="184"/>
      <c r="AT472" s="178" t="s">
        <v>158</v>
      </c>
      <c r="AU472" s="178" t="s">
        <v>86</v>
      </c>
      <c r="AV472" s="13" t="s">
        <v>86</v>
      </c>
      <c r="AW472" s="13" t="s">
        <v>34</v>
      </c>
      <c r="AX472" s="13" t="s">
        <v>76</v>
      </c>
      <c r="AY472" s="178" t="s">
        <v>150</v>
      </c>
    </row>
    <row r="473" spans="1:65" s="2" customFormat="1" ht="21.75" customHeight="1">
      <c r="A473" s="32"/>
      <c r="B473" s="161"/>
      <c r="C473" s="162" t="s">
        <v>670</v>
      </c>
      <c r="D473" s="162" t="s">
        <v>152</v>
      </c>
      <c r="E473" s="163" t="s">
        <v>671</v>
      </c>
      <c r="F473" s="164" t="s">
        <v>672</v>
      </c>
      <c r="G473" s="165" t="s">
        <v>296</v>
      </c>
      <c r="H473" s="166">
        <v>35.5</v>
      </c>
      <c r="I473" s="167"/>
      <c r="J473" s="168">
        <f>ROUND(I473*H473,2)</f>
        <v>0</v>
      </c>
      <c r="K473" s="169"/>
      <c r="L473" s="33"/>
      <c r="M473" s="170" t="s">
        <v>1</v>
      </c>
      <c r="N473" s="171" t="s">
        <v>41</v>
      </c>
      <c r="O473" s="58"/>
      <c r="P473" s="172">
        <f>O473*H473</f>
        <v>0</v>
      </c>
      <c r="Q473" s="172">
        <v>0</v>
      </c>
      <c r="R473" s="172">
        <f>Q473*H473</f>
        <v>0</v>
      </c>
      <c r="S473" s="172">
        <v>0.009</v>
      </c>
      <c r="T473" s="173">
        <f>S473*H473</f>
        <v>0.31949999999999995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74" t="s">
        <v>156</v>
      </c>
      <c r="AT473" s="174" t="s">
        <v>152</v>
      </c>
      <c r="AU473" s="174" t="s">
        <v>86</v>
      </c>
      <c r="AY473" s="17" t="s">
        <v>150</v>
      </c>
      <c r="BE473" s="175">
        <f>IF(N473="základní",J473,0)</f>
        <v>0</v>
      </c>
      <c r="BF473" s="175">
        <f>IF(N473="snížená",J473,0)</f>
        <v>0</v>
      </c>
      <c r="BG473" s="175">
        <f>IF(N473="zákl. přenesená",J473,0)</f>
        <v>0</v>
      </c>
      <c r="BH473" s="175">
        <f>IF(N473="sníž. přenesená",J473,0)</f>
        <v>0</v>
      </c>
      <c r="BI473" s="175">
        <f>IF(N473="nulová",J473,0)</f>
        <v>0</v>
      </c>
      <c r="BJ473" s="17" t="s">
        <v>84</v>
      </c>
      <c r="BK473" s="175">
        <f>ROUND(I473*H473,2)</f>
        <v>0</v>
      </c>
      <c r="BL473" s="17" t="s">
        <v>156</v>
      </c>
      <c r="BM473" s="174" t="s">
        <v>673</v>
      </c>
    </row>
    <row r="474" spans="2:51" s="13" customFormat="1" ht="12">
      <c r="B474" s="176"/>
      <c r="D474" s="177" t="s">
        <v>158</v>
      </c>
      <c r="E474" s="178" t="s">
        <v>1</v>
      </c>
      <c r="F474" s="179" t="s">
        <v>674</v>
      </c>
      <c r="H474" s="180">
        <v>35.5</v>
      </c>
      <c r="I474" s="181"/>
      <c r="L474" s="176"/>
      <c r="M474" s="182"/>
      <c r="N474" s="183"/>
      <c r="O474" s="183"/>
      <c r="P474" s="183"/>
      <c r="Q474" s="183"/>
      <c r="R474" s="183"/>
      <c r="S474" s="183"/>
      <c r="T474" s="184"/>
      <c r="AT474" s="178" t="s">
        <v>158</v>
      </c>
      <c r="AU474" s="178" t="s">
        <v>86</v>
      </c>
      <c r="AV474" s="13" t="s">
        <v>86</v>
      </c>
      <c r="AW474" s="13" t="s">
        <v>34</v>
      </c>
      <c r="AX474" s="13" t="s">
        <v>76</v>
      </c>
      <c r="AY474" s="178" t="s">
        <v>150</v>
      </c>
    </row>
    <row r="475" spans="1:65" s="2" customFormat="1" ht="21.75" customHeight="1">
      <c r="A475" s="32"/>
      <c r="B475" s="161"/>
      <c r="C475" s="162" t="s">
        <v>675</v>
      </c>
      <c r="D475" s="162" t="s">
        <v>152</v>
      </c>
      <c r="E475" s="163" t="s">
        <v>676</v>
      </c>
      <c r="F475" s="164" t="s">
        <v>677</v>
      </c>
      <c r="G475" s="165" t="s">
        <v>296</v>
      </c>
      <c r="H475" s="166">
        <v>78.5</v>
      </c>
      <c r="I475" s="167"/>
      <c r="J475" s="168">
        <f>ROUND(I475*H475,2)</f>
        <v>0</v>
      </c>
      <c r="K475" s="169"/>
      <c r="L475" s="33"/>
      <c r="M475" s="170" t="s">
        <v>1</v>
      </c>
      <c r="N475" s="171" t="s">
        <v>41</v>
      </c>
      <c r="O475" s="58"/>
      <c r="P475" s="172">
        <f>O475*H475</f>
        <v>0</v>
      </c>
      <c r="Q475" s="172">
        <v>0</v>
      </c>
      <c r="R475" s="172">
        <f>Q475*H475</f>
        <v>0</v>
      </c>
      <c r="S475" s="172">
        <v>0.002</v>
      </c>
      <c r="T475" s="173">
        <f>S475*H475</f>
        <v>0.157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74" t="s">
        <v>156</v>
      </c>
      <c r="AT475" s="174" t="s">
        <v>152</v>
      </c>
      <c r="AU475" s="174" t="s">
        <v>86</v>
      </c>
      <c r="AY475" s="17" t="s">
        <v>150</v>
      </c>
      <c r="BE475" s="175">
        <f>IF(N475="základní",J475,0)</f>
        <v>0</v>
      </c>
      <c r="BF475" s="175">
        <f>IF(N475="snížená",J475,0)</f>
        <v>0</v>
      </c>
      <c r="BG475" s="175">
        <f>IF(N475="zákl. přenesená",J475,0)</f>
        <v>0</v>
      </c>
      <c r="BH475" s="175">
        <f>IF(N475="sníž. přenesená",J475,0)</f>
        <v>0</v>
      </c>
      <c r="BI475" s="175">
        <f>IF(N475="nulová",J475,0)</f>
        <v>0</v>
      </c>
      <c r="BJ475" s="17" t="s">
        <v>84</v>
      </c>
      <c r="BK475" s="175">
        <f>ROUND(I475*H475,2)</f>
        <v>0</v>
      </c>
      <c r="BL475" s="17" t="s">
        <v>156</v>
      </c>
      <c r="BM475" s="174" t="s">
        <v>678</v>
      </c>
    </row>
    <row r="476" spans="2:51" s="13" customFormat="1" ht="12">
      <c r="B476" s="176"/>
      <c r="D476" s="177" t="s">
        <v>158</v>
      </c>
      <c r="E476" s="178" t="s">
        <v>1</v>
      </c>
      <c r="F476" s="179" t="s">
        <v>679</v>
      </c>
      <c r="H476" s="180">
        <v>78.5</v>
      </c>
      <c r="I476" s="181"/>
      <c r="L476" s="176"/>
      <c r="M476" s="182"/>
      <c r="N476" s="183"/>
      <c r="O476" s="183"/>
      <c r="P476" s="183"/>
      <c r="Q476" s="183"/>
      <c r="R476" s="183"/>
      <c r="S476" s="183"/>
      <c r="T476" s="184"/>
      <c r="AT476" s="178" t="s">
        <v>158</v>
      </c>
      <c r="AU476" s="178" t="s">
        <v>86</v>
      </c>
      <c r="AV476" s="13" t="s">
        <v>86</v>
      </c>
      <c r="AW476" s="13" t="s">
        <v>34</v>
      </c>
      <c r="AX476" s="13" t="s">
        <v>76</v>
      </c>
      <c r="AY476" s="178" t="s">
        <v>150</v>
      </c>
    </row>
    <row r="477" spans="1:65" s="2" customFormat="1" ht="21.75" customHeight="1">
      <c r="A477" s="32"/>
      <c r="B477" s="161"/>
      <c r="C477" s="162" t="s">
        <v>680</v>
      </c>
      <c r="D477" s="162" t="s">
        <v>152</v>
      </c>
      <c r="E477" s="163" t="s">
        <v>681</v>
      </c>
      <c r="F477" s="164" t="s">
        <v>682</v>
      </c>
      <c r="G477" s="165" t="s">
        <v>296</v>
      </c>
      <c r="H477" s="166">
        <v>35.5</v>
      </c>
      <c r="I477" s="167"/>
      <c r="J477" s="168">
        <f>ROUND(I477*H477,2)</f>
        <v>0</v>
      </c>
      <c r="K477" s="169"/>
      <c r="L477" s="33"/>
      <c r="M477" s="170" t="s">
        <v>1</v>
      </c>
      <c r="N477" s="171" t="s">
        <v>41</v>
      </c>
      <c r="O477" s="58"/>
      <c r="P477" s="172">
        <f>O477*H477</f>
        <v>0</v>
      </c>
      <c r="Q477" s="172">
        <v>0</v>
      </c>
      <c r="R477" s="172">
        <f>Q477*H477</f>
        <v>0</v>
      </c>
      <c r="S477" s="172">
        <v>0.002</v>
      </c>
      <c r="T477" s="173">
        <f>S477*H477</f>
        <v>0.07100000000000001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4" t="s">
        <v>156</v>
      </c>
      <c r="AT477" s="174" t="s">
        <v>152</v>
      </c>
      <c r="AU477" s="174" t="s">
        <v>86</v>
      </c>
      <c r="AY477" s="17" t="s">
        <v>150</v>
      </c>
      <c r="BE477" s="175">
        <f>IF(N477="základní",J477,0)</f>
        <v>0</v>
      </c>
      <c r="BF477" s="175">
        <f>IF(N477="snížená",J477,0)</f>
        <v>0</v>
      </c>
      <c r="BG477" s="175">
        <f>IF(N477="zákl. přenesená",J477,0)</f>
        <v>0</v>
      </c>
      <c r="BH477" s="175">
        <f>IF(N477="sníž. přenesená",J477,0)</f>
        <v>0</v>
      </c>
      <c r="BI477" s="175">
        <f>IF(N477="nulová",J477,0)</f>
        <v>0</v>
      </c>
      <c r="BJ477" s="17" t="s">
        <v>84</v>
      </c>
      <c r="BK477" s="175">
        <f>ROUND(I477*H477,2)</f>
        <v>0</v>
      </c>
      <c r="BL477" s="17" t="s">
        <v>156</v>
      </c>
      <c r="BM477" s="174" t="s">
        <v>683</v>
      </c>
    </row>
    <row r="478" spans="2:51" s="13" customFormat="1" ht="12">
      <c r="B478" s="176"/>
      <c r="D478" s="177" t="s">
        <v>158</v>
      </c>
      <c r="E478" s="178" t="s">
        <v>1</v>
      </c>
      <c r="F478" s="179" t="s">
        <v>684</v>
      </c>
      <c r="H478" s="180">
        <v>35.5</v>
      </c>
      <c r="I478" s="181"/>
      <c r="L478" s="176"/>
      <c r="M478" s="182"/>
      <c r="N478" s="183"/>
      <c r="O478" s="183"/>
      <c r="P478" s="183"/>
      <c r="Q478" s="183"/>
      <c r="R478" s="183"/>
      <c r="S478" s="183"/>
      <c r="T478" s="184"/>
      <c r="AT478" s="178" t="s">
        <v>158</v>
      </c>
      <c r="AU478" s="178" t="s">
        <v>86</v>
      </c>
      <c r="AV478" s="13" t="s">
        <v>86</v>
      </c>
      <c r="AW478" s="13" t="s">
        <v>34</v>
      </c>
      <c r="AX478" s="13" t="s">
        <v>76</v>
      </c>
      <c r="AY478" s="178" t="s">
        <v>150</v>
      </c>
    </row>
    <row r="479" spans="1:65" s="2" customFormat="1" ht="21.75" customHeight="1">
      <c r="A479" s="32"/>
      <c r="B479" s="161"/>
      <c r="C479" s="162" t="s">
        <v>685</v>
      </c>
      <c r="D479" s="162" t="s">
        <v>152</v>
      </c>
      <c r="E479" s="163" t="s">
        <v>686</v>
      </c>
      <c r="F479" s="164" t="s">
        <v>687</v>
      </c>
      <c r="G479" s="165" t="s">
        <v>296</v>
      </c>
      <c r="H479" s="166">
        <v>30</v>
      </c>
      <c r="I479" s="167"/>
      <c r="J479" s="168">
        <f>ROUND(I479*H479,2)</f>
        <v>0</v>
      </c>
      <c r="K479" s="169"/>
      <c r="L479" s="33"/>
      <c r="M479" s="170" t="s">
        <v>1</v>
      </c>
      <c r="N479" s="171" t="s">
        <v>41</v>
      </c>
      <c r="O479" s="58"/>
      <c r="P479" s="172">
        <f>O479*H479</f>
        <v>0</v>
      </c>
      <c r="Q479" s="172">
        <v>0.01257</v>
      </c>
      <c r="R479" s="172">
        <f>Q479*H479</f>
        <v>0.3771</v>
      </c>
      <c r="S479" s="172">
        <v>0</v>
      </c>
      <c r="T479" s="173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74" t="s">
        <v>156</v>
      </c>
      <c r="AT479" s="174" t="s">
        <v>152</v>
      </c>
      <c r="AU479" s="174" t="s">
        <v>86</v>
      </c>
      <c r="AY479" s="17" t="s">
        <v>150</v>
      </c>
      <c r="BE479" s="175">
        <f>IF(N479="základní",J479,0)</f>
        <v>0</v>
      </c>
      <c r="BF479" s="175">
        <f>IF(N479="snížená",J479,0)</f>
        <v>0</v>
      </c>
      <c r="BG479" s="175">
        <f>IF(N479="zákl. přenesená",J479,0)</f>
        <v>0</v>
      </c>
      <c r="BH479" s="175">
        <f>IF(N479="sníž. přenesená",J479,0)</f>
        <v>0</v>
      </c>
      <c r="BI479" s="175">
        <f>IF(N479="nulová",J479,0)</f>
        <v>0</v>
      </c>
      <c r="BJ479" s="17" t="s">
        <v>84</v>
      </c>
      <c r="BK479" s="175">
        <f>ROUND(I479*H479,2)</f>
        <v>0</v>
      </c>
      <c r="BL479" s="17" t="s">
        <v>156</v>
      </c>
      <c r="BM479" s="174" t="s">
        <v>688</v>
      </c>
    </row>
    <row r="480" spans="2:51" s="13" customFormat="1" ht="12">
      <c r="B480" s="176"/>
      <c r="D480" s="177" t="s">
        <v>158</v>
      </c>
      <c r="E480" s="178" t="s">
        <v>1</v>
      </c>
      <c r="F480" s="179" t="s">
        <v>689</v>
      </c>
      <c r="H480" s="180">
        <v>30</v>
      </c>
      <c r="I480" s="181"/>
      <c r="L480" s="176"/>
      <c r="M480" s="182"/>
      <c r="N480" s="183"/>
      <c r="O480" s="183"/>
      <c r="P480" s="183"/>
      <c r="Q480" s="183"/>
      <c r="R480" s="183"/>
      <c r="S480" s="183"/>
      <c r="T480" s="184"/>
      <c r="AT480" s="178" t="s">
        <v>158</v>
      </c>
      <c r="AU480" s="178" t="s">
        <v>86</v>
      </c>
      <c r="AV480" s="13" t="s">
        <v>86</v>
      </c>
      <c r="AW480" s="13" t="s">
        <v>34</v>
      </c>
      <c r="AX480" s="13" t="s">
        <v>76</v>
      </c>
      <c r="AY480" s="178" t="s">
        <v>150</v>
      </c>
    </row>
    <row r="481" spans="1:65" s="2" customFormat="1" ht="21.75" customHeight="1">
      <c r="A481" s="32"/>
      <c r="B481" s="161"/>
      <c r="C481" s="162" t="s">
        <v>690</v>
      </c>
      <c r="D481" s="162" t="s">
        <v>152</v>
      </c>
      <c r="E481" s="163" t="s">
        <v>691</v>
      </c>
      <c r="F481" s="164" t="s">
        <v>692</v>
      </c>
      <c r="G481" s="165" t="s">
        <v>155</v>
      </c>
      <c r="H481" s="166">
        <v>39.983</v>
      </c>
      <c r="I481" s="167"/>
      <c r="J481" s="168">
        <f>ROUND(I481*H481,2)</f>
        <v>0</v>
      </c>
      <c r="K481" s="169"/>
      <c r="L481" s="33"/>
      <c r="M481" s="170" t="s">
        <v>1</v>
      </c>
      <c r="N481" s="171" t="s">
        <v>41</v>
      </c>
      <c r="O481" s="58"/>
      <c r="P481" s="172">
        <f>O481*H481</f>
        <v>0</v>
      </c>
      <c r="Q481" s="172">
        <v>0</v>
      </c>
      <c r="R481" s="172">
        <f>Q481*H481</f>
        <v>0</v>
      </c>
      <c r="S481" s="172">
        <v>0.029</v>
      </c>
      <c r="T481" s="173">
        <f>S481*H481</f>
        <v>1.159507</v>
      </c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R481" s="174" t="s">
        <v>156</v>
      </c>
      <c r="AT481" s="174" t="s">
        <v>152</v>
      </c>
      <c r="AU481" s="174" t="s">
        <v>86</v>
      </c>
      <c r="AY481" s="17" t="s">
        <v>150</v>
      </c>
      <c r="BE481" s="175">
        <f>IF(N481="základní",J481,0)</f>
        <v>0</v>
      </c>
      <c r="BF481" s="175">
        <f>IF(N481="snížená",J481,0)</f>
        <v>0</v>
      </c>
      <c r="BG481" s="175">
        <f>IF(N481="zákl. přenesená",J481,0)</f>
        <v>0</v>
      </c>
      <c r="BH481" s="175">
        <f>IF(N481="sníž. přenesená",J481,0)</f>
        <v>0</v>
      </c>
      <c r="BI481" s="175">
        <f>IF(N481="nulová",J481,0)</f>
        <v>0</v>
      </c>
      <c r="BJ481" s="17" t="s">
        <v>84</v>
      </c>
      <c r="BK481" s="175">
        <f>ROUND(I481*H481,2)</f>
        <v>0</v>
      </c>
      <c r="BL481" s="17" t="s">
        <v>156</v>
      </c>
      <c r="BM481" s="174" t="s">
        <v>693</v>
      </c>
    </row>
    <row r="482" spans="2:51" s="14" customFormat="1" ht="12">
      <c r="B482" s="196"/>
      <c r="D482" s="177" t="s">
        <v>158</v>
      </c>
      <c r="E482" s="197" t="s">
        <v>1</v>
      </c>
      <c r="F482" s="198" t="s">
        <v>284</v>
      </c>
      <c r="H482" s="197" t="s">
        <v>1</v>
      </c>
      <c r="I482" s="199"/>
      <c r="L482" s="196"/>
      <c r="M482" s="200"/>
      <c r="N482" s="201"/>
      <c r="O482" s="201"/>
      <c r="P482" s="201"/>
      <c r="Q482" s="201"/>
      <c r="R482" s="201"/>
      <c r="S482" s="201"/>
      <c r="T482" s="202"/>
      <c r="AT482" s="197" t="s">
        <v>158</v>
      </c>
      <c r="AU482" s="197" t="s">
        <v>86</v>
      </c>
      <c r="AV482" s="14" t="s">
        <v>84</v>
      </c>
      <c r="AW482" s="14" t="s">
        <v>34</v>
      </c>
      <c r="AX482" s="14" t="s">
        <v>76</v>
      </c>
      <c r="AY482" s="197" t="s">
        <v>150</v>
      </c>
    </row>
    <row r="483" spans="2:51" s="13" customFormat="1" ht="12">
      <c r="B483" s="176"/>
      <c r="D483" s="177" t="s">
        <v>158</v>
      </c>
      <c r="E483" s="178" t="s">
        <v>1</v>
      </c>
      <c r="F483" s="179" t="s">
        <v>457</v>
      </c>
      <c r="H483" s="180">
        <v>25.46</v>
      </c>
      <c r="I483" s="181"/>
      <c r="L483" s="176"/>
      <c r="M483" s="182"/>
      <c r="N483" s="183"/>
      <c r="O483" s="183"/>
      <c r="P483" s="183"/>
      <c r="Q483" s="183"/>
      <c r="R483" s="183"/>
      <c r="S483" s="183"/>
      <c r="T483" s="184"/>
      <c r="AT483" s="178" t="s">
        <v>158</v>
      </c>
      <c r="AU483" s="178" t="s">
        <v>86</v>
      </c>
      <c r="AV483" s="13" t="s">
        <v>86</v>
      </c>
      <c r="AW483" s="13" t="s">
        <v>34</v>
      </c>
      <c r="AX483" s="13" t="s">
        <v>76</v>
      </c>
      <c r="AY483" s="178" t="s">
        <v>150</v>
      </c>
    </row>
    <row r="484" spans="2:51" s="13" customFormat="1" ht="12">
      <c r="B484" s="176"/>
      <c r="D484" s="177" t="s">
        <v>158</v>
      </c>
      <c r="E484" s="178" t="s">
        <v>1</v>
      </c>
      <c r="F484" s="179" t="s">
        <v>285</v>
      </c>
      <c r="H484" s="180">
        <v>7.75</v>
      </c>
      <c r="I484" s="181"/>
      <c r="L484" s="176"/>
      <c r="M484" s="182"/>
      <c r="N484" s="183"/>
      <c r="O484" s="183"/>
      <c r="P484" s="183"/>
      <c r="Q484" s="183"/>
      <c r="R484" s="183"/>
      <c r="S484" s="183"/>
      <c r="T484" s="184"/>
      <c r="AT484" s="178" t="s">
        <v>158</v>
      </c>
      <c r="AU484" s="178" t="s">
        <v>86</v>
      </c>
      <c r="AV484" s="13" t="s">
        <v>86</v>
      </c>
      <c r="AW484" s="13" t="s">
        <v>34</v>
      </c>
      <c r="AX484" s="13" t="s">
        <v>76</v>
      </c>
      <c r="AY484" s="178" t="s">
        <v>150</v>
      </c>
    </row>
    <row r="485" spans="2:51" s="13" customFormat="1" ht="12">
      <c r="B485" s="176"/>
      <c r="D485" s="177" t="s">
        <v>158</v>
      </c>
      <c r="E485" s="178" t="s">
        <v>1</v>
      </c>
      <c r="F485" s="179" t="s">
        <v>286</v>
      </c>
      <c r="H485" s="180">
        <v>6.7725</v>
      </c>
      <c r="I485" s="181"/>
      <c r="L485" s="176"/>
      <c r="M485" s="182"/>
      <c r="N485" s="183"/>
      <c r="O485" s="183"/>
      <c r="P485" s="183"/>
      <c r="Q485" s="183"/>
      <c r="R485" s="183"/>
      <c r="S485" s="183"/>
      <c r="T485" s="184"/>
      <c r="AT485" s="178" t="s">
        <v>158</v>
      </c>
      <c r="AU485" s="178" t="s">
        <v>86</v>
      </c>
      <c r="AV485" s="13" t="s">
        <v>86</v>
      </c>
      <c r="AW485" s="13" t="s">
        <v>34</v>
      </c>
      <c r="AX485" s="13" t="s">
        <v>76</v>
      </c>
      <c r="AY485" s="178" t="s">
        <v>150</v>
      </c>
    </row>
    <row r="486" spans="1:65" s="2" customFormat="1" ht="21.75" customHeight="1">
      <c r="A486" s="32"/>
      <c r="B486" s="161"/>
      <c r="C486" s="162" t="s">
        <v>694</v>
      </c>
      <c r="D486" s="162" t="s">
        <v>152</v>
      </c>
      <c r="E486" s="163" t="s">
        <v>695</v>
      </c>
      <c r="F486" s="164" t="s">
        <v>696</v>
      </c>
      <c r="G486" s="165" t="s">
        <v>155</v>
      </c>
      <c r="H486" s="166">
        <v>867.594</v>
      </c>
      <c r="I486" s="167"/>
      <c r="J486" s="168">
        <f>ROUND(I486*H486,2)</f>
        <v>0</v>
      </c>
      <c r="K486" s="169"/>
      <c r="L486" s="33"/>
      <c r="M486" s="170" t="s">
        <v>1</v>
      </c>
      <c r="N486" s="171" t="s">
        <v>41</v>
      </c>
      <c r="O486" s="58"/>
      <c r="P486" s="172">
        <f>O486*H486</f>
        <v>0</v>
      </c>
      <c r="Q486" s="172">
        <v>0</v>
      </c>
      <c r="R486" s="172">
        <f>Q486*H486</f>
        <v>0</v>
      </c>
      <c r="S486" s="172">
        <v>0.059</v>
      </c>
      <c r="T486" s="173">
        <f>S486*H486</f>
        <v>51.188046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74" t="s">
        <v>156</v>
      </c>
      <c r="AT486" s="174" t="s">
        <v>152</v>
      </c>
      <c r="AU486" s="174" t="s">
        <v>86</v>
      </c>
      <c r="AY486" s="17" t="s">
        <v>150</v>
      </c>
      <c r="BE486" s="175">
        <f>IF(N486="základní",J486,0)</f>
        <v>0</v>
      </c>
      <c r="BF486" s="175">
        <f>IF(N486="snížená",J486,0)</f>
        <v>0</v>
      </c>
      <c r="BG486" s="175">
        <f>IF(N486="zákl. přenesená",J486,0)</f>
        <v>0</v>
      </c>
      <c r="BH486" s="175">
        <f>IF(N486="sníž. přenesená",J486,0)</f>
        <v>0</v>
      </c>
      <c r="BI486" s="175">
        <f>IF(N486="nulová",J486,0)</f>
        <v>0</v>
      </c>
      <c r="BJ486" s="17" t="s">
        <v>84</v>
      </c>
      <c r="BK486" s="175">
        <f>ROUND(I486*H486,2)</f>
        <v>0</v>
      </c>
      <c r="BL486" s="17" t="s">
        <v>156</v>
      </c>
      <c r="BM486" s="174" t="s">
        <v>697</v>
      </c>
    </row>
    <row r="487" spans="2:51" s="14" customFormat="1" ht="12">
      <c r="B487" s="196"/>
      <c r="D487" s="177" t="s">
        <v>158</v>
      </c>
      <c r="E487" s="197" t="s">
        <v>1</v>
      </c>
      <c r="F487" s="198" t="s">
        <v>448</v>
      </c>
      <c r="H487" s="197" t="s">
        <v>1</v>
      </c>
      <c r="I487" s="199"/>
      <c r="L487" s="196"/>
      <c r="M487" s="200"/>
      <c r="N487" s="201"/>
      <c r="O487" s="201"/>
      <c r="P487" s="201"/>
      <c r="Q487" s="201"/>
      <c r="R487" s="201"/>
      <c r="S487" s="201"/>
      <c r="T487" s="202"/>
      <c r="AT487" s="197" t="s">
        <v>158</v>
      </c>
      <c r="AU487" s="197" t="s">
        <v>86</v>
      </c>
      <c r="AV487" s="14" t="s">
        <v>84</v>
      </c>
      <c r="AW487" s="14" t="s">
        <v>34</v>
      </c>
      <c r="AX487" s="14" t="s">
        <v>76</v>
      </c>
      <c r="AY487" s="197" t="s">
        <v>150</v>
      </c>
    </row>
    <row r="488" spans="2:51" s="13" customFormat="1" ht="22.5">
      <c r="B488" s="176"/>
      <c r="D488" s="177" t="s">
        <v>158</v>
      </c>
      <c r="E488" s="178" t="s">
        <v>1</v>
      </c>
      <c r="F488" s="179" t="s">
        <v>449</v>
      </c>
      <c r="H488" s="180">
        <v>8.632</v>
      </c>
      <c r="I488" s="181"/>
      <c r="L488" s="176"/>
      <c r="M488" s="182"/>
      <c r="N488" s="183"/>
      <c r="O488" s="183"/>
      <c r="P488" s="183"/>
      <c r="Q488" s="183"/>
      <c r="R488" s="183"/>
      <c r="S488" s="183"/>
      <c r="T488" s="184"/>
      <c r="AT488" s="178" t="s">
        <v>158</v>
      </c>
      <c r="AU488" s="178" t="s">
        <v>86</v>
      </c>
      <c r="AV488" s="13" t="s">
        <v>86</v>
      </c>
      <c r="AW488" s="13" t="s">
        <v>34</v>
      </c>
      <c r="AX488" s="13" t="s">
        <v>76</v>
      </c>
      <c r="AY488" s="178" t="s">
        <v>150</v>
      </c>
    </row>
    <row r="489" spans="2:51" s="13" customFormat="1" ht="12">
      <c r="B489" s="176"/>
      <c r="D489" s="177" t="s">
        <v>158</v>
      </c>
      <c r="E489" s="178" t="s">
        <v>1</v>
      </c>
      <c r="F489" s="179" t="s">
        <v>450</v>
      </c>
      <c r="H489" s="180">
        <v>20.100000000000005</v>
      </c>
      <c r="I489" s="181"/>
      <c r="L489" s="176"/>
      <c r="M489" s="182"/>
      <c r="N489" s="183"/>
      <c r="O489" s="183"/>
      <c r="P489" s="183"/>
      <c r="Q489" s="183"/>
      <c r="R489" s="183"/>
      <c r="S489" s="183"/>
      <c r="T489" s="184"/>
      <c r="AT489" s="178" t="s">
        <v>158</v>
      </c>
      <c r="AU489" s="178" t="s">
        <v>86</v>
      </c>
      <c r="AV489" s="13" t="s">
        <v>86</v>
      </c>
      <c r="AW489" s="13" t="s">
        <v>34</v>
      </c>
      <c r="AX489" s="13" t="s">
        <v>76</v>
      </c>
      <c r="AY489" s="178" t="s">
        <v>150</v>
      </c>
    </row>
    <row r="490" spans="2:51" s="13" customFormat="1" ht="33.75">
      <c r="B490" s="176"/>
      <c r="D490" s="177" t="s">
        <v>158</v>
      </c>
      <c r="E490" s="178" t="s">
        <v>1</v>
      </c>
      <c r="F490" s="179" t="s">
        <v>451</v>
      </c>
      <c r="H490" s="180">
        <v>55.04499999999999</v>
      </c>
      <c r="I490" s="181"/>
      <c r="L490" s="176"/>
      <c r="M490" s="182"/>
      <c r="N490" s="183"/>
      <c r="O490" s="183"/>
      <c r="P490" s="183"/>
      <c r="Q490" s="183"/>
      <c r="R490" s="183"/>
      <c r="S490" s="183"/>
      <c r="T490" s="184"/>
      <c r="AT490" s="178" t="s">
        <v>158</v>
      </c>
      <c r="AU490" s="178" t="s">
        <v>86</v>
      </c>
      <c r="AV490" s="13" t="s">
        <v>86</v>
      </c>
      <c r="AW490" s="13" t="s">
        <v>34</v>
      </c>
      <c r="AX490" s="13" t="s">
        <v>76</v>
      </c>
      <c r="AY490" s="178" t="s">
        <v>150</v>
      </c>
    </row>
    <row r="491" spans="2:51" s="13" customFormat="1" ht="12">
      <c r="B491" s="176"/>
      <c r="D491" s="177" t="s">
        <v>158</v>
      </c>
      <c r="E491" s="178" t="s">
        <v>1</v>
      </c>
      <c r="F491" s="179" t="s">
        <v>452</v>
      </c>
      <c r="H491" s="180">
        <v>3.8199999999999985</v>
      </c>
      <c r="I491" s="181"/>
      <c r="L491" s="176"/>
      <c r="M491" s="182"/>
      <c r="N491" s="183"/>
      <c r="O491" s="183"/>
      <c r="P491" s="183"/>
      <c r="Q491" s="183"/>
      <c r="R491" s="183"/>
      <c r="S491" s="183"/>
      <c r="T491" s="184"/>
      <c r="AT491" s="178" t="s">
        <v>158</v>
      </c>
      <c r="AU491" s="178" t="s">
        <v>86</v>
      </c>
      <c r="AV491" s="13" t="s">
        <v>86</v>
      </c>
      <c r="AW491" s="13" t="s">
        <v>34</v>
      </c>
      <c r="AX491" s="13" t="s">
        <v>76</v>
      </c>
      <c r="AY491" s="178" t="s">
        <v>150</v>
      </c>
    </row>
    <row r="492" spans="2:51" s="14" customFormat="1" ht="12">
      <c r="B492" s="196"/>
      <c r="D492" s="177" t="s">
        <v>158</v>
      </c>
      <c r="E492" s="197" t="s">
        <v>1</v>
      </c>
      <c r="F492" s="198" t="s">
        <v>698</v>
      </c>
      <c r="H492" s="197" t="s">
        <v>1</v>
      </c>
      <c r="I492" s="199"/>
      <c r="L492" s="196"/>
      <c r="M492" s="200"/>
      <c r="N492" s="201"/>
      <c r="O492" s="201"/>
      <c r="P492" s="201"/>
      <c r="Q492" s="201"/>
      <c r="R492" s="201"/>
      <c r="S492" s="201"/>
      <c r="T492" s="202"/>
      <c r="AT492" s="197" t="s">
        <v>158</v>
      </c>
      <c r="AU492" s="197" t="s">
        <v>86</v>
      </c>
      <c r="AV492" s="14" t="s">
        <v>84</v>
      </c>
      <c r="AW492" s="14" t="s">
        <v>34</v>
      </c>
      <c r="AX492" s="14" t="s">
        <v>76</v>
      </c>
      <c r="AY492" s="197" t="s">
        <v>150</v>
      </c>
    </row>
    <row r="493" spans="2:51" s="13" customFormat="1" ht="12">
      <c r="B493" s="176"/>
      <c r="D493" s="177" t="s">
        <v>158</v>
      </c>
      <c r="E493" s="178" t="s">
        <v>1</v>
      </c>
      <c r="F493" s="179" t="s">
        <v>699</v>
      </c>
      <c r="H493" s="180">
        <v>11.43</v>
      </c>
      <c r="I493" s="181"/>
      <c r="L493" s="176"/>
      <c r="M493" s="182"/>
      <c r="N493" s="183"/>
      <c r="O493" s="183"/>
      <c r="P493" s="183"/>
      <c r="Q493" s="183"/>
      <c r="R493" s="183"/>
      <c r="S493" s="183"/>
      <c r="T493" s="184"/>
      <c r="AT493" s="178" t="s">
        <v>158</v>
      </c>
      <c r="AU493" s="178" t="s">
        <v>86</v>
      </c>
      <c r="AV493" s="13" t="s">
        <v>86</v>
      </c>
      <c r="AW493" s="13" t="s">
        <v>34</v>
      </c>
      <c r="AX493" s="13" t="s">
        <v>76</v>
      </c>
      <c r="AY493" s="178" t="s">
        <v>150</v>
      </c>
    </row>
    <row r="494" spans="2:51" s="13" customFormat="1" ht="12">
      <c r="B494" s="176"/>
      <c r="D494" s="177" t="s">
        <v>158</v>
      </c>
      <c r="E494" s="178" t="s">
        <v>1</v>
      </c>
      <c r="F494" s="179" t="s">
        <v>700</v>
      </c>
      <c r="H494" s="180">
        <v>2.4000000000000004</v>
      </c>
      <c r="I494" s="181"/>
      <c r="L494" s="176"/>
      <c r="M494" s="182"/>
      <c r="N494" s="183"/>
      <c r="O494" s="183"/>
      <c r="P494" s="183"/>
      <c r="Q494" s="183"/>
      <c r="R494" s="183"/>
      <c r="S494" s="183"/>
      <c r="T494" s="184"/>
      <c r="AT494" s="178" t="s">
        <v>158</v>
      </c>
      <c r="AU494" s="178" t="s">
        <v>86</v>
      </c>
      <c r="AV494" s="13" t="s">
        <v>86</v>
      </c>
      <c r="AW494" s="13" t="s">
        <v>34</v>
      </c>
      <c r="AX494" s="13" t="s">
        <v>76</v>
      </c>
      <c r="AY494" s="178" t="s">
        <v>150</v>
      </c>
    </row>
    <row r="495" spans="2:51" s="13" customFormat="1" ht="12">
      <c r="B495" s="176"/>
      <c r="D495" s="177" t="s">
        <v>158</v>
      </c>
      <c r="E495" s="178" t="s">
        <v>1</v>
      </c>
      <c r="F495" s="179" t="s">
        <v>701</v>
      </c>
      <c r="H495" s="180">
        <v>3.12</v>
      </c>
      <c r="I495" s="181"/>
      <c r="L495" s="176"/>
      <c r="M495" s="182"/>
      <c r="N495" s="183"/>
      <c r="O495" s="183"/>
      <c r="P495" s="183"/>
      <c r="Q495" s="183"/>
      <c r="R495" s="183"/>
      <c r="S495" s="183"/>
      <c r="T495" s="184"/>
      <c r="AT495" s="178" t="s">
        <v>158</v>
      </c>
      <c r="AU495" s="178" t="s">
        <v>86</v>
      </c>
      <c r="AV495" s="13" t="s">
        <v>86</v>
      </c>
      <c r="AW495" s="13" t="s">
        <v>34</v>
      </c>
      <c r="AX495" s="13" t="s">
        <v>76</v>
      </c>
      <c r="AY495" s="178" t="s">
        <v>150</v>
      </c>
    </row>
    <row r="496" spans="2:51" s="13" customFormat="1" ht="12">
      <c r="B496" s="176"/>
      <c r="D496" s="177" t="s">
        <v>158</v>
      </c>
      <c r="E496" s="178" t="s">
        <v>1</v>
      </c>
      <c r="F496" s="179" t="s">
        <v>702</v>
      </c>
      <c r="H496" s="180">
        <v>13.969999999999999</v>
      </c>
      <c r="I496" s="181"/>
      <c r="L496" s="176"/>
      <c r="M496" s="182"/>
      <c r="N496" s="183"/>
      <c r="O496" s="183"/>
      <c r="P496" s="183"/>
      <c r="Q496" s="183"/>
      <c r="R496" s="183"/>
      <c r="S496" s="183"/>
      <c r="T496" s="184"/>
      <c r="AT496" s="178" t="s">
        <v>158</v>
      </c>
      <c r="AU496" s="178" t="s">
        <v>86</v>
      </c>
      <c r="AV496" s="13" t="s">
        <v>86</v>
      </c>
      <c r="AW496" s="13" t="s">
        <v>34</v>
      </c>
      <c r="AX496" s="13" t="s">
        <v>76</v>
      </c>
      <c r="AY496" s="178" t="s">
        <v>150</v>
      </c>
    </row>
    <row r="497" spans="2:51" s="13" customFormat="1" ht="12">
      <c r="B497" s="176"/>
      <c r="D497" s="177" t="s">
        <v>158</v>
      </c>
      <c r="E497" s="178" t="s">
        <v>1</v>
      </c>
      <c r="F497" s="179" t="s">
        <v>700</v>
      </c>
      <c r="H497" s="180">
        <v>2.4000000000000004</v>
      </c>
      <c r="I497" s="181"/>
      <c r="L497" s="176"/>
      <c r="M497" s="182"/>
      <c r="N497" s="183"/>
      <c r="O497" s="183"/>
      <c r="P497" s="183"/>
      <c r="Q497" s="183"/>
      <c r="R497" s="183"/>
      <c r="S497" s="183"/>
      <c r="T497" s="184"/>
      <c r="AT497" s="178" t="s">
        <v>158</v>
      </c>
      <c r="AU497" s="178" t="s">
        <v>86</v>
      </c>
      <c r="AV497" s="13" t="s">
        <v>86</v>
      </c>
      <c r="AW497" s="13" t="s">
        <v>34</v>
      </c>
      <c r="AX497" s="13" t="s">
        <v>76</v>
      </c>
      <c r="AY497" s="178" t="s">
        <v>150</v>
      </c>
    </row>
    <row r="498" spans="2:51" s="13" customFormat="1" ht="12">
      <c r="B498" s="176"/>
      <c r="D498" s="177" t="s">
        <v>158</v>
      </c>
      <c r="E498" s="178" t="s">
        <v>1</v>
      </c>
      <c r="F498" s="179" t="s">
        <v>703</v>
      </c>
      <c r="H498" s="180">
        <v>3.84</v>
      </c>
      <c r="I498" s="181"/>
      <c r="L498" s="176"/>
      <c r="M498" s="182"/>
      <c r="N498" s="183"/>
      <c r="O498" s="183"/>
      <c r="P498" s="183"/>
      <c r="Q498" s="183"/>
      <c r="R498" s="183"/>
      <c r="S498" s="183"/>
      <c r="T498" s="184"/>
      <c r="AT498" s="178" t="s">
        <v>158</v>
      </c>
      <c r="AU498" s="178" t="s">
        <v>86</v>
      </c>
      <c r="AV498" s="13" t="s">
        <v>86</v>
      </c>
      <c r="AW498" s="13" t="s">
        <v>34</v>
      </c>
      <c r="AX498" s="13" t="s">
        <v>76</v>
      </c>
      <c r="AY498" s="178" t="s">
        <v>150</v>
      </c>
    </row>
    <row r="499" spans="2:51" s="13" customFormat="1" ht="12">
      <c r="B499" s="176"/>
      <c r="D499" s="177" t="s">
        <v>158</v>
      </c>
      <c r="E499" s="178" t="s">
        <v>1</v>
      </c>
      <c r="F499" s="179" t="s">
        <v>704</v>
      </c>
      <c r="H499" s="180">
        <v>0.8300000000000001</v>
      </c>
      <c r="I499" s="181"/>
      <c r="L499" s="176"/>
      <c r="M499" s="182"/>
      <c r="N499" s="183"/>
      <c r="O499" s="183"/>
      <c r="P499" s="183"/>
      <c r="Q499" s="183"/>
      <c r="R499" s="183"/>
      <c r="S499" s="183"/>
      <c r="T499" s="184"/>
      <c r="AT499" s="178" t="s">
        <v>158</v>
      </c>
      <c r="AU499" s="178" t="s">
        <v>86</v>
      </c>
      <c r="AV499" s="13" t="s">
        <v>86</v>
      </c>
      <c r="AW499" s="13" t="s">
        <v>34</v>
      </c>
      <c r="AX499" s="13" t="s">
        <v>76</v>
      </c>
      <c r="AY499" s="178" t="s">
        <v>150</v>
      </c>
    </row>
    <row r="500" spans="2:51" s="13" customFormat="1" ht="12">
      <c r="B500" s="176"/>
      <c r="D500" s="177" t="s">
        <v>158</v>
      </c>
      <c r="E500" s="178" t="s">
        <v>1</v>
      </c>
      <c r="F500" s="179" t="s">
        <v>705</v>
      </c>
      <c r="H500" s="180">
        <v>1.92</v>
      </c>
      <c r="I500" s="181"/>
      <c r="L500" s="176"/>
      <c r="M500" s="182"/>
      <c r="N500" s="183"/>
      <c r="O500" s="183"/>
      <c r="P500" s="183"/>
      <c r="Q500" s="183"/>
      <c r="R500" s="183"/>
      <c r="S500" s="183"/>
      <c r="T500" s="184"/>
      <c r="AT500" s="178" t="s">
        <v>158</v>
      </c>
      <c r="AU500" s="178" t="s">
        <v>86</v>
      </c>
      <c r="AV500" s="13" t="s">
        <v>86</v>
      </c>
      <c r="AW500" s="13" t="s">
        <v>34</v>
      </c>
      <c r="AX500" s="13" t="s">
        <v>76</v>
      </c>
      <c r="AY500" s="178" t="s">
        <v>150</v>
      </c>
    </row>
    <row r="501" spans="2:51" s="13" customFormat="1" ht="12">
      <c r="B501" s="176"/>
      <c r="D501" s="177" t="s">
        <v>158</v>
      </c>
      <c r="E501" s="178" t="s">
        <v>1</v>
      </c>
      <c r="F501" s="179" t="s">
        <v>706</v>
      </c>
      <c r="H501" s="180">
        <v>5.6000000000000005</v>
      </c>
      <c r="I501" s="181"/>
      <c r="L501" s="176"/>
      <c r="M501" s="182"/>
      <c r="N501" s="183"/>
      <c r="O501" s="183"/>
      <c r="P501" s="183"/>
      <c r="Q501" s="183"/>
      <c r="R501" s="183"/>
      <c r="S501" s="183"/>
      <c r="T501" s="184"/>
      <c r="AT501" s="178" t="s">
        <v>158</v>
      </c>
      <c r="AU501" s="178" t="s">
        <v>86</v>
      </c>
      <c r="AV501" s="13" t="s">
        <v>86</v>
      </c>
      <c r="AW501" s="13" t="s">
        <v>34</v>
      </c>
      <c r="AX501" s="13" t="s">
        <v>76</v>
      </c>
      <c r="AY501" s="178" t="s">
        <v>150</v>
      </c>
    </row>
    <row r="502" spans="2:51" s="13" customFormat="1" ht="12">
      <c r="B502" s="176"/>
      <c r="D502" s="177" t="s">
        <v>158</v>
      </c>
      <c r="E502" s="178" t="s">
        <v>1</v>
      </c>
      <c r="F502" s="179" t="s">
        <v>707</v>
      </c>
      <c r="H502" s="180">
        <v>0.68</v>
      </c>
      <c r="I502" s="181"/>
      <c r="L502" s="176"/>
      <c r="M502" s="182"/>
      <c r="N502" s="183"/>
      <c r="O502" s="183"/>
      <c r="P502" s="183"/>
      <c r="Q502" s="183"/>
      <c r="R502" s="183"/>
      <c r="S502" s="183"/>
      <c r="T502" s="184"/>
      <c r="AT502" s="178" t="s">
        <v>158</v>
      </c>
      <c r="AU502" s="178" t="s">
        <v>86</v>
      </c>
      <c r="AV502" s="13" t="s">
        <v>86</v>
      </c>
      <c r="AW502" s="13" t="s">
        <v>34</v>
      </c>
      <c r="AX502" s="13" t="s">
        <v>76</v>
      </c>
      <c r="AY502" s="178" t="s">
        <v>150</v>
      </c>
    </row>
    <row r="503" spans="2:51" s="13" customFormat="1" ht="12">
      <c r="B503" s="176"/>
      <c r="D503" s="177" t="s">
        <v>158</v>
      </c>
      <c r="E503" s="178" t="s">
        <v>1</v>
      </c>
      <c r="F503" s="179" t="s">
        <v>708</v>
      </c>
      <c r="H503" s="180">
        <v>1.4400000000000002</v>
      </c>
      <c r="I503" s="181"/>
      <c r="L503" s="176"/>
      <c r="M503" s="182"/>
      <c r="N503" s="183"/>
      <c r="O503" s="183"/>
      <c r="P503" s="183"/>
      <c r="Q503" s="183"/>
      <c r="R503" s="183"/>
      <c r="S503" s="183"/>
      <c r="T503" s="184"/>
      <c r="AT503" s="178" t="s">
        <v>158</v>
      </c>
      <c r="AU503" s="178" t="s">
        <v>86</v>
      </c>
      <c r="AV503" s="13" t="s">
        <v>86</v>
      </c>
      <c r="AW503" s="13" t="s">
        <v>34</v>
      </c>
      <c r="AX503" s="13" t="s">
        <v>76</v>
      </c>
      <c r="AY503" s="178" t="s">
        <v>150</v>
      </c>
    </row>
    <row r="504" spans="2:51" s="13" customFormat="1" ht="33.75">
      <c r="B504" s="176"/>
      <c r="D504" s="177" t="s">
        <v>158</v>
      </c>
      <c r="E504" s="178" t="s">
        <v>1</v>
      </c>
      <c r="F504" s="179" t="s">
        <v>352</v>
      </c>
      <c r="H504" s="180">
        <v>342.57499999999993</v>
      </c>
      <c r="I504" s="181"/>
      <c r="L504" s="176"/>
      <c r="M504" s="182"/>
      <c r="N504" s="183"/>
      <c r="O504" s="183"/>
      <c r="P504" s="183"/>
      <c r="Q504" s="183"/>
      <c r="R504" s="183"/>
      <c r="S504" s="183"/>
      <c r="T504" s="184"/>
      <c r="AT504" s="178" t="s">
        <v>158</v>
      </c>
      <c r="AU504" s="178" t="s">
        <v>86</v>
      </c>
      <c r="AV504" s="13" t="s">
        <v>86</v>
      </c>
      <c r="AW504" s="13" t="s">
        <v>34</v>
      </c>
      <c r="AX504" s="13" t="s">
        <v>76</v>
      </c>
      <c r="AY504" s="178" t="s">
        <v>150</v>
      </c>
    </row>
    <row r="505" spans="2:51" s="13" customFormat="1" ht="22.5">
      <c r="B505" s="176"/>
      <c r="D505" s="177" t="s">
        <v>158</v>
      </c>
      <c r="E505" s="178" t="s">
        <v>1</v>
      </c>
      <c r="F505" s="179" t="s">
        <v>353</v>
      </c>
      <c r="H505" s="180">
        <v>171.37</v>
      </c>
      <c r="I505" s="181"/>
      <c r="L505" s="176"/>
      <c r="M505" s="182"/>
      <c r="N505" s="183"/>
      <c r="O505" s="183"/>
      <c r="P505" s="183"/>
      <c r="Q505" s="183"/>
      <c r="R505" s="183"/>
      <c r="S505" s="183"/>
      <c r="T505" s="184"/>
      <c r="AT505" s="178" t="s">
        <v>158</v>
      </c>
      <c r="AU505" s="178" t="s">
        <v>86</v>
      </c>
      <c r="AV505" s="13" t="s">
        <v>86</v>
      </c>
      <c r="AW505" s="13" t="s">
        <v>34</v>
      </c>
      <c r="AX505" s="13" t="s">
        <v>76</v>
      </c>
      <c r="AY505" s="178" t="s">
        <v>150</v>
      </c>
    </row>
    <row r="506" spans="2:51" s="13" customFormat="1" ht="12">
      <c r="B506" s="176"/>
      <c r="D506" s="177" t="s">
        <v>158</v>
      </c>
      <c r="E506" s="178" t="s">
        <v>1</v>
      </c>
      <c r="F506" s="179" t="s">
        <v>354</v>
      </c>
      <c r="H506" s="180">
        <v>95.72</v>
      </c>
      <c r="I506" s="181"/>
      <c r="L506" s="176"/>
      <c r="M506" s="182"/>
      <c r="N506" s="183"/>
      <c r="O506" s="183"/>
      <c r="P506" s="183"/>
      <c r="Q506" s="183"/>
      <c r="R506" s="183"/>
      <c r="S506" s="183"/>
      <c r="T506" s="184"/>
      <c r="AT506" s="178" t="s">
        <v>158</v>
      </c>
      <c r="AU506" s="178" t="s">
        <v>86</v>
      </c>
      <c r="AV506" s="13" t="s">
        <v>86</v>
      </c>
      <c r="AW506" s="13" t="s">
        <v>34</v>
      </c>
      <c r="AX506" s="13" t="s">
        <v>76</v>
      </c>
      <c r="AY506" s="178" t="s">
        <v>150</v>
      </c>
    </row>
    <row r="507" spans="2:51" s="13" customFormat="1" ht="22.5">
      <c r="B507" s="176"/>
      <c r="D507" s="177" t="s">
        <v>158</v>
      </c>
      <c r="E507" s="178" t="s">
        <v>1</v>
      </c>
      <c r="F507" s="179" t="s">
        <v>355</v>
      </c>
      <c r="H507" s="180">
        <v>95.717</v>
      </c>
      <c r="I507" s="181"/>
      <c r="L507" s="176"/>
      <c r="M507" s="182"/>
      <c r="N507" s="183"/>
      <c r="O507" s="183"/>
      <c r="P507" s="183"/>
      <c r="Q507" s="183"/>
      <c r="R507" s="183"/>
      <c r="S507" s="183"/>
      <c r="T507" s="184"/>
      <c r="AT507" s="178" t="s">
        <v>158</v>
      </c>
      <c r="AU507" s="178" t="s">
        <v>86</v>
      </c>
      <c r="AV507" s="13" t="s">
        <v>86</v>
      </c>
      <c r="AW507" s="13" t="s">
        <v>34</v>
      </c>
      <c r="AX507" s="13" t="s">
        <v>76</v>
      </c>
      <c r="AY507" s="178" t="s">
        <v>150</v>
      </c>
    </row>
    <row r="508" spans="2:51" s="14" customFormat="1" ht="12">
      <c r="B508" s="196"/>
      <c r="D508" s="177" t="s">
        <v>158</v>
      </c>
      <c r="E508" s="197" t="s">
        <v>1</v>
      </c>
      <c r="F508" s="198" t="s">
        <v>289</v>
      </c>
      <c r="H508" s="197" t="s">
        <v>1</v>
      </c>
      <c r="I508" s="199"/>
      <c r="L508" s="196"/>
      <c r="M508" s="200"/>
      <c r="N508" s="201"/>
      <c r="O508" s="201"/>
      <c r="P508" s="201"/>
      <c r="Q508" s="201"/>
      <c r="R508" s="201"/>
      <c r="S508" s="201"/>
      <c r="T508" s="202"/>
      <c r="AT508" s="197" t="s">
        <v>158</v>
      </c>
      <c r="AU508" s="197" t="s">
        <v>86</v>
      </c>
      <c r="AV508" s="14" t="s">
        <v>84</v>
      </c>
      <c r="AW508" s="14" t="s">
        <v>34</v>
      </c>
      <c r="AX508" s="14" t="s">
        <v>76</v>
      </c>
      <c r="AY508" s="197" t="s">
        <v>150</v>
      </c>
    </row>
    <row r="509" spans="2:51" s="13" customFormat="1" ht="12">
      <c r="B509" s="176"/>
      <c r="D509" s="177" t="s">
        <v>158</v>
      </c>
      <c r="E509" s="178" t="s">
        <v>1</v>
      </c>
      <c r="F509" s="179" t="s">
        <v>290</v>
      </c>
      <c r="H509" s="180">
        <v>6.105</v>
      </c>
      <c r="I509" s="181"/>
      <c r="L509" s="176"/>
      <c r="M509" s="182"/>
      <c r="N509" s="183"/>
      <c r="O509" s="183"/>
      <c r="P509" s="183"/>
      <c r="Q509" s="183"/>
      <c r="R509" s="183"/>
      <c r="S509" s="183"/>
      <c r="T509" s="184"/>
      <c r="AT509" s="178" t="s">
        <v>158</v>
      </c>
      <c r="AU509" s="178" t="s">
        <v>86</v>
      </c>
      <c r="AV509" s="13" t="s">
        <v>86</v>
      </c>
      <c r="AW509" s="13" t="s">
        <v>34</v>
      </c>
      <c r="AX509" s="13" t="s">
        <v>76</v>
      </c>
      <c r="AY509" s="178" t="s">
        <v>150</v>
      </c>
    </row>
    <row r="510" spans="2:51" s="13" customFormat="1" ht="12">
      <c r="B510" s="176"/>
      <c r="D510" s="177" t="s">
        <v>158</v>
      </c>
      <c r="E510" s="178" t="s">
        <v>1</v>
      </c>
      <c r="F510" s="179" t="s">
        <v>291</v>
      </c>
      <c r="H510" s="180">
        <v>11.88</v>
      </c>
      <c r="I510" s="181"/>
      <c r="L510" s="176"/>
      <c r="M510" s="182"/>
      <c r="N510" s="183"/>
      <c r="O510" s="183"/>
      <c r="P510" s="183"/>
      <c r="Q510" s="183"/>
      <c r="R510" s="183"/>
      <c r="S510" s="183"/>
      <c r="T510" s="184"/>
      <c r="AT510" s="178" t="s">
        <v>158</v>
      </c>
      <c r="AU510" s="178" t="s">
        <v>86</v>
      </c>
      <c r="AV510" s="13" t="s">
        <v>86</v>
      </c>
      <c r="AW510" s="13" t="s">
        <v>34</v>
      </c>
      <c r="AX510" s="13" t="s">
        <v>76</v>
      </c>
      <c r="AY510" s="178" t="s">
        <v>150</v>
      </c>
    </row>
    <row r="511" spans="2:51" s="13" customFormat="1" ht="12">
      <c r="B511" s="176"/>
      <c r="D511" s="177" t="s">
        <v>158</v>
      </c>
      <c r="E511" s="178" t="s">
        <v>1</v>
      </c>
      <c r="F511" s="179" t="s">
        <v>292</v>
      </c>
      <c r="H511" s="180">
        <v>9</v>
      </c>
      <c r="I511" s="181"/>
      <c r="L511" s="176"/>
      <c r="M511" s="182"/>
      <c r="N511" s="183"/>
      <c r="O511" s="183"/>
      <c r="P511" s="183"/>
      <c r="Q511" s="183"/>
      <c r="R511" s="183"/>
      <c r="S511" s="183"/>
      <c r="T511" s="184"/>
      <c r="AT511" s="178" t="s">
        <v>158</v>
      </c>
      <c r="AU511" s="178" t="s">
        <v>86</v>
      </c>
      <c r="AV511" s="13" t="s">
        <v>86</v>
      </c>
      <c r="AW511" s="13" t="s">
        <v>34</v>
      </c>
      <c r="AX511" s="13" t="s">
        <v>76</v>
      </c>
      <c r="AY511" s="178" t="s">
        <v>150</v>
      </c>
    </row>
    <row r="512" spans="1:65" s="2" customFormat="1" ht="21.75" customHeight="1">
      <c r="A512" s="32"/>
      <c r="B512" s="161"/>
      <c r="C512" s="162" t="s">
        <v>709</v>
      </c>
      <c r="D512" s="162" t="s">
        <v>152</v>
      </c>
      <c r="E512" s="163" t="s">
        <v>710</v>
      </c>
      <c r="F512" s="164" t="s">
        <v>711</v>
      </c>
      <c r="G512" s="165" t="s">
        <v>155</v>
      </c>
      <c r="H512" s="166">
        <v>100.438</v>
      </c>
      <c r="I512" s="167"/>
      <c r="J512" s="168">
        <f>ROUND(I512*H512,2)</f>
        <v>0</v>
      </c>
      <c r="K512" s="169"/>
      <c r="L512" s="33"/>
      <c r="M512" s="170" t="s">
        <v>1</v>
      </c>
      <c r="N512" s="171" t="s">
        <v>41</v>
      </c>
      <c r="O512" s="58"/>
      <c r="P512" s="172">
        <f>O512*H512</f>
        <v>0</v>
      </c>
      <c r="Q512" s="172">
        <v>0</v>
      </c>
      <c r="R512" s="172">
        <f>Q512*H512</f>
        <v>0</v>
      </c>
      <c r="S512" s="172">
        <v>0.007</v>
      </c>
      <c r="T512" s="173">
        <f>S512*H512</f>
        <v>0.7030660000000001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74" t="s">
        <v>156</v>
      </c>
      <c r="AT512" s="174" t="s">
        <v>152</v>
      </c>
      <c r="AU512" s="174" t="s">
        <v>86</v>
      </c>
      <c r="AY512" s="17" t="s">
        <v>150</v>
      </c>
      <c r="BE512" s="175">
        <f>IF(N512="základní",J512,0)</f>
        <v>0</v>
      </c>
      <c r="BF512" s="175">
        <f>IF(N512="snížená",J512,0)</f>
        <v>0</v>
      </c>
      <c r="BG512" s="175">
        <f>IF(N512="zákl. přenesená",J512,0)</f>
        <v>0</v>
      </c>
      <c r="BH512" s="175">
        <f>IF(N512="sníž. přenesená",J512,0)</f>
        <v>0</v>
      </c>
      <c r="BI512" s="175">
        <f>IF(N512="nulová",J512,0)</f>
        <v>0</v>
      </c>
      <c r="BJ512" s="17" t="s">
        <v>84</v>
      </c>
      <c r="BK512" s="175">
        <f>ROUND(I512*H512,2)</f>
        <v>0</v>
      </c>
      <c r="BL512" s="17" t="s">
        <v>156</v>
      </c>
      <c r="BM512" s="174" t="s">
        <v>712</v>
      </c>
    </row>
    <row r="513" spans="2:51" s="13" customFormat="1" ht="22.5">
      <c r="B513" s="176"/>
      <c r="D513" s="177" t="s">
        <v>158</v>
      </c>
      <c r="E513" s="178" t="s">
        <v>1</v>
      </c>
      <c r="F513" s="179" t="s">
        <v>466</v>
      </c>
      <c r="H513" s="180">
        <v>34.542</v>
      </c>
      <c r="I513" s="181"/>
      <c r="L513" s="176"/>
      <c r="M513" s="182"/>
      <c r="N513" s="183"/>
      <c r="O513" s="183"/>
      <c r="P513" s="183"/>
      <c r="Q513" s="183"/>
      <c r="R513" s="183"/>
      <c r="S513" s="183"/>
      <c r="T513" s="184"/>
      <c r="AT513" s="178" t="s">
        <v>158</v>
      </c>
      <c r="AU513" s="178" t="s">
        <v>86</v>
      </c>
      <c r="AV513" s="13" t="s">
        <v>86</v>
      </c>
      <c r="AW513" s="13" t="s">
        <v>34</v>
      </c>
      <c r="AX513" s="13" t="s">
        <v>76</v>
      </c>
      <c r="AY513" s="178" t="s">
        <v>150</v>
      </c>
    </row>
    <row r="514" spans="2:51" s="13" customFormat="1" ht="22.5">
      <c r="B514" s="176"/>
      <c r="D514" s="177" t="s">
        <v>158</v>
      </c>
      <c r="E514" s="178" t="s">
        <v>1</v>
      </c>
      <c r="F514" s="179" t="s">
        <v>467</v>
      </c>
      <c r="H514" s="180">
        <v>50.696</v>
      </c>
      <c r="I514" s="181"/>
      <c r="L514" s="176"/>
      <c r="M514" s="182"/>
      <c r="N514" s="183"/>
      <c r="O514" s="183"/>
      <c r="P514" s="183"/>
      <c r="Q514" s="183"/>
      <c r="R514" s="183"/>
      <c r="S514" s="183"/>
      <c r="T514" s="184"/>
      <c r="AT514" s="178" t="s">
        <v>158</v>
      </c>
      <c r="AU514" s="178" t="s">
        <v>86</v>
      </c>
      <c r="AV514" s="13" t="s">
        <v>86</v>
      </c>
      <c r="AW514" s="13" t="s">
        <v>34</v>
      </c>
      <c r="AX514" s="13" t="s">
        <v>76</v>
      </c>
      <c r="AY514" s="178" t="s">
        <v>150</v>
      </c>
    </row>
    <row r="515" spans="2:51" s="13" customFormat="1" ht="22.5">
      <c r="B515" s="176"/>
      <c r="D515" s="177" t="s">
        <v>158</v>
      </c>
      <c r="E515" s="178" t="s">
        <v>1</v>
      </c>
      <c r="F515" s="179" t="s">
        <v>468</v>
      </c>
      <c r="H515" s="180">
        <v>15.2</v>
      </c>
      <c r="I515" s="181"/>
      <c r="L515" s="176"/>
      <c r="M515" s="182"/>
      <c r="N515" s="183"/>
      <c r="O515" s="183"/>
      <c r="P515" s="183"/>
      <c r="Q515" s="183"/>
      <c r="R515" s="183"/>
      <c r="S515" s="183"/>
      <c r="T515" s="184"/>
      <c r="AT515" s="178" t="s">
        <v>158</v>
      </c>
      <c r="AU515" s="178" t="s">
        <v>86</v>
      </c>
      <c r="AV515" s="13" t="s">
        <v>86</v>
      </c>
      <c r="AW515" s="13" t="s">
        <v>34</v>
      </c>
      <c r="AX515" s="13" t="s">
        <v>76</v>
      </c>
      <c r="AY515" s="178" t="s">
        <v>150</v>
      </c>
    </row>
    <row r="516" spans="2:63" s="12" customFormat="1" ht="22.9" customHeight="1">
      <c r="B516" s="148"/>
      <c r="D516" s="149" t="s">
        <v>75</v>
      </c>
      <c r="E516" s="159" t="s">
        <v>713</v>
      </c>
      <c r="F516" s="159" t="s">
        <v>714</v>
      </c>
      <c r="I516" s="151"/>
      <c r="J516" s="160">
        <f>BK516</f>
        <v>0</v>
      </c>
      <c r="L516" s="148"/>
      <c r="M516" s="153"/>
      <c r="N516" s="154"/>
      <c r="O516" s="154"/>
      <c r="P516" s="155">
        <f>SUM(P517:P530)</f>
        <v>0</v>
      </c>
      <c r="Q516" s="154"/>
      <c r="R516" s="155">
        <f>SUM(R517:R530)</f>
        <v>0</v>
      </c>
      <c r="S516" s="154"/>
      <c r="T516" s="156">
        <f>SUM(T517:T530)</f>
        <v>0</v>
      </c>
      <c r="AR516" s="149" t="s">
        <v>84</v>
      </c>
      <c r="AT516" s="157" t="s">
        <v>75</v>
      </c>
      <c r="AU516" s="157" t="s">
        <v>84</v>
      </c>
      <c r="AY516" s="149" t="s">
        <v>150</v>
      </c>
      <c r="BK516" s="158">
        <f>SUM(BK517:BK530)</f>
        <v>0</v>
      </c>
    </row>
    <row r="517" spans="1:65" s="2" customFormat="1" ht="16.5" customHeight="1">
      <c r="A517" s="32"/>
      <c r="B517" s="161"/>
      <c r="C517" s="162" t="s">
        <v>715</v>
      </c>
      <c r="D517" s="162" t="s">
        <v>152</v>
      </c>
      <c r="E517" s="163" t="s">
        <v>716</v>
      </c>
      <c r="F517" s="164" t="s">
        <v>717</v>
      </c>
      <c r="G517" s="165" t="s">
        <v>718</v>
      </c>
      <c r="H517" s="166">
        <v>107.037</v>
      </c>
      <c r="I517" s="167"/>
      <c r="J517" s="168">
        <f>ROUND(I517*H517,2)</f>
        <v>0</v>
      </c>
      <c r="K517" s="169"/>
      <c r="L517" s="33"/>
      <c r="M517" s="170" t="s">
        <v>1</v>
      </c>
      <c r="N517" s="171" t="s">
        <v>41</v>
      </c>
      <c r="O517" s="58"/>
      <c r="P517" s="172">
        <f>O517*H517</f>
        <v>0</v>
      </c>
      <c r="Q517" s="172">
        <v>0</v>
      </c>
      <c r="R517" s="172">
        <f>Q517*H517</f>
        <v>0</v>
      </c>
      <c r="S517" s="172">
        <v>0</v>
      </c>
      <c r="T517" s="173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74" t="s">
        <v>156</v>
      </c>
      <c r="AT517" s="174" t="s">
        <v>152</v>
      </c>
      <c r="AU517" s="174" t="s">
        <v>86</v>
      </c>
      <c r="AY517" s="17" t="s">
        <v>150</v>
      </c>
      <c r="BE517" s="175">
        <f>IF(N517="základní",J517,0)</f>
        <v>0</v>
      </c>
      <c r="BF517" s="175">
        <f>IF(N517="snížená",J517,0)</f>
        <v>0</v>
      </c>
      <c r="BG517" s="175">
        <f>IF(N517="zákl. přenesená",J517,0)</f>
        <v>0</v>
      </c>
      <c r="BH517" s="175">
        <f>IF(N517="sníž. přenesená",J517,0)</f>
        <v>0</v>
      </c>
      <c r="BI517" s="175">
        <f>IF(N517="nulová",J517,0)</f>
        <v>0</v>
      </c>
      <c r="BJ517" s="17" t="s">
        <v>84</v>
      </c>
      <c r="BK517" s="175">
        <f>ROUND(I517*H517,2)</f>
        <v>0</v>
      </c>
      <c r="BL517" s="17" t="s">
        <v>156</v>
      </c>
      <c r="BM517" s="174" t="s">
        <v>719</v>
      </c>
    </row>
    <row r="518" spans="1:65" s="2" customFormat="1" ht="21.75" customHeight="1">
      <c r="A518" s="32"/>
      <c r="B518" s="161"/>
      <c r="C518" s="162" t="s">
        <v>720</v>
      </c>
      <c r="D518" s="162" t="s">
        <v>152</v>
      </c>
      <c r="E518" s="163" t="s">
        <v>721</v>
      </c>
      <c r="F518" s="164" t="s">
        <v>722</v>
      </c>
      <c r="G518" s="165" t="s">
        <v>718</v>
      </c>
      <c r="H518" s="166">
        <v>107.037</v>
      </c>
      <c r="I518" s="167"/>
      <c r="J518" s="168">
        <f>ROUND(I518*H518,2)</f>
        <v>0</v>
      </c>
      <c r="K518" s="169"/>
      <c r="L518" s="33"/>
      <c r="M518" s="170" t="s">
        <v>1</v>
      </c>
      <c r="N518" s="171" t="s">
        <v>41</v>
      </c>
      <c r="O518" s="58"/>
      <c r="P518" s="172">
        <f>O518*H518</f>
        <v>0</v>
      </c>
      <c r="Q518" s="172">
        <v>0</v>
      </c>
      <c r="R518" s="172">
        <f>Q518*H518</f>
        <v>0</v>
      </c>
      <c r="S518" s="172">
        <v>0</v>
      </c>
      <c r="T518" s="173">
        <f>S518*H518</f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74" t="s">
        <v>156</v>
      </c>
      <c r="AT518" s="174" t="s">
        <v>152</v>
      </c>
      <c r="AU518" s="174" t="s">
        <v>86</v>
      </c>
      <c r="AY518" s="17" t="s">
        <v>150</v>
      </c>
      <c r="BE518" s="175">
        <f>IF(N518="základní",J518,0)</f>
        <v>0</v>
      </c>
      <c r="BF518" s="175">
        <f>IF(N518="snížená",J518,0)</f>
        <v>0</v>
      </c>
      <c r="BG518" s="175">
        <f>IF(N518="zákl. přenesená",J518,0)</f>
        <v>0</v>
      </c>
      <c r="BH518" s="175">
        <f>IF(N518="sníž. přenesená",J518,0)</f>
        <v>0</v>
      </c>
      <c r="BI518" s="175">
        <f>IF(N518="nulová",J518,0)</f>
        <v>0</v>
      </c>
      <c r="BJ518" s="17" t="s">
        <v>84</v>
      </c>
      <c r="BK518" s="175">
        <f>ROUND(I518*H518,2)</f>
        <v>0</v>
      </c>
      <c r="BL518" s="17" t="s">
        <v>156</v>
      </c>
      <c r="BM518" s="174" t="s">
        <v>723</v>
      </c>
    </row>
    <row r="519" spans="1:65" s="2" customFormat="1" ht="21.75" customHeight="1">
      <c r="A519" s="32"/>
      <c r="B519" s="161"/>
      <c r="C519" s="162" t="s">
        <v>724</v>
      </c>
      <c r="D519" s="162" t="s">
        <v>152</v>
      </c>
      <c r="E519" s="163" t="s">
        <v>725</v>
      </c>
      <c r="F519" s="164" t="s">
        <v>726</v>
      </c>
      <c r="G519" s="165" t="s">
        <v>718</v>
      </c>
      <c r="H519" s="166">
        <v>107.037</v>
      </c>
      <c r="I519" s="167"/>
      <c r="J519" s="168">
        <f>ROUND(I519*H519,2)</f>
        <v>0</v>
      </c>
      <c r="K519" s="169"/>
      <c r="L519" s="33"/>
      <c r="M519" s="170" t="s">
        <v>1</v>
      </c>
      <c r="N519" s="171" t="s">
        <v>41</v>
      </c>
      <c r="O519" s="58"/>
      <c r="P519" s="172">
        <f>O519*H519</f>
        <v>0</v>
      </c>
      <c r="Q519" s="172">
        <v>0</v>
      </c>
      <c r="R519" s="172">
        <f>Q519*H519</f>
        <v>0</v>
      </c>
      <c r="S519" s="172">
        <v>0</v>
      </c>
      <c r="T519" s="173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74" t="s">
        <v>156</v>
      </c>
      <c r="AT519" s="174" t="s">
        <v>152</v>
      </c>
      <c r="AU519" s="174" t="s">
        <v>86</v>
      </c>
      <c r="AY519" s="17" t="s">
        <v>150</v>
      </c>
      <c r="BE519" s="175">
        <f>IF(N519="základní",J519,0)</f>
        <v>0</v>
      </c>
      <c r="BF519" s="175">
        <f>IF(N519="snížená",J519,0)</f>
        <v>0</v>
      </c>
      <c r="BG519" s="175">
        <f>IF(N519="zákl. přenesená",J519,0)</f>
        <v>0</v>
      </c>
      <c r="BH519" s="175">
        <f>IF(N519="sníž. přenesená",J519,0)</f>
        <v>0</v>
      </c>
      <c r="BI519" s="175">
        <f>IF(N519="nulová",J519,0)</f>
        <v>0</v>
      </c>
      <c r="BJ519" s="17" t="s">
        <v>84</v>
      </c>
      <c r="BK519" s="175">
        <f>ROUND(I519*H519,2)</f>
        <v>0</v>
      </c>
      <c r="BL519" s="17" t="s">
        <v>156</v>
      </c>
      <c r="BM519" s="174" t="s">
        <v>727</v>
      </c>
    </row>
    <row r="520" spans="1:65" s="2" customFormat="1" ht="21.75" customHeight="1">
      <c r="A520" s="32"/>
      <c r="B520" s="161"/>
      <c r="C520" s="162" t="s">
        <v>728</v>
      </c>
      <c r="D520" s="162" t="s">
        <v>152</v>
      </c>
      <c r="E520" s="163" t="s">
        <v>729</v>
      </c>
      <c r="F520" s="164" t="s">
        <v>730</v>
      </c>
      <c r="G520" s="165" t="s">
        <v>718</v>
      </c>
      <c r="H520" s="166">
        <v>1070.37</v>
      </c>
      <c r="I520" s="167"/>
      <c r="J520" s="168">
        <f>ROUND(I520*H520,2)</f>
        <v>0</v>
      </c>
      <c r="K520" s="169"/>
      <c r="L520" s="33"/>
      <c r="M520" s="170" t="s">
        <v>1</v>
      </c>
      <c r="N520" s="171" t="s">
        <v>41</v>
      </c>
      <c r="O520" s="58"/>
      <c r="P520" s="172">
        <f>O520*H520</f>
        <v>0</v>
      </c>
      <c r="Q520" s="172">
        <v>0</v>
      </c>
      <c r="R520" s="172">
        <f>Q520*H520</f>
        <v>0</v>
      </c>
      <c r="S520" s="172">
        <v>0</v>
      </c>
      <c r="T520" s="173">
        <f>S520*H520</f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74" t="s">
        <v>156</v>
      </c>
      <c r="AT520" s="174" t="s">
        <v>152</v>
      </c>
      <c r="AU520" s="174" t="s">
        <v>86</v>
      </c>
      <c r="AY520" s="17" t="s">
        <v>150</v>
      </c>
      <c r="BE520" s="175">
        <f>IF(N520="základní",J520,0)</f>
        <v>0</v>
      </c>
      <c r="BF520" s="175">
        <f>IF(N520="snížená",J520,0)</f>
        <v>0</v>
      </c>
      <c r="BG520" s="175">
        <f>IF(N520="zákl. přenesená",J520,0)</f>
        <v>0</v>
      </c>
      <c r="BH520" s="175">
        <f>IF(N520="sníž. přenesená",J520,0)</f>
        <v>0</v>
      </c>
      <c r="BI520" s="175">
        <f>IF(N520="nulová",J520,0)</f>
        <v>0</v>
      </c>
      <c r="BJ520" s="17" t="s">
        <v>84</v>
      </c>
      <c r="BK520" s="175">
        <f>ROUND(I520*H520,2)</f>
        <v>0</v>
      </c>
      <c r="BL520" s="17" t="s">
        <v>156</v>
      </c>
      <c r="BM520" s="174" t="s">
        <v>731</v>
      </c>
    </row>
    <row r="521" spans="2:51" s="13" customFormat="1" ht="12">
      <c r="B521" s="176"/>
      <c r="D521" s="177" t="s">
        <v>158</v>
      </c>
      <c r="F521" s="179" t="s">
        <v>732</v>
      </c>
      <c r="H521" s="180">
        <v>1070.37</v>
      </c>
      <c r="I521" s="181"/>
      <c r="L521" s="176"/>
      <c r="M521" s="182"/>
      <c r="N521" s="183"/>
      <c r="O521" s="183"/>
      <c r="P521" s="183"/>
      <c r="Q521" s="183"/>
      <c r="R521" s="183"/>
      <c r="S521" s="183"/>
      <c r="T521" s="184"/>
      <c r="AT521" s="178" t="s">
        <v>158</v>
      </c>
      <c r="AU521" s="178" t="s">
        <v>86</v>
      </c>
      <c r="AV521" s="13" t="s">
        <v>86</v>
      </c>
      <c r="AW521" s="13" t="s">
        <v>3</v>
      </c>
      <c r="AX521" s="13" t="s">
        <v>84</v>
      </c>
      <c r="AY521" s="178" t="s">
        <v>150</v>
      </c>
    </row>
    <row r="522" spans="1:65" s="2" customFormat="1" ht="21.75" customHeight="1">
      <c r="A522" s="32"/>
      <c r="B522" s="161"/>
      <c r="C522" s="162" t="s">
        <v>733</v>
      </c>
      <c r="D522" s="162" t="s">
        <v>152</v>
      </c>
      <c r="E522" s="163" t="s">
        <v>734</v>
      </c>
      <c r="F522" s="164" t="s">
        <v>735</v>
      </c>
      <c r="G522" s="165" t="s">
        <v>718</v>
      </c>
      <c r="H522" s="166">
        <v>79.804</v>
      </c>
      <c r="I522" s="167"/>
      <c r="J522" s="168">
        <f>ROUND(I522*H522,2)</f>
        <v>0</v>
      </c>
      <c r="K522" s="169"/>
      <c r="L522" s="33"/>
      <c r="M522" s="170" t="s">
        <v>1</v>
      </c>
      <c r="N522" s="171" t="s">
        <v>41</v>
      </c>
      <c r="O522" s="58"/>
      <c r="P522" s="172">
        <f>O522*H522</f>
        <v>0</v>
      </c>
      <c r="Q522" s="172">
        <v>0</v>
      </c>
      <c r="R522" s="172">
        <f>Q522*H522</f>
        <v>0</v>
      </c>
      <c r="S522" s="172">
        <v>0</v>
      </c>
      <c r="T522" s="173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74" t="s">
        <v>156</v>
      </c>
      <c r="AT522" s="174" t="s">
        <v>152</v>
      </c>
      <c r="AU522" s="174" t="s">
        <v>86</v>
      </c>
      <c r="AY522" s="17" t="s">
        <v>150</v>
      </c>
      <c r="BE522" s="175">
        <f>IF(N522="základní",J522,0)</f>
        <v>0</v>
      </c>
      <c r="BF522" s="175">
        <f>IF(N522="snížená",J522,0)</f>
        <v>0</v>
      </c>
      <c r="BG522" s="175">
        <f>IF(N522="zákl. přenesená",J522,0)</f>
        <v>0</v>
      </c>
      <c r="BH522" s="175">
        <f>IF(N522="sníž. přenesená",J522,0)</f>
        <v>0</v>
      </c>
      <c r="BI522" s="175">
        <f>IF(N522="nulová",J522,0)</f>
        <v>0</v>
      </c>
      <c r="BJ522" s="17" t="s">
        <v>84</v>
      </c>
      <c r="BK522" s="175">
        <f>ROUND(I522*H522,2)</f>
        <v>0</v>
      </c>
      <c r="BL522" s="17" t="s">
        <v>156</v>
      </c>
      <c r="BM522" s="174" t="s">
        <v>736</v>
      </c>
    </row>
    <row r="523" spans="2:51" s="13" customFormat="1" ht="12">
      <c r="B523" s="176"/>
      <c r="D523" s="177" t="s">
        <v>158</v>
      </c>
      <c r="E523" s="178" t="s">
        <v>1</v>
      </c>
      <c r="F523" s="179" t="s">
        <v>737</v>
      </c>
      <c r="H523" s="180">
        <v>79.804</v>
      </c>
      <c r="I523" s="181"/>
      <c r="L523" s="176"/>
      <c r="M523" s="182"/>
      <c r="N523" s="183"/>
      <c r="O523" s="183"/>
      <c r="P523" s="183"/>
      <c r="Q523" s="183"/>
      <c r="R523" s="183"/>
      <c r="S523" s="183"/>
      <c r="T523" s="184"/>
      <c r="AT523" s="178" t="s">
        <v>158</v>
      </c>
      <c r="AU523" s="178" t="s">
        <v>86</v>
      </c>
      <c r="AV523" s="13" t="s">
        <v>86</v>
      </c>
      <c r="AW523" s="13" t="s">
        <v>34</v>
      </c>
      <c r="AX523" s="13" t="s">
        <v>76</v>
      </c>
      <c r="AY523" s="178" t="s">
        <v>150</v>
      </c>
    </row>
    <row r="524" spans="1:65" s="2" customFormat="1" ht="21.75" customHeight="1">
      <c r="A524" s="32"/>
      <c r="B524" s="161"/>
      <c r="C524" s="162" t="s">
        <v>738</v>
      </c>
      <c r="D524" s="162" t="s">
        <v>152</v>
      </c>
      <c r="E524" s="163" t="s">
        <v>739</v>
      </c>
      <c r="F524" s="164" t="s">
        <v>740</v>
      </c>
      <c r="G524" s="165" t="s">
        <v>718</v>
      </c>
      <c r="H524" s="166">
        <v>8.935</v>
      </c>
      <c r="I524" s="167"/>
      <c r="J524" s="168">
        <f>ROUND(I524*H524,2)</f>
        <v>0</v>
      </c>
      <c r="K524" s="169"/>
      <c r="L524" s="33"/>
      <c r="M524" s="170" t="s">
        <v>1</v>
      </c>
      <c r="N524" s="171" t="s">
        <v>41</v>
      </c>
      <c r="O524" s="58"/>
      <c r="P524" s="172">
        <f>O524*H524</f>
        <v>0</v>
      </c>
      <c r="Q524" s="172">
        <v>0</v>
      </c>
      <c r="R524" s="172">
        <f>Q524*H524</f>
        <v>0</v>
      </c>
      <c r="S524" s="172">
        <v>0</v>
      </c>
      <c r="T524" s="173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74" t="s">
        <v>156</v>
      </c>
      <c r="AT524" s="174" t="s">
        <v>152</v>
      </c>
      <c r="AU524" s="174" t="s">
        <v>86</v>
      </c>
      <c r="AY524" s="17" t="s">
        <v>150</v>
      </c>
      <c r="BE524" s="175">
        <f>IF(N524="základní",J524,0)</f>
        <v>0</v>
      </c>
      <c r="BF524" s="175">
        <f>IF(N524="snížená",J524,0)</f>
        <v>0</v>
      </c>
      <c r="BG524" s="175">
        <f>IF(N524="zákl. přenesená",J524,0)</f>
        <v>0</v>
      </c>
      <c r="BH524" s="175">
        <f>IF(N524="sníž. přenesená",J524,0)</f>
        <v>0</v>
      </c>
      <c r="BI524" s="175">
        <f>IF(N524="nulová",J524,0)</f>
        <v>0</v>
      </c>
      <c r="BJ524" s="17" t="s">
        <v>84</v>
      </c>
      <c r="BK524" s="175">
        <f>ROUND(I524*H524,2)</f>
        <v>0</v>
      </c>
      <c r="BL524" s="17" t="s">
        <v>156</v>
      </c>
      <c r="BM524" s="174" t="s">
        <v>741</v>
      </c>
    </row>
    <row r="525" spans="2:51" s="13" customFormat="1" ht="12">
      <c r="B525" s="176"/>
      <c r="D525" s="177" t="s">
        <v>158</v>
      </c>
      <c r="E525" s="178" t="s">
        <v>1</v>
      </c>
      <c r="F525" s="179" t="s">
        <v>742</v>
      </c>
      <c r="H525" s="180">
        <v>8.791</v>
      </c>
      <c r="I525" s="181"/>
      <c r="L525" s="176"/>
      <c r="M525" s="182"/>
      <c r="N525" s="183"/>
      <c r="O525" s="183"/>
      <c r="P525" s="183"/>
      <c r="Q525" s="183"/>
      <c r="R525" s="183"/>
      <c r="S525" s="183"/>
      <c r="T525" s="184"/>
      <c r="AT525" s="178" t="s">
        <v>158</v>
      </c>
      <c r="AU525" s="178" t="s">
        <v>86</v>
      </c>
      <c r="AV525" s="13" t="s">
        <v>86</v>
      </c>
      <c r="AW525" s="13" t="s">
        <v>34</v>
      </c>
      <c r="AX525" s="13" t="s">
        <v>76</v>
      </c>
      <c r="AY525" s="178" t="s">
        <v>150</v>
      </c>
    </row>
    <row r="526" spans="2:51" s="13" customFormat="1" ht="12">
      <c r="B526" s="176"/>
      <c r="D526" s="177" t="s">
        <v>158</v>
      </c>
      <c r="E526" s="178" t="s">
        <v>1</v>
      </c>
      <c r="F526" s="179" t="s">
        <v>743</v>
      </c>
      <c r="H526" s="180">
        <v>0.144</v>
      </c>
      <c r="I526" s="181"/>
      <c r="L526" s="176"/>
      <c r="M526" s="182"/>
      <c r="N526" s="183"/>
      <c r="O526" s="183"/>
      <c r="P526" s="183"/>
      <c r="Q526" s="183"/>
      <c r="R526" s="183"/>
      <c r="S526" s="183"/>
      <c r="T526" s="184"/>
      <c r="AT526" s="178" t="s">
        <v>158</v>
      </c>
      <c r="AU526" s="178" t="s">
        <v>86</v>
      </c>
      <c r="AV526" s="13" t="s">
        <v>86</v>
      </c>
      <c r="AW526" s="13" t="s">
        <v>34</v>
      </c>
      <c r="AX526" s="13" t="s">
        <v>76</v>
      </c>
      <c r="AY526" s="178" t="s">
        <v>150</v>
      </c>
    </row>
    <row r="527" spans="1:65" s="2" customFormat="1" ht="21.75" customHeight="1">
      <c r="A527" s="32"/>
      <c r="B527" s="161"/>
      <c r="C527" s="162" t="s">
        <v>744</v>
      </c>
      <c r="D527" s="162" t="s">
        <v>152</v>
      </c>
      <c r="E527" s="163" t="s">
        <v>745</v>
      </c>
      <c r="F527" s="164" t="s">
        <v>746</v>
      </c>
      <c r="G527" s="165" t="s">
        <v>718</v>
      </c>
      <c r="H527" s="166">
        <v>11.965</v>
      </c>
      <c r="I527" s="167"/>
      <c r="J527" s="168">
        <f>ROUND(I527*H527,2)</f>
        <v>0</v>
      </c>
      <c r="K527" s="169"/>
      <c r="L527" s="33"/>
      <c r="M527" s="170" t="s">
        <v>1</v>
      </c>
      <c r="N527" s="171" t="s">
        <v>41</v>
      </c>
      <c r="O527" s="58"/>
      <c r="P527" s="172">
        <f>O527*H527</f>
        <v>0</v>
      </c>
      <c r="Q527" s="172">
        <v>0</v>
      </c>
      <c r="R527" s="172">
        <f>Q527*H527</f>
        <v>0</v>
      </c>
      <c r="S527" s="172">
        <v>0</v>
      </c>
      <c r="T527" s="173">
        <f>S527*H527</f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74" t="s">
        <v>156</v>
      </c>
      <c r="AT527" s="174" t="s">
        <v>152</v>
      </c>
      <c r="AU527" s="174" t="s">
        <v>86</v>
      </c>
      <c r="AY527" s="17" t="s">
        <v>150</v>
      </c>
      <c r="BE527" s="175">
        <f>IF(N527="základní",J527,0)</f>
        <v>0</v>
      </c>
      <c r="BF527" s="175">
        <f>IF(N527="snížená",J527,0)</f>
        <v>0</v>
      </c>
      <c r="BG527" s="175">
        <f>IF(N527="zákl. přenesená",J527,0)</f>
        <v>0</v>
      </c>
      <c r="BH527" s="175">
        <f>IF(N527="sníž. přenesená",J527,0)</f>
        <v>0</v>
      </c>
      <c r="BI527" s="175">
        <f>IF(N527="nulová",J527,0)</f>
        <v>0</v>
      </c>
      <c r="BJ527" s="17" t="s">
        <v>84</v>
      </c>
      <c r="BK527" s="175">
        <f>ROUND(I527*H527,2)</f>
        <v>0</v>
      </c>
      <c r="BL527" s="17" t="s">
        <v>156</v>
      </c>
      <c r="BM527" s="174" t="s">
        <v>747</v>
      </c>
    </row>
    <row r="528" spans="2:51" s="13" customFormat="1" ht="12">
      <c r="B528" s="176"/>
      <c r="D528" s="177" t="s">
        <v>158</v>
      </c>
      <c r="E528" s="178" t="s">
        <v>1</v>
      </c>
      <c r="F528" s="179" t="s">
        <v>748</v>
      </c>
      <c r="H528" s="180">
        <v>11.965</v>
      </c>
      <c r="I528" s="181"/>
      <c r="L528" s="176"/>
      <c r="M528" s="182"/>
      <c r="N528" s="183"/>
      <c r="O528" s="183"/>
      <c r="P528" s="183"/>
      <c r="Q528" s="183"/>
      <c r="R528" s="183"/>
      <c r="S528" s="183"/>
      <c r="T528" s="184"/>
      <c r="AT528" s="178" t="s">
        <v>158</v>
      </c>
      <c r="AU528" s="178" t="s">
        <v>86</v>
      </c>
      <c r="AV528" s="13" t="s">
        <v>86</v>
      </c>
      <c r="AW528" s="13" t="s">
        <v>34</v>
      </c>
      <c r="AX528" s="13" t="s">
        <v>76</v>
      </c>
      <c r="AY528" s="178" t="s">
        <v>150</v>
      </c>
    </row>
    <row r="529" spans="1:65" s="2" customFormat="1" ht="21.75" customHeight="1">
      <c r="A529" s="32"/>
      <c r="B529" s="161"/>
      <c r="C529" s="162" t="s">
        <v>749</v>
      </c>
      <c r="D529" s="162" t="s">
        <v>152</v>
      </c>
      <c r="E529" s="163" t="s">
        <v>750</v>
      </c>
      <c r="F529" s="164" t="s">
        <v>751</v>
      </c>
      <c r="G529" s="165" t="s">
        <v>718</v>
      </c>
      <c r="H529" s="166">
        <v>3.952</v>
      </c>
      <c r="I529" s="167"/>
      <c r="J529" s="168">
        <f>ROUND(I529*H529,2)</f>
        <v>0</v>
      </c>
      <c r="K529" s="169"/>
      <c r="L529" s="33"/>
      <c r="M529" s="170" t="s">
        <v>1</v>
      </c>
      <c r="N529" s="171" t="s">
        <v>41</v>
      </c>
      <c r="O529" s="58"/>
      <c r="P529" s="172">
        <f>O529*H529</f>
        <v>0</v>
      </c>
      <c r="Q529" s="172">
        <v>0</v>
      </c>
      <c r="R529" s="172">
        <f>Q529*H529</f>
        <v>0</v>
      </c>
      <c r="S529" s="172">
        <v>0</v>
      </c>
      <c r="T529" s="173">
        <f>S529*H529</f>
        <v>0</v>
      </c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R529" s="174" t="s">
        <v>156</v>
      </c>
      <c r="AT529" s="174" t="s">
        <v>152</v>
      </c>
      <c r="AU529" s="174" t="s">
        <v>86</v>
      </c>
      <c r="AY529" s="17" t="s">
        <v>150</v>
      </c>
      <c r="BE529" s="175">
        <f>IF(N529="základní",J529,0)</f>
        <v>0</v>
      </c>
      <c r="BF529" s="175">
        <f>IF(N529="snížená",J529,0)</f>
        <v>0</v>
      </c>
      <c r="BG529" s="175">
        <f>IF(N529="zákl. přenesená",J529,0)</f>
        <v>0</v>
      </c>
      <c r="BH529" s="175">
        <f>IF(N529="sníž. přenesená",J529,0)</f>
        <v>0</v>
      </c>
      <c r="BI529" s="175">
        <f>IF(N529="nulová",J529,0)</f>
        <v>0</v>
      </c>
      <c r="BJ529" s="17" t="s">
        <v>84</v>
      </c>
      <c r="BK529" s="175">
        <f>ROUND(I529*H529,2)</f>
        <v>0</v>
      </c>
      <c r="BL529" s="17" t="s">
        <v>156</v>
      </c>
      <c r="BM529" s="174" t="s">
        <v>752</v>
      </c>
    </row>
    <row r="530" spans="2:51" s="13" customFormat="1" ht="12">
      <c r="B530" s="176"/>
      <c r="D530" s="177" t="s">
        <v>158</v>
      </c>
      <c r="E530" s="178" t="s">
        <v>1</v>
      </c>
      <c r="F530" s="179" t="s">
        <v>753</v>
      </c>
      <c r="H530" s="180">
        <v>3.952</v>
      </c>
      <c r="I530" s="181"/>
      <c r="L530" s="176"/>
      <c r="M530" s="182"/>
      <c r="N530" s="183"/>
      <c r="O530" s="183"/>
      <c r="P530" s="183"/>
      <c r="Q530" s="183"/>
      <c r="R530" s="183"/>
      <c r="S530" s="183"/>
      <c r="T530" s="184"/>
      <c r="AT530" s="178" t="s">
        <v>158</v>
      </c>
      <c r="AU530" s="178" t="s">
        <v>86</v>
      </c>
      <c r="AV530" s="13" t="s">
        <v>86</v>
      </c>
      <c r="AW530" s="13" t="s">
        <v>34</v>
      </c>
      <c r="AX530" s="13" t="s">
        <v>76</v>
      </c>
      <c r="AY530" s="178" t="s">
        <v>150</v>
      </c>
    </row>
    <row r="531" spans="2:63" s="12" customFormat="1" ht="22.9" customHeight="1">
      <c r="B531" s="148"/>
      <c r="D531" s="149" t="s">
        <v>75</v>
      </c>
      <c r="E531" s="159" t="s">
        <v>754</v>
      </c>
      <c r="F531" s="159" t="s">
        <v>755</v>
      </c>
      <c r="I531" s="151"/>
      <c r="J531" s="160">
        <f>BK531</f>
        <v>0</v>
      </c>
      <c r="L531" s="148"/>
      <c r="M531" s="153"/>
      <c r="N531" s="154"/>
      <c r="O531" s="154"/>
      <c r="P531" s="155">
        <f>P532</f>
        <v>0</v>
      </c>
      <c r="Q531" s="154"/>
      <c r="R531" s="155">
        <f>R532</f>
        <v>0</v>
      </c>
      <c r="S531" s="154"/>
      <c r="T531" s="156">
        <f>T532</f>
        <v>0</v>
      </c>
      <c r="AR531" s="149" t="s">
        <v>84</v>
      </c>
      <c r="AT531" s="157" t="s">
        <v>75</v>
      </c>
      <c r="AU531" s="157" t="s">
        <v>84</v>
      </c>
      <c r="AY531" s="149" t="s">
        <v>150</v>
      </c>
      <c r="BK531" s="158">
        <f>BK532</f>
        <v>0</v>
      </c>
    </row>
    <row r="532" spans="1:65" s="2" customFormat="1" ht="21.75" customHeight="1">
      <c r="A532" s="32"/>
      <c r="B532" s="161"/>
      <c r="C532" s="162" t="s">
        <v>756</v>
      </c>
      <c r="D532" s="162" t="s">
        <v>152</v>
      </c>
      <c r="E532" s="163" t="s">
        <v>757</v>
      </c>
      <c r="F532" s="164" t="s">
        <v>758</v>
      </c>
      <c r="G532" s="165" t="s">
        <v>718</v>
      </c>
      <c r="H532" s="166">
        <v>80.721</v>
      </c>
      <c r="I532" s="167"/>
      <c r="J532" s="168">
        <f>ROUND(I532*H532,2)</f>
        <v>0</v>
      </c>
      <c r="K532" s="169"/>
      <c r="L532" s="33"/>
      <c r="M532" s="170" t="s">
        <v>1</v>
      </c>
      <c r="N532" s="171" t="s">
        <v>41</v>
      </c>
      <c r="O532" s="58"/>
      <c r="P532" s="172">
        <f>O532*H532</f>
        <v>0</v>
      </c>
      <c r="Q532" s="172">
        <v>0</v>
      </c>
      <c r="R532" s="172">
        <f>Q532*H532</f>
        <v>0</v>
      </c>
      <c r="S532" s="172">
        <v>0</v>
      </c>
      <c r="T532" s="173">
        <f>S532*H532</f>
        <v>0</v>
      </c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R532" s="174" t="s">
        <v>156</v>
      </c>
      <c r="AT532" s="174" t="s">
        <v>152</v>
      </c>
      <c r="AU532" s="174" t="s">
        <v>86</v>
      </c>
      <c r="AY532" s="17" t="s">
        <v>150</v>
      </c>
      <c r="BE532" s="175">
        <f>IF(N532="základní",J532,0)</f>
        <v>0</v>
      </c>
      <c r="BF532" s="175">
        <f>IF(N532="snížená",J532,0)</f>
        <v>0</v>
      </c>
      <c r="BG532" s="175">
        <f>IF(N532="zákl. přenesená",J532,0)</f>
        <v>0</v>
      </c>
      <c r="BH532" s="175">
        <f>IF(N532="sníž. přenesená",J532,0)</f>
        <v>0</v>
      </c>
      <c r="BI532" s="175">
        <f>IF(N532="nulová",J532,0)</f>
        <v>0</v>
      </c>
      <c r="BJ532" s="17" t="s">
        <v>84</v>
      </c>
      <c r="BK532" s="175">
        <f>ROUND(I532*H532,2)</f>
        <v>0</v>
      </c>
      <c r="BL532" s="17" t="s">
        <v>156</v>
      </c>
      <c r="BM532" s="174" t="s">
        <v>759</v>
      </c>
    </row>
    <row r="533" spans="2:63" s="12" customFormat="1" ht="25.9" customHeight="1">
      <c r="B533" s="148"/>
      <c r="D533" s="149" t="s">
        <v>75</v>
      </c>
      <c r="E533" s="150" t="s">
        <v>760</v>
      </c>
      <c r="F533" s="150" t="s">
        <v>761</v>
      </c>
      <c r="I533" s="151"/>
      <c r="J533" s="152">
        <f>BK533</f>
        <v>0</v>
      </c>
      <c r="L533" s="148"/>
      <c r="M533" s="153"/>
      <c r="N533" s="154"/>
      <c r="O533" s="154"/>
      <c r="P533" s="155">
        <f>P534+P591+P613+P649+P663+P729+P836+P882+P940+P962+P974+P1047+P1065</f>
        <v>0</v>
      </c>
      <c r="Q533" s="154"/>
      <c r="R533" s="155">
        <f>R534+R591+R613+R649+R663+R729+R836+R882+R940+R962+R974+R1047+R1065</f>
        <v>31.970648259999997</v>
      </c>
      <c r="S533" s="154"/>
      <c r="T533" s="156">
        <f>T534+T591+T613+T649+T663+T729+T836+T882+T940+T962+T974+T1047+T1065</f>
        <v>24.906671519999996</v>
      </c>
      <c r="AR533" s="149" t="s">
        <v>86</v>
      </c>
      <c r="AT533" s="157" t="s">
        <v>75</v>
      </c>
      <c r="AU533" s="157" t="s">
        <v>76</v>
      </c>
      <c r="AY533" s="149" t="s">
        <v>150</v>
      </c>
      <c r="BK533" s="158">
        <f>BK534+BK591+BK613+BK649+BK663+BK729+BK836+BK882+BK940+BK962+BK974+BK1047+BK1065</f>
        <v>0</v>
      </c>
    </row>
    <row r="534" spans="2:63" s="12" customFormat="1" ht="22.9" customHeight="1">
      <c r="B534" s="148"/>
      <c r="D534" s="149" t="s">
        <v>75</v>
      </c>
      <c r="E534" s="159" t="s">
        <v>762</v>
      </c>
      <c r="F534" s="159" t="s">
        <v>763</v>
      </c>
      <c r="I534" s="151"/>
      <c r="J534" s="160">
        <f>BK534</f>
        <v>0</v>
      </c>
      <c r="L534" s="148"/>
      <c r="M534" s="153"/>
      <c r="N534" s="154"/>
      <c r="O534" s="154"/>
      <c r="P534" s="155">
        <f>SUM(P535:P590)</f>
        <v>0</v>
      </c>
      <c r="Q534" s="154"/>
      <c r="R534" s="155">
        <f>SUM(R535:R590)</f>
        <v>1.4721462199999997</v>
      </c>
      <c r="S534" s="154"/>
      <c r="T534" s="156">
        <f>SUM(T535:T590)</f>
        <v>11.965276</v>
      </c>
      <c r="AR534" s="149" t="s">
        <v>86</v>
      </c>
      <c r="AT534" s="157" t="s">
        <v>75</v>
      </c>
      <c r="AU534" s="157" t="s">
        <v>84</v>
      </c>
      <c r="AY534" s="149" t="s">
        <v>150</v>
      </c>
      <c r="BK534" s="158">
        <f>SUM(BK535:BK590)</f>
        <v>0</v>
      </c>
    </row>
    <row r="535" spans="1:65" s="2" customFormat="1" ht="16.5" customHeight="1">
      <c r="A535" s="32"/>
      <c r="B535" s="161"/>
      <c r="C535" s="162" t="s">
        <v>764</v>
      </c>
      <c r="D535" s="162" t="s">
        <v>152</v>
      </c>
      <c r="E535" s="163" t="s">
        <v>765</v>
      </c>
      <c r="F535" s="164" t="s">
        <v>766</v>
      </c>
      <c r="G535" s="165" t="s">
        <v>155</v>
      </c>
      <c r="H535" s="166">
        <v>373.868</v>
      </c>
      <c r="I535" s="167"/>
      <c r="J535" s="168">
        <f>ROUND(I535*H535,2)</f>
        <v>0</v>
      </c>
      <c r="K535" s="169"/>
      <c r="L535" s="33"/>
      <c r="M535" s="170" t="s">
        <v>1</v>
      </c>
      <c r="N535" s="171" t="s">
        <v>41</v>
      </c>
      <c r="O535" s="58"/>
      <c r="P535" s="172">
        <f>O535*H535</f>
        <v>0</v>
      </c>
      <c r="Q535" s="172">
        <v>0</v>
      </c>
      <c r="R535" s="172">
        <f>Q535*H535</f>
        <v>0</v>
      </c>
      <c r="S535" s="172">
        <v>0.014</v>
      </c>
      <c r="T535" s="173">
        <f>S535*H535</f>
        <v>5.234152</v>
      </c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R535" s="174" t="s">
        <v>233</v>
      </c>
      <c r="AT535" s="174" t="s">
        <v>152</v>
      </c>
      <c r="AU535" s="174" t="s">
        <v>86</v>
      </c>
      <c r="AY535" s="17" t="s">
        <v>150</v>
      </c>
      <c r="BE535" s="175">
        <f>IF(N535="základní",J535,0)</f>
        <v>0</v>
      </c>
      <c r="BF535" s="175">
        <f>IF(N535="snížená",J535,0)</f>
        <v>0</v>
      </c>
      <c r="BG535" s="175">
        <f>IF(N535="zákl. přenesená",J535,0)</f>
        <v>0</v>
      </c>
      <c r="BH535" s="175">
        <f>IF(N535="sníž. přenesená",J535,0)</f>
        <v>0</v>
      </c>
      <c r="BI535" s="175">
        <f>IF(N535="nulová",J535,0)</f>
        <v>0</v>
      </c>
      <c r="BJ535" s="17" t="s">
        <v>84</v>
      </c>
      <c r="BK535" s="175">
        <f>ROUND(I535*H535,2)</f>
        <v>0</v>
      </c>
      <c r="BL535" s="17" t="s">
        <v>233</v>
      </c>
      <c r="BM535" s="174" t="s">
        <v>767</v>
      </c>
    </row>
    <row r="536" spans="2:51" s="14" customFormat="1" ht="12">
      <c r="B536" s="196"/>
      <c r="D536" s="177" t="s">
        <v>158</v>
      </c>
      <c r="E536" s="197" t="s">
        <v>1</v>
      </c>
      <c r="F536" s="198" t="s">
        <v>768</v>
      </c>
      <c r="H536" s="197" t="s">
        <v>1</v>
      </c>
      <c r="I536" s="199"/>
      <c r="L536" s="196"/>
      <c r="M536" s="200"/>
      <c r="N536" s="201"/>
      <c r="O536" s="201"/>
      <c r="P536" s="201"/>
      <c r="Q536" s="201"/>
      <c r="R536" s="201"/>
      <c r="S536" s="201"/>
      <c r="T536" s="202"/>
      <c r="AT536" s="197" t="s">
        <v>158</v>
      </c>
      <c r="AU536" s="197" t="s">
        <v>86</v>
      </c>
      <c r="AV536" s="14" t="s">
        <v>84</v>
      </c>
      <c r="AW536" s="14" t="s">
        <v>34</v>
      </c>
      <c r="AX536" s="14" t="s">
        <v>76</v>
      </c>
      <c r="AY536" s="197" t="s">
        <v>150</v>
      </c>
    </row>
    <row r="537" spans="2:51" s="13" customFormat="1" ht="12">
      <c r="B537" s="176"/>
      <c r="D537" s="177" t="s">
        <v>158</v>
      </c>
      <c r="E537" s="178" t="s">
        <v>1</v>
      </c>
      <c r="F537" s="179" t="s">
        <v>769</v>
      </c>
      <c r="H537" s="180">
        <v>346.3425</v>
      </c>
      <c r="I537" s="181"/>
      <c r="L537" s="176"/>
      <c r="M537" s="182"/>
      <c r="N537" s="183"/>
      <c r="O537" s="183"/>
      <c r="P537" s="183"/>
      <c r="Q537" s="183"/>
      <c r="R537" s="183"/>
      <c r="S537" s="183"/>
      <c r="T537" s="184"/>
      <c r="AT537" s="178" t="s">
        <v>158</v>
      </c>
      <c r="AU537" s="178" t="s">
        <v>86</v>
      </c>
      <c r="AV537" s="13" t="s">
        <v>86</v>
      </c>
      <c r="AW537" s="13" t="s">
        <v>34</v>
      </c>
      <c r="AX537" s="13" t="s">
        <v>76</v>
      </c>
      <c r="AY537" s="178" t="s">
        <v>150</v>
      </c>
    </row>
    <row r="538" spans="2:51" s="13" customFormat="1" ht="12">
      <c r="B538" s="176"/>
      <c r="D538" s="177" t="s">
        <v>158</v>
      </c>
      <c r="E538" s="178" t="s">
        <v>1</v>
      </c>
      <c r="F538" s="179" t="s">
        <v>770</v>
      </c>
      <c r="H538" s="180">
        <v>27.525</v>
      </c>
      <c r="I538" s="181"/>
      <c r="L538" s="176"/>
      <c r="M538" s="182"/>
      <c r="N538" s="183"/>
      <c r="O538" s="183"/>
      <c r="P538" s="183"/>
      <c r="Q538" s="183"/>
      <c r="R538" s="183"/>
      <c r="S538" s="183"/>
      <c r="T538" s="184"/>
      <c r="AT538" s="178" t="s">
        <v>158</v>
      </c>
      <c r="AU538" s="178" t="s">
        <v>86</v>
      </c>
      <c r="AV538" s="13" t="s">
        <v>86</v>
      </c>
      <c r="AW538" s="13" t="s">
        <v>34</v>
      </c>
      <c r="AX538" s="13" t="s">
        <v>76</v>
      </c>
      <c r="AY538" s="178" t="s">
        <v>150</v>
      </c>
    </row>
    <row r="539" spans="1:65" s="2" customFormat="1" ht="21.75" customHeight="1">
      <c r="A539" s="32"/>
      <c r="B539" s="161"/>
      <c r="C539" s="162" t="s">
        <v>771</v>
      </c>
      <c r="D539" s="162" t="s">
        <v>152</v>
      </c>
      <c r="E539" s="163" t="s">
        <v>772</v>
      </c>
      <c r="F539" s="164" t="s">
        <v>773</v>
      </c>
      <c r="G539" s="165" t="s">
        <v>155</v>
      </c>
      <c r="H539" s="166">
        <v>1121.604</v>
      </c>
      <c r="I539" s="167"/>
      <c r="J539" s="168">
        <f>ROUND(I539*H539,2)</f>
        <v>0</v>
      </c>
      <c r="K539" s="169"/>
      <c r="L539" s="33"/>
      <c r="M539" s="170" t="s">
        <v>1</v>
      </c>
      <c r="N539" s="171" t="s">
        <v>41</v>
      </c>
      <c r="O539" s="58"/>
      <c r="P539" s="172">
        <f>O539*H539</f>
        <v>0</v>
      </c>
      <c r="Q539" s="172">
        <v>0</v>
      </c>
      <c r="R539" s="172">
        <f>Q539*H539</f>
        <v>0</v>
      </c>
      <c r="S539" s="172">
        <v>0.006</v>
      </c>
      <c r="T539" s="173">
        <f>S539*H539</f>
        <v>6.729624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74" t="s">
        <v>233</v>
      </c>
      <c r="AT539" s="174" t="s">
        <v>152</v>
      </c>
      <c r="AU539" s="174" t="s">
        <v>86</v>
      </c>
      <c r="AY539" s="17" t="s">
        <v>150</v>
      </c>
      <c r="BE539" s="175">
        <f>IF(N539="základní",J539,0)</f>
        <v>0</v>
      </c>
      <c r="BF539" s="175">
        <f>IF(N539="snížená",J539,0)</f>
        <v>0</v>
      </c>
      <c r="BG539" s="175">
        <f>IF(N539="zákl. přenesená",J539,0)</f>
        <v>0</v>
      </c>
      <c r="BH539" s="175">
        <f>IF(N539="sníž. přenesená",J539,0)</f>
        <v>0</v>
      </c>
      <c r="BI539" s="175">
        <f>IF(N539="nulová",J539,0)</f>
        <v>0</v>
      </c>
      <c r="BJ539" s="17" t="s">
        <v>84</v>
      </c>
      <c r="BK539" s="175">
        <f>ROUND(I539*H539,2)</f>
        <v>0</v>
      </c>
      <c r="BL539" s="17" t="s">
        <v>233</v>
      </c>
      <c r="BM539" s="174" t="s">
        <v>774</v>
      </c>
    </row>
    <row r="540" spans="2:51" s="14" customFormat="1" ht="12">
      <c r="B540" s="196"/>
      <c r="D540" s="177" t="s">
        <v>158</v>
      </c>
      <c r="E540" s="197" t="s">
        <v>1</v>
      </c>
      <c r="F540" s="198" t="s">
        <v>768</v>
      </c>
      <c r="H540" s="197" t="s">
        <v>1</v>
      </c>
      <c r="I540" s="199"/>
      <c r="L540" s="196"/>
      <c r="M540" s="200"/>
      <c r="N540" s="201"/>
      <c r="O540" s="201"/>
      <c r="P540" s="201"/>
      <c r="Q540" s="201"/>
      <c r="R540" s="201"/>
      <c r="S540" s="201"/>
      <c r="T540" s="202"/>
      <c r="AT540" s="197" t="s">
        <v>158</v>
      </c>
      <c r="AU540" s="197" t="s">
        <v>86</v>
      </c>
      <c r="AV540" s="14" t="s">
        <v>84</v>
      </c>
      <c r="AW540" s="14" t="s">
        <v>34</v>
      </c>
      <c r="AX540" s="14" t="s">
        <v>76</v>
      </c>
      <c r="AY540" s="197" t="s">
        <v>150</v>
      </c>
    </row>
    <row r="541" spans="2:51" s="13" customFormat="1" ht="12">
      <c r="B541" s="176"/>
      <c r="D541" s="177" t="s">
        <v>158</v>
      </c>
      <c r="E541" s="178" t="s">
        <v>1</v>
      </c>
      <c r="F541" s="179" t="s">
        <v>769</v>
      </c>
      <c r="H541" s="180">
        <v>346.3425</v>
      </c>
      <c r="I541" s="181"/>
      <c r="L541" s="176"/>
      <c r="M541" s="182"/>
      <c r="N541" s="183"/>
      <c r="O541" s="183"/>
      <c r="P541" s="183"/>
      <c r="Q541" s="183"/>
      <c r="R541" s="183"/>
      <c r="S541" s="183"/>
      <c r="T541" s="184"/>
      <c r="AT541" s="178" t="s">
        <v>158</v>
      </c>
      <c r="AU541" s="178" t="s">
        <v>86</v>
      </c>
      <c r="AV541" s="13" t="s">
        <v>86</v>
      </c>
      <c r="AW541" s="13" t="s">
        <v>34</v>
      </c>
      <c r="AX541" s="13" t="s">
        <v>76</v>
      </c>
      <c r="AY541" s="178" t="s">
        <v>150</v>
      </c>
    </row>
    <row r="542" spans="2:51" s="13" customFormat="1" ht="12">
      <c r="B542" s="176"/>
      <c r="D542" s="177" t="s">
        <v>158</v>
      </c>
      <c r="E542" s="178" t="s">
        <v>1</v>
      </c>
      <c r="F542" s="179" t="s">
        <v>770</v>
      </c>
      <c r="H542" s="180">
        <v>27.525</v>
      </c>
      <c r="I542" s="181"/>
      <c r="L542" s="176"/>
      <c r="M542" s="182"/>
      <c r="N542" s="183"/>
      <c r="O542" s="183"/>
      <c r="P542" s="183"/>
      <c r="Q542" s="183"/>
      <c r="R542" s="183"/>
      <c r="S542" s="183"/>
      <c r="T542" s="184"/>
      <c r="AT542" s="178" t="s">
        <v>158</v>
      </c>
      <c r="AU542" s="178" t="s">
        <v>86</v>
      </c>
      <c r="AV542" s="13" t="s">
        <v>86</v>
      </c>
      <c r="AW542" s="13" t="s">
        <v>34</v>
      </c>
      <c r="AX542" s="13" t="s">
        <v>76</v>
      </c>
      <c r="AY542" s="178" t="s">
        <v>150</v>
      </c>
    </row>
    <row r="543" spans="2:51" s="13" customFormat="1" ht="12">
      <c r="B543" s="176"/>
      <c r="D543" s="177" t="s">
        <v>158</v>
      </c>
      <c r="F543" s="179" t="s">
        <v>775</v>
      </c>
      <c r="H543" s="180">
        <v>1121.604</v>
      </c>
      <c r="I543" s="181"/>
      <c r="L543" s="176"/>
      <c r="M543" s="182"/>
      <c r="N543" s="183"/>
      <c r="O543" s="183"/>
      <c r="P543" s="183"/>
      <c r="Q543" s="183"/>
      <c r="R543" s="183"/>
      <c r="S543" s="183"/>
      <c r="T543" s="184"/>
      <c r="AT543" s="178" t="s">
        <v>158</v>
      </c>
      <c r="AU543" s="178" t="s">
        <v>86</v>
      </c>
      <c r="AV543" s="13" t="s">
        <v>86</v>
      </c>
      <c r="AW543" s="13" t="s">
        <v>3</v>
      </c>
      <c r="AX543" s="13" t="s">
        <v>84</v>
      </c>
      <c r="AY543" s="178" t="s">
        <v>150</v>
      </c>
    </row>
    <row r="544" spans="1:65" s="2" customFormat="1" ht="21.75" customHeight="1">
      <c r="A544" s="32"/>
      <c r="B544" s="161"/>
      <c r="C544" s="162" t="s">
        <v>776</v>
      </c>
      <c r="D544" s="162" t="s">
        <v>152</v>
      </c>
      <c r="E544" s="163" t="s">
        <v>777</v>
      </c>
      <c r="F544" s="164" t="s">
        <v>778</v>
      </c>
      <c r="G544" s="165" t="s">
        <v>179</v>
      </c>
      <c r="H544" s="166">
        <v>5</v>
      </c>
      <c r="I544" s="167"/>
      <c r="J544" s="168">
        <f>ROUND(I544*H544,2)</f>
        <v>0</v>
      </c>
      <c r="K544" s="169"/>
      <c r="L544" s="33"/>
      <c r="M544" s="170" t="s">
        <v>1</v>
      </c>
      <c r="N544" s="171" t="s">
        <v>41</v>
      </c>
      <c r="O544" s="58"/>
      <c r="P544" s="172">
        <f>O544*H544</f>
        <v>0</v>
      </c>
      <c r="Q544" s="172">
        <v>0</v>
      </c>
      <c r="R544" s="172">
        <f>Q544*H544</f>
        <v>0</v>
      </c>
      <c r="S544" s="172">
        <v>0.0003</v>
      </c>
      <c r="T544" s="173">
        <f>S544*H544</f>
        <v>0.0014999999999999998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74" t="s">
        <v>233</v>
      </c>
      <c r="AT544" s="174" t="s">
        <v>152</v>
      </c>
      <c r="AU544" s="174" t="s">
        <v>86</v>
      </c>
      <c r="AY544" s="17" t="s">
        <v>150</v>
      </c>
      <c r="BE544" s="175">
        <f>IF(N544="základní",J544,0)</f>
        <v>0</v>
      </c>
      <c r="BF544" s="175">
        <f>IF(N544="snížená",J544,0)</f>
        <v>0</v>
      </c>
      <c r="BG544" s="175">
        <f>IF(N544="zákl. přenesená",J544,0)</f>
        <v>0</v>
      </c>
      <c r="BH544" s="175">
        <f>IF(N544="sníž. přenesená",J544,0)</f>
        <v>0</v>
      </c>
      <c r="BI544" s="175">
        <f>IF(N544="nulová",J544,0)</f>
        <v>0</v>
      </c>
      <c r="BJ544" s="17" t="s">
        <v>84</v>
      </c>
      <c r="BK544" s="175">
        <f>ROUND(I544*H544,2)</f>
        <v>0</v>
      </c>
      <c r="BL544" s="17" t="s">
        <v>233</v>
      </c>
      <c r="BM544" s="174" t="s">
        <v>779</v>
      </c>
    </row>
    <row r="545" spans="1:65" s="2" customFormat="1" ht="21.75" customHeight="1">
      <c r="A545" s="32"/>
      <c r="B545" s="161"/>
      <c r="C545" s="162" t="s">
        <v>780</v>
      </c>
      <c r="D545" s="162" t="s">
        <v>152</v>
      </c>
      <c r="E545" s="163" t="s">
        <v>781</v>
      </c>
      <c r="F545" s="164" t="s">
        <v>782</v>
      </c>
      <c r="G545" s="165" t="s">
        <v>155</v>
      </c>
      <c r="H545" s="166">
        <v>375.068</v>
      </c>
      <c r="I545" s="167"/>
      <c r="J545" s="168">
        <f>ROUND(I545*H545,2)</f>
        <v>0</v>
      </c>
      <c r="K545" s="169"/>
      <c r="L545" s="33"/>
      <c r="M545" s="170" t="s">
        <v>1</v>
      </c>
      <c r="N545" s="171" t="s">
        <v>41</v>
      </c>
      <c r="O545" s="58"/>
      <c r="P545" s="172">
        <f>O545*H545</f>
        <v>0</v>
      </c>
      <c r="Q545" s="172">
        <v>0</v>
      </c>
      <c r="R545" s="172">
        <f>Q545*H545</f>
        <v>0</v>
      </c>
      <c r="S545" s="172">
        <v>0</v>
      </c>
      <c r="T545" s="173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74" t="s">
        <v>233</v>
      </c>
      <c r="AT545" s="174" t="s">
        <v>152</v>
      </c>
      <c r="AU545" s="174" t="s">
        <v>86</v>
      </c>
      <c r="AY545" s="17" t="s">
        <v>150</v>
      </c>
      <c r="BE545" s="175">
        <f>IF(N545="základní",J545,0)</f>
        <v>0</v>
      </c>
      <c r="BF545" s="175">
        <f>IF(N545="snížená",J545,0)</f>
        <v>0</v>
      </c>
      <c r="BG545" s="175">
        <f>IF(N545="zákl. přenesená",J545,0)</f>
        <v>0</v>
      </c>
      <c r="BH545" s="175">
        <f>IF(N545="sníž. přenesená",J545,0)</f>
        <v>0</v>
      </c>
      <c r="BI545" s="175">
        <f>IF(N545="nulová",J545,0)</f>
        <v>0</v>
      </c>
      <c r="BJ545" s="17" t="s">
        <v>84</v>
      </c>
      <c r="BK545" s="175">
        <f>ROUND(I545*H545,2)</f>
        <v>0</v>
      </c>
      <c r="BL545" s="17" t="s">
        <v>233</v>
      </c>
      <c r="BM545" s="174" t="s">
        <v>783</v>
      </c>
    </row>
    <row r="546" spans="2:51" s="14" customFormat="1" ht="12">
      <c r="B546" s="196"/>
      <c r="D546" s="177" t="s">
        <v>158</v>
      </c>
      <c r="E546" s="197" t="s">
        <v>1</v>
      </c>
      <c r="F546" s="198" t="s">
        <v>768</v>
      </c>
      <c r="H546" s="197" t="s">
        <v>1</v>
      </c>
      <c r="I546" s="199"/>
      <c r="L546" s="196"/>
      <c r="M546" s="200"/>
      <c r="N546" s="201"/>
      <c r="O546" s="201"/>
      <c r="P546" s="201"/>
      <c r="Q546" s="201"/>
      <c r="R546" s="201"/>
      <c r="S546" s="201"/>
      <c r="T546" s="202"/>
      <c r="AT546" s="197" t="s">
        <v>158</v>
      </c>
      <c r="AU546" s="197" t="s">
        <v>86</v>
      </c>
      <c r="AV546" s="14" t="s">
        <v>84</v>
      </c>
      <c r="AW546" s="14" t="s">
        <v>34</v>
      </c>
      <c r="AX546" s="14" t="s">
        <v>76</v>
      </c>
      <c r="AY546" s="197" t="s">
        <v>150</v>
      </c>
    </row>
    <row r="547" spans="2:51" s="13" customFormat="1" ht="12">
      <c r="B547" s="176"/>
      <c r="D547" s="177" t="s">
        <v>158</v>
      </c>
      <c r="E547" s="178" t="s">
        <v>1</v>
      </c>
      <c r="F547" s="179" t="s">
        <v>769</v>
      </c>
      <c r="H547" s="180">
        <v>346.3425</v>
      </c>
      <c r="I547" s="181"/>
      <c r="L547" s="176"/>
      <c r="M547" s="182"/>
      <c r="N547" s="183"/>
      <c r="O547" s="183"/>
      <c r="P547" s="183"/>
      <c r="Q547" s="183"/>
      <c r="R547" s="183"/>
      <c r="S547" s="183"/>
      <c r="T547" s="184"/>
      <c r="AT547" s="178" t="s">
        <v>158</v>
      </c>
      <c r="AU547" s="178" t="s">
        <v>86</v>
      </c>
      <c r="AV547" s="13" t="s">
        <v>86</v>
      </c>
      <c r="AW547" s="13" t="s">
        <v>34</v>
      </c>
      <c r="AX547" s="13" t="s">
        <v>76</v>
      </c>
      <c r="AY547" s="178" t="s">
        <v>150</v>
      </c>
    </row>
    <row r="548" spans="2:51" s="13" customFormat="1" ht="12">
      <c r="B548" s="176"/>
      <c r="D548" s="177" t="s">
        <v>158</v>
      </c>
      <c r="E548" s="178" t="s">
        <v>1</v>
      </c>
      <c r="F548" s="179" t="s">
        <v>770</v>
      </c>
      <c r="H548" s="180">
        <v>27.525</v>
      </c>
      <c r="I548" s="181"/>
      <c r="L548" s="176"/>
      <c r="M548" s="182"/>
      <c r="N548" s="183"/>
      <c r="O548" s="183"/>
      <c r="P548" s="183"/>
      <c r="Q548" s="183"/>
      <c r="R548" s="183"/>
      <c r="S548" s="183"/>
      <c r="T548" s="184"/>
      <c r="AT548" s="178" t="s">
        <v>158</v>
      </c>
      <c r="AU548" s="178" t="s">
        <v>86</v>
      </c>
      <c r="AV548" s="13" t="s">
        <v>86</v>
      </c>
      <c r="AW548" s="13" t="s">
        <v>34</v>
      </c>
      <c r="AX548" s="13" t="s">
        <v>76</v>
      </c>
      <c r="AY548" s="178" t="s">
        <v>150</v>
      </c>
    </row>
    <row r="549" spans="2:51" s="13" customFormat="1" ht="12">
      <c r="B549" s="176"/>
      <c r="D549" s="177" t="s">
        <v>158</v>
      </c>
      <c r="E549" s="178" t="s">
        <v>1</v>
      </c>
      <c r="F549" s="179" t="s">
        <v>784</v>
      </c>
      <c r="H549" s="180">
        <v>1.2</v>
      </c>
      <c r="I549" s="181"/>
      <c r="L549" s="176"/>
      <c r="M549" s="182"/>
      <c r="N549" s="183"/>
      <c r="O549" s="183"/>
      <c r="P549" s="183"/>
      <c r="Q549" s="183"/>
      <c r="R549" s="183"/>
      <c r="S549" s="183"/>
      <c r="T549" s="184"/>
      <c r="AT549" s="178" t="s">
        <v>158</v>
      </c>
      <c r="AU549" s="178" t="s">
        <v>86</v>
      </c>
      <c r="AV549" s="13" t="s">
        <v>86</v>
      </c>
      <c r="AW549" s="13" t="s">
        <v>34</v>
      </c>
      <c r="AX549" s="13" t="s">
        <v>76</v>
      </c>
      <c r="AY549" s="178" t="s">
        <v>150</v>
      </c>
    </row>
    <row r="550" spans="1:65" s="2" customFormat="1" ht="21.75" customHeight="1">
      <c r="A550" s="32"/>
      <c r="B550" s="161"/>
      <c r="C550" s="162" t="s">
        <v>785</v>
      </c>
      <c r="D550" s="162" t="s">
        <v>152</v>
      </c>
      <c r="E550" s="163" t="s">
        <v>786</v>
      </c>
      <c r="F550" s="164" t="s">
        <v>787</v>
      </c>
      <c r="G550" s="165" t="s">
        <v>179</v>
      </c>
      <c r="H550" s="166">
        <v>2078</v>
      </c>
      <c r="I550" s="167"/>
      <c r="J550" s="168">
        <f>ROUND(I550*H550,2)</f>
        <v>0</v>
      </c>
      <c r="K550" s="169"/>
      <c r="L550" s="33"/>
      <c r="M550" s="170" t="s">
        <v>1</v>
      </c>
      <c r="N550" s="171" t="s">
        <v>41</v>
      </c>
      <c r="O550" s="58"/>
      <c r="P550" s="172">
        <f>O550*H550</f>
        <v>0</v>
      </c>
      <c r="Q550" s="172">
        <v>0</v>
      </c>
      <c r="R550" s="172">
        <f>Q550*H550</f>
        <v>0</v>
      </c>
      <c r="S550" s="172">
        <v>0</v>
      </c>
      <c r="T550" s="173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74" t="s">
        <v>233</v>
      </c>
      <c r="AT550" s="174" t="s">
        <v>152</v>
      </c>
      <c r="AU550" s="174" t="s">
        <v>86</v>
      </c>
      <c r="AY550" s="17" t="s">
        <v>150</v>
      </c>
      <c r="BE550" s="175">
        <f>IF(N550="základní",J550,0)</f>
        <v>0</v>
      </c>
      <c r="BF550" s="175">
        <f>IF(N550="snížená",J550,0)</f>
        <v>0</v>
      </c>
      <c r="BG550" s="175">
        <f>IF(N550="zákl. přenesená",J550,0)</f>
        <v>0</v>
      </c>
      <c r="BH550" s="175">
        <f>IF(N550="sníž. přenesená",J550,0)</f>
        <v>0</v>
      </c>
      <c r="BI550" s="175">
        <f>IF(N550="nulová",J550,0)</f>
        <v>0</v>
      </c>
      <c r="BJ550" s="17" t="s">
        <v>84</v>
      </c>
      <c r="BK550" s="175">
        <f>ROUND(I550*H550,2)</f>
        <v>0</v>
      </c>
      <c r="BL550" s="17" t="s">
        <v>233</v>
      </c>
      <c r="BM550" s="174" t="s">
        <v>788</v>
      </c>
    </row>
    <row r="551" spans="2:51" s="14" customFormat="1" ht="12">
      <c r="B551" s="196"/>
      <c r="D551" s="177" t="s">
        <v>158</v>
      </c>
      <c r="E551" s="197" t="s">
        <v>1</v>
      </c>
      <c r="F551" s="198" t="s">
        <v>768</v>
      </c>
      <c r="H551" s="197" t="s">
        <v>1</v>
      </c>
      <c r="I551" s="199"/>
      <c r="L551" s="196"/>
      <c r="M551" s="200"/>
      <c r="N551" s="201"/>
      <c r="O551" s="201"/>
      <c r="P551" s="201"/>
      <c r="Q551" s="201"/>
      <c r="R551" s="201"/>
      <c r="S551" s="201"/>
      <c r="T551" s="202"/>
      <c r="AT551" s="197" t="s">
        <v>158</v>
      </c>
      <c r="AU551" s="197" t="s">
        <v>86</v>
      </c>
      <c r="AV551" s="14" t="s">
        <v>84</v>
      </c>
      <c r="AW551" s="14" t="s">
        <v>34</v>
      </c>
      <c r="AX551" s="14" t="s">
        <v>76</v>
      </c>
      <c r="AY551" s="197" t="s">
        <v>150</v>
      </c>
    </row>
    <row r="552" spans="2:51" s="13" customFormat="1" ht="12">
      <c r="B552" s="176"/>
      <c r="D552" s="177" t="s">
        <v>158</v>
      </c>
      <c r="E552" s="178" t="s">
        <v>1</v>
      </c>
      <c r="F552" s="179" t="s">
        <v>789</v>
      </c>
      <c r="H552" s="180">
        <v>2078</v>
      </c>
      <c r="I552" s="181"/>
      <c r="L552" s="176"/>
      <c r="M552" s="182"/>
      <c r="N552" s="183"/>
      <c r="O552" s="183"/>
      <c r="P552" s="183"/>
      <c r="Q552" s="183"/>
      <c r="R552" s="183"/>
      <c r="S552" s="183"/>
      <c r="T552" s="184"/>
      <c r="AT552" s="178" t="s">
        <v>158</v>
      </c>
      <c r="AU552" s="178" t="s">
        <v>86</v>
      </c>
      <c r="AV552" s="13" t="s">
        <v>86</v>
      </c>
      <c r="AW552" s="13" t="s">
        <v>34</v>
      </c>
      <c r="AX552" s="13" t="s">
        <v>76</v>
      </c>
      <c r="AY552" s="178" t="s">
        <v>150</v>
      </c>
    </row>
    <row r="553" spans="1:65" s="2" customFormat="1" ht="21.75" customHeight="1">
      <c r="A553" s="32"/>
      <c r="B553" s="161"/>
      <c r="C553" s="185" t="s">
        <v>790</v>
      </c>
      <c r="D553" s="185" t="s">
        <v>168</v>
      </c>
      <c r="E553" s="186" t="s">
        <v>791</v>
      </c>
      <c r="F553" s="187" t="s">
        <v>792</v>
      </c>
      <c r="G553" s="188" t="s">
        <v>179</v>
      </c>
      <c r="H553" s="189">
        <v>2078</v>
      </c>
      <c r="I553" s="190"/>
      <c r="J553" s="191">
        <f>ROUND(I553*H553,2)</f>
        <v>0</v>
      </c>
      <c r="K553" s="192"/>
      <c r="L553" s="193"/>
      <c r="M553" s="194" t="s">
        <v>1</v>
      </c>
      <c r="N553" s="195" t="s">
        <v>41</v>
      </c>
      <c r="O553" s="58"/>
      <c r="P553" s="172">
        <f>O553*H553</f>
        <v>0</v>
      </c>
      <c r="Q553" s="172">
        <v>1E-05</v>
      </c>
      <c r="R553" s="172">
        <f>Q553*H553</f>
        <v>0.020780000000000003</v>
      </c>
      <c r="S553" s="172">
        <v>0</v>
      </c>
      <c r="T553" s="173">
        <f>S553*H553</f>
        <v>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74" t="s">
        <v>342</v>
      </c>
      <c r="AT553" s="174" t="s">
        <v>168</v>
      </c>
      <c r="AU553" s="174" t="s">
        <v>86</v>
      </c>
      <c r="AY553" s="17" t="s">
        <v>150</v>
      </c>
      <c r="BE553" s="175">
        <f>IF(N553="základní",J553,0)</f>
        <v>0</v>
      </c>
      <c r="BF553" s="175">
        <f>IF(N553="snížená",J553,0)</f>
        <v>0</v>
      </c>
      <c r="BG553" s="175">
        <f>IF(N553="zákl. přenesená",J553,0)</f>
        <v>0</v>
      </c>
      <c r="BH553" s="175">
        <f>IF(N553="sníž. přenesená",J553,0)</f>
        <v>0</v>
      </c>
      <c r="BI553" s="175">
        <f>IF(N553="nulová",J553,0)</f>
        <v>0</v>
      </c>
      <c r="BJ553" s="17" t="s">
        <v>84</v>
      </c>
      <c r="BK553" s="175">
        <f>ROUND(I553*H553,2)</f>
        <v>0</v>
      </c>
      <c r="BL553" s="17" t="s">
        <v>233</v>
      </c>
      <c r="BM553" s="174" t="s">
        <v>793</v>
      </c>
    </row>
    <row r="554" spans="1:65" s="2" customFormat="1" ht="21.75" customHeight="1">
      <c r="A554" s="32"/>
      <c r="B554" s="161"/>
      <c r="C554" s="162" t="s">
        <v>794</v>
      </c>
      <c r="D554" s="162" t="s">
        <v>152</v>
      </c>
      <c r="E554" s="163" t="s">
        <v>795</v>
      </c>
      <c r="F554" s="164" t="s">
        <v>796</v>
      </c>
      <c r="G554" s="165" t="s">
        <v>179</v>
      </c>
      <c r="H554" s="166">
        <v>9</v>
      </c>
      <c r="I554" s="167"/>
      <c r="J554" s="168">
        <f>ROUND(I554*H554,2)</f>
        <v>0</v>
      </c>
      <c r="K554" s="169"/>
      <c r="L554" s="33"/>
      <c r="M554" s="170" t="s">
        <v>1</v>
      </c>
      <c r="N554" s="171" t="s">
        <v>41</v>
      </c>
      <c r="O554" s="58"/>
      <c r="P554" s="172">
        <f>O554*H554</f>
        <v>0</v>
      </c>
      <c r="Q554" s="172">
        <v>0.0075</v>
      </c>
      <c r="R554" s="172">
        <f>Q554*H554</f>
        <v>0.0675</v>
      </c>
      <c r="S554" s="172">
        <v>0</v>
      </c>
      <c r="T554" s="173">
        <f>S554*H554</f>
        <v>0</v>
      </c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R554" s="174" t="s">
        <v>233</v>
      </c>
      <c r="AT554" s="174" t="s">
        <v>152</v>
      </c>
      <c r="AU554" s="174" t="s">
        <v>86</v>
      </c>
      <c r="AY554" s="17" t="s">
        <v>150</v>
      </c>
      <c r="BE554" s="175">
        <f>IF(N554="základní",J554,0)</f>
        <v>0</v>
      </c>
      <c r="BF554" s="175">
        <f>IF(N554="snížená",J554,0)</f>
        <v>0</v>
      </c>
      <c r="BG554" s="175">
        <f>IF(N554="zákl. přenesená",J554,0)</f>
        <v>0</v>
      </c>
      <c r="BH554" s="175">
        <f>IF(N554="sníž. přenesená",J554,0)</f>
        <v>0</v>
      </c>
      <c r="BI554" s="175">
        <f>IF(N554="nulová",J554,0)</f>
        <v>0</v>
      </c>
      <c r="BJ554" s="17" t="s">
        <v>84</v>
      </c>
      <c r="BK554" s="175">
        <f>ROUND(I554*H554,2)</f>
        <v>0</v>
      </c>
      <c r="BL554" s="17" t="s">
        <v>233</v>
      </c>
      <c r="BM554" s="174" t="s">
        <v>797</v>
      </c>
    </row>
    <row r="555" spans="2:51" s="13" customFormat="1" ht="12">
      <c r="B555" s="176"/>
      <c r="D555" s="177" t="s">
        <v>158</v>
      </c>
      <c r="E555" s="178" t="s">
        <v>1</v>
      </c>
      <c r="F555" s="179" t="s">
        <v>798</v>
      </c>
      <c r="H555" s="180">
        <v>5</v>
      </c>
      <c r="I555" s="181"/>
      <c r="L555" s="176"/>
      <c r="M555" s="182"/>
      <c r="N555" s="183"/>
      <c r="O555" s="183"/>
      <c r="P555" s="183"/>
      <c r="Q555" s="183"/>
      <c r="R555" s="183"/>
      <c r="S555" s="183"/>
      <c r="T555" s="184"/>
      <c r="AT555" s="178" t="s">
        <v>158</v>
      </c>
      <c r="AU555" s="178" t="s">
        <v>86</v>
      </c>
      <c r="AV555" s="13" t="s">
        <v>86</v>
      </c>
      <c r="AW555" s="13" t="s">
        <v>34</v>
      </c>
      <c r="AX555" s="13" t="s">
        <v>76</v>
      </c>
      <c r="AY555" s="178" t="s">
        <v>150</v>
      </c>
    </row>
    <row r="556" spans="2:51" s="13" customFormat="1" ht="12">
      <c r="B556" s="176"/>
      <c r="D556" s="177" t="s">
        <v>158</v>
      </c>
      <c r="E556" s="178" t="s">
        <v>1</v>
      </c>
      <c r="F556" s="179" t="s">
        <v>799</v>
      </c>
      <c r="H556" s="180">
        <v>4</v>
      </c>
      <c r="I556" s="181"/>
      <c r="L556" s="176"/>
      <c r="M556" s="182"/>
      <c r="N556" s="183"/>
      <c r="O556" s="183"/>
      <c r="P556" s="183"/>
      <c r="Q556" s="183"/>
      <c r="R556" s="183"/>
      <c r="S556" s="183"/>
      <c r="T556" s="184"/>
      <c r="AT556" s="178" t="s">
        <v>158</v>
      </c>
      <c r="AU556" s="178" t="s">
        <v>86</v>
      </c>
      <c r="AV556" s="13" t="s">
        <v>86</v>
      </c>
      <c r="AW556" s="13" t="s">
        <v>34</v>
      </c>
      <c r="AX556" s="13" t="s">
        <v>76</v>
      </c>
      <c r="AY556" s="178" t="s">
        <v>150</v>
      </c>
    </row>
    <row r="557" spans="1:65" s="2" customFormat="1" ht="16.5" customHeight="1">
      <c r="A557" s="32"/>
      <c r="B557" s="161"/>
      <c r="C557" s="185" t="s">
        <v>800</v>
      </c>
      <c r="D557" s="185" t="s">
        <v>168</v>
      </c>
      <c r="E557" s="186" t="s">
        <v>801</v>
      </c>
      <c r="F557" s="187" t="s">
        <v>802</v>
      </c>
      <c r="G557" s="188" t="s">
        <v>155</v>
      </c>
      <c r="H557" s="189">
        <v>431.328</v>
      </c>
      <c r="I557" s="190"/>
      <c r="J557" s="191">
        <f>ROUND(I557*H557,2)</f>
        <v>0</v>
      </c>
      <c r="K557" s="192"/>
      <c r="L557" s="193"/>
      <c r="M557" s="194" t="s">
        <v>1</v>
      </c>
      <c r="N557" s="195" t="s">
        <v>41</v>
      </c>
      <c r="O557" s="58"/>
      <c r="P557" s="172">
        <f>O557*H557</f>
        <v>0</v>
      </c>
      <c r="Q557" s="172">
        <v>0.00254</v>
      </c>
      <c r="R557" s="172">
        <f>Q557*H557</f>
        <v>1.09557312</v>
      </c>
      <c r="S557" s="172">
        <v>0</v>
      </c>
      <c r="T557" s="173">
        <f>S557*H557</f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74" t="s">
        <v>342</v>
      </c>
      <c r="AT557" s="174" t="s">
        <v>168</v>
      </c>
      <c r="AU557" s="174" t="s">
        <v>86</v>
      </c>
      <c r="AY557" s="17" t="s">
        <v>150</v>
      </c>
      <c r="BE557" s="175">
        <f>IF(N557="základní",J557,0)</f>
        <v>0</v>
      </c>
      <c r="BF557" s="175">
        <f>IF(N557="snížená",J557,0)</f>
        <v>0</v>
      </c>
      <c r="BG557" s="175">
        <f>IF(N557="zákl. přenesená",J557,0)</f>
        <v>0</v>
      </c>
      <c r="BH557" s="175">
        <f>IF(N557="sníž. přenesená",J557,0)</f>
        <v>0</v>
      </c>
      <c r="BI557" s="175">
        <f>IF(N557="nulová",J557,0)</f>
        <v>0</v>
      </c>
      <c r="BJ557" s="17" t="s">
        <v>84</v>
      </c>
      <c r="BK557" s="175">
        <f>ROUND(I557*H557,2)</f>
        <v>0</v>
      </c>
      <c r="BL557" s="17" t="s">
        <v>233</v>
      </c>
      <c r="BM557" s="174" t="s">
        <v>803</v>
      </c>
    </row>
    <row r="558" spans="2:51" s="14" customFormat="1" ht="12">
      <c r="B558" s="196"/>
      <c r="D558" s="177" t="s">
        <v>158</v>
      </c>
      <c r="E558" s="197" t="s">
        <v>1</v>
      </c>
      <c r="F558" s="198" t="s">
        <v>768</v>
      </c>
      <c r="H558" s="197" t="s">
        <v>1</v>
      </c>
      <c r="I558" s="199"/>
      <c r="L558" s="196"/>
      <c r="M558" s="200"/>
      <c r="N558" s="201"/>
      <c r="O558" s="201"/>
      <c r="P558" s="201"/>
      <c r="Q558" s="201"/>
      <c r="R558" s="201"/>
      <c r="S558" s="201"/>
      <c r="T558" s="202"/>
      <c r="AT558" s="197" t="s">
        <v>158</v>
      </c>
      <c r="AU558" s="197" t="s">
        <v>86</v>
      </c>
      <c r="AV558" s="14" t="s">
        <v>84</v>
      </c>
      <c r="AW558" s="14" t="s">
        <v>34</v>
      </c>
      <c r="AX558" s="14" t="s">
        <v>76</v>
      </c>
      <c r="AY558" s="197" t="s">
        <v>150</v>
      </c>
    </row>
    <row r="559" spans="2:51" s="13" customFormat="1" ht="12">
      <c r="B559" s="176"/>
      <c r="D559" s="177" t="s">
        <v>158</v>
      </c>
      <c r="E559" s="178" t="s">
        <v>1</v>
      </c>
      <c r="F559" s="179" t="s">
        <v>769</v>
      </c>
      <c r="H559" s="180">
        <v>346.3425</v>
      </c>
      <c r="I559" s="181"/>
      <c r="L559" s="176"/>
      <c r="M559" s="182"/>
      <c r="N559" s="183"/>
      <c r="O559" s="183"/>
      <c r="P559" s="183"/>
      <c r="Q559" s="183"/>
      <c r="R559" s="183"/>
      <c r="S559" s="183"/>
      <c r="T559" s="184"/>
      <c r="AT559" s="178" t="s">
        <v>158</v>
      </c>
      <c r="AU559" s="178" t="s">
        <v>86</v>
      </c>
      <c r="AV559" s="13" t="s">
        <v>86</v>
      </c>
      <c r="AW559" s="13" t="s">
        <v>34</v>
      </c>
      <c r="AX559" s="13" t="s">
        <v>76</v>
      </c>
      <c r="AY559" s="178" t="s">
        <v>150</v>
      </c>
    </row>
    <row r="560" spans="2:51" s="13" customFormat="1" ht="12">
      <c r="B560" s="176"/>
      <c r="D560" s="177" t="s">
        <v>158</v>
      </c>
      <c r="E560" s="178" t="s">
        <v>1</v>
      </c>
      <c r="F560" s="179" t="s">
        <v>770</v>
      </c>
      <c r="H560" s="180">
        <v>27.525</v>
      </c>
      <c r="I560" s="181"/>
      <c r="L560" s="176"/>
      <c r="M560" s="182"/>
      <c r="N560" s="183"/>
      <c r="O560" s="183"/>
      <c r="P560" s="183"/>
      <c r="Q560" s="183"/>
      <c r="R560" s="183"/>
      <c r="S560" s="183"/>
      <c r="T560" s="184"/>
      <c r="AT560" s="178" t="s">
        <v>158</v>
      </c>
      <c r="AU560" s="178" t="s">
        <v>86</v>
      </c>
      <c r="AV560" s="13" t="s">
        <v>86</v>
      </c>
      <c r="AW560" s="13" t="s">
        <v>34</v>
      </c>
      <c r="AX560" s="13" t="s">
        <v>76</v>
      </c>
      <c r="AY560" s="178" t="s">
        <v>150</v>
      </c>
    </row>
    <row r="561" spans="2:51" s="13" customFormat="1" ht="12">
      <c r="B561" s="176"/>
      <c r="D561" s="177" t="s">
        <v>158</v>
      </c>
      <c r="E561" s="178" t="s">
        <v>1</v>
      </c>
      <c r="F561" s="179" t="s">
        <v>784</v>
      </c>
      <c r="H561" s="180">
        <v>1.2</v>
      </c>
      <c r="I561" s="181"/>
      <c r="L561" s="176"/>
      <c r="M561" s="182"/>
      <c r="N561" s="183"/>
      <c r="O561" s="183"/>
      <c r="P561" s="183"/>
      <c r="Q561" s="183"/>
      <c r="R561" s="183"/>
      <c r="S561" s="183"/>
      <c r="T561" s="184"/>
      <c r="AT561" s="178" t="s">
        <v>158</v>
      </c>
      <c r="AU561" s="178" t="s">
        <v>86</v>
      </c>
      <c r="AV561" s="13" t="s">
        <v>86</v>
      </c>
      <c r="AW561" s="13" t="s">
        <v>34</v>
      </c>
      <c r="AX561" s="13" t="s">
        <v>76</v>
      </c>
      <c r="AY561" s="178" t="s">
        <v>150</v>
      </c>
    </row>
    <row r="562" spans="2:51" s="13" customFormat="1" ht="12">
      <c r="B562" s="176"/>
      <c r="D562" s="177" t="s">
        <v>158</v>
      </c>
      <c r="F562" s="179" t="s">
        <v>804</v>
      </c>
      <c r="H562" s="180">
        <v>431.328</v>
      </c>
      <c r="I562" s="181"/>
      <c r="L562" s="176"/>
      <c r="M562" s="182"/>
      <c r="N562" s="183"/>
      <c r="O562" s="183"/>
      <c r="P562" s="183"/>
      <c r="Q562" s="183"/>
      <c r="R562" s="183"/>
      <c r="S562" s="183"/>
      <c r="T562" s="184"/>
      <c r="AT562" s="178" t="s">
        <v>158</v>
      </c>
      <c r="AU562" s="178" t="s">
        <v>86</v>
      </c>
      <c r="AV562" s="13" t="s">
        <v>86</v>
      </c>
      <c r="AW562" s="13" t="s">
        <v>3</v>
      </c>
      <c r="AX562" s="13" t="s">
        <v>84</v>
      </c>
      <c r="AY562" s="178" t="s">
        <v>150</v>
      </c>
    </row>
    <row r="563" spans="1:65" s="2" customFormat="1" ht="21.75" customHeight="1">
      <c r="A563" s="32"/>
      <c r="B563" s="161"/>
      <c r="C563" s="162" t="s">
        <v>805</v>
      </c>
      <c r="D563" s="162" t="s">
        <v>152</v>
      </c>
      <c r="E563" s="163" t="s">
        <v>806</v>
      </c>
      <c r="F563" s="164" t="s">
        <v>807</v>
      </c>
      <c r="G563" s="165" t="s">
        <v>179</v>
      </c>
      <c r="H563" s="166">
        <v>28</v>
      </c>
      <c r="I563" s="167"/>
      <c r="J563" s="168">
        <f>ROUND(I563*H563,2)</f>
        <v>0</v>
      </c>
      <c r="K563" s="169"/>
      <c r="L563" s="33"/>
      <c r="M563" s="170" t="s">
        <v>1</v>
      </c>
      <c r="N563" s="171" t="s">
        <v>41</v>
      </c>
      <c r="O563" s="58"/>
      <c r="P563" s="172">
        <f>O563*H563</f>
        <v>0</v>
      </c>
      <c r="Q563" s="172">
        <v>0.00056</v>
      </c>
      <c r="R563" s="172">
        <f>Q563*H563</f>
        <v>0.01568</v>
      </c>
      <c r="S563" s="172">
        <v>0</v>
      </c>
      <c r="T563" s="173">
        <f>S563*H563</f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74" t="s">
        <v>233</v>
      </c>
      <c r="AT563" s="174" t="s">
        <v>152</v>
      </c>
      <c r="AU563" s="174" t="s">
        <v>86</v>
      </c>
      <c r="AY563" s="17" t="s">
        <v>150</v>
      </c>
      <c r="BE563" s="175">
        <f>IF(N563="základní",J563,0)</f>
        <v>0</v>
      </c>
      <c r="BF563" s="175">
        <f>IF(N563="snížená",J563,0)</f>
        <v>0</v>
      </c>
      <c r="BG563" s="175">
        <f>IF(N563="zákl. přenesená",J563,0)</f>
        <v>0</v>
      </c>
      <c r="BH563" s="175">
        <f>IF(N563="sníž. přenesená",J563,0)</f>
        <v>0</v>
      </c>
      <c r="BI563" s="175">
        <f>IF(N563="nulová",J563,0)</f>
        <v>0</v>
      </c>
      <c r="BJ563" s="17" t="s">
        <v>84</v>
      </c>
      <c r="BK563" s="175">
        <f>ROUND(I563*H563,2)</f>
        <v>0</v>
      </c>
      <c r="BL563" s="17" t="s">
        <v>233</v>
      </c>
      <c r="BM563" s="174" t="s">
        <v>808</v>
      </c>
    </row>
    <row r="564" spans="2:51" s="14" customFormat="1" ht="12">
      <c r="B564" s="196"/>
      <c r="D564" s="177" t="s">
        <v>158</v>
      </c>
      <c r="E564" s="197" t="s">
        <v>1</v>
      </c>
      <c r="F564" s="198" t="s">
        <v>768</v>
      </c>
      <c r="H564" s="197" t="s">
        <v>1</v>
      </c>
      <c r="I564" s="199"/>
      <c r="L564" s="196"/>
      <c r="M564" s="200"/>
      <c r="N564" s="201"/>
      <c r="O564" s="201"/>
      <c r="P564" s="201"/>
      <c r="Q564" s="201"/>
      <c r="R564" s="201"/>
      <c r="S564" s="201"/>
      <c r="T564" s="202"/>
      <c r="AT564" s="197" t="s">
        <v>158</v>
      </c>
      <c r="AU564" s="197" t="s">
        <v>86</v>
      </c>
      <c r="AV564" s="14" t="s">
        <v>84</v>
      </c>
      <c r="AW564" s="14" t="s">
        <v>34</v>
      </c>
      <c r="AX564" s="14" t="s">
        <v>76</v>
      </c>
      <c r="AY564" s="197" t="s">
        <v>150</v>
      </c>
    </row>
    <row r="565" spans="2:51" s="13" customFormat="1" ht="12">
      <c r="B565" s="176"/>
      <c r="D565" s="177" t="s">
        <v>158</v>
      </c>
      <c r="E565" s="178" t="s">
        <v>1</v>
      </c>
      <c r="F565" s="179" t="s">
        <v>809</v>
      </c>
      <c r="H565" s="180">
        <v>28</v>
      </c>
      <c r="I565" s="181"/>
      <c r="L565" s="176"/>
      <c r="M565" s="182"/>
      <c r="N565" s="183"/>
      <c r="O565" s="183"/>
      <c r="P565" s="183"/>
      <c r="Q565" s="183"/>
      <c r="R565" s="183"/>
      <c r="S565" s="183"/>
      <c r="T565" s="184"/>
      <c r="AT565" s="178" t="s">
        <v>158</v>
      </c>
      <c r="AU565" s="178" t="s">
        <v>86</v>
      </c>
      <c r="AV565" s="13" t="s">
        <v>86</v>
      </c>
      <c r="AW565" s="13" t="s">
        <v>34</v>
      </c>
      <c r="AX565" s="13" t="s">
        <v>76</v>
      </c>
      <c r="AY565" s="178" t="s">
        <v>150</v>
      </c>
    </row>
    <row r="566" spans="1:65" s="2" customFormat="1" ht="21.75" customHeight="1">
      <c r="A566" s="32"/>
      <c r="B566" s="161"/>
      <c r="C566" s="162" t="s">
        <v>810</v>
      </c>
      <c r="D566" s="162" t="s">
        <v>152</v>
      </c>
      <c r="E566" s="163" t="s">
        <v>811</v>
      </c>
      <c r="F566" s="164" t="s">
        <v>812</v>
      </c>
      <c r="G566" s="165" t="s">
        <v>179</v>
      </c>
      <c r="H566" s="166">
        <v>28</v>
      </c>
      <c r="I566" s="167"/>
      <c r="J566" s="168">
        <f>ROUND(I566*H566,2)</f>
        <v>0</v>
      </c>
      <c r="K566" s="169"/>
      <c r="L566" s="33"/>
      <c r="M566" s="170" t="s">
        <v>1</v>
      </c>
      <c r="N566" s="171" t="s">
        <v>41</v>
      </c>
      <c r="O566" s="58"/>
      <c r="P566" s="172">
        <f>O566*H566</f>
        <v>0</v>
      </c>
      <c r="Q566" s="172">
        <v>0.00111</v>
      </c>
      <c r="R566" s="172">
        <f>Q566*H566</f>
        <v>0.031080000000000003</v>
      </c>
      <c r="S566" s="172">
        <v>0</v>
      </c>
      <c r="T566" s="173">
        <f>S566*H566</f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74" t="s">
        <v>233</v>
      </c>
      <c r="AT566" s="174" t="s">
        <v>152</v>
      </c>
      <c r="AU566" s="174" t="s">
        <v>86</v>
      </c>
      <c r="AY566" s="17" t="s">
        <v>150</v>
      </c>
      <c r="BE566" s="175">
        <f>IF(N566="základní",J566,0)</f>
        <v>0</v>
      </c>
      <c r="BF566" s="175">
        <f>IF(N566="snížená",J566,0)</f>
        <v>0</v>
      </c>
      <c r="BG566" s="175">
        <f>IF(N566="zákl. přenesená",J566,0)</f>
        <v>0</v>
      </c>
      <c r="BH566" s="175">
        <f>IF(N566="sníž. přenesená",J566,0)</f>
        <v>0</v>
      </c>
      <c r="BI566" s="175">
        <f>IF(N566="nulová",J566,0)</f>
        <v>0</v>
      </c>
      <c r="BJ566" s="17" t="s">
        <v>84</v>
      </c>
      <c r="BK566" s="175">
        <f>ROUND(I566*H566,2)</f>
        <v>0</v>
      </c>
      <c r="BL566" s="17" t="s">
        <v>233</v>
      </c>
      <c r="BM566" s="174" t="s">
        <v>813</v>
      </c>
    </row>
    <row r="567" spans="2:51" s="14" customFormat="1" ht="12">
      <c r="B567" s="196"/>
      <c r="D567" s="177" t="s">
        <v>158</v>
      </c>
      <c r="E567" s="197" t="s">
        <v>1</v>
      </c>
      <c r="F567" s="198" t="s">
        <v>768</v>
      </c>
      <c r="H567" s="197" t="s">
        <v>1</v>
      </c>
      <c r="I567" s="199"/>
      <c r="L567" s="196"/>
      <c r="M567" s="200"/>
      <c r="N567" s="201"/>
      <c r="O567" s="201"/>
      <c r="P567" s="201"/>
      <c r="Q567" s="201"/>
      <c r="R567" s="201"/>
      <c r="S567" s="201"/>
      <c r="T567" s="202"/>
      <c r="AT567" s="197" t="s">
        <v>158</v>
      </c>
      <c r="AU567" s="197" t="s">
        <v>86</v>
      </c>
      <c r="AV567" s="14" t="s">
        <v>84</v>
      </c>
      <c r="AW567" s="14" t="s">
        <v>34</v>
      </c>
      <c r="AX567" s="14" t="s">
        <v>76</v>
      </c>
      <c r="AY567" s="197" t="s">
        <v>150</v>
      </c>
    </row>
    <row r="568" spans="2:51" s="13" customFormat="1" ht="12">
      <c r="B568" s="176"/>
      <c r="D568" s="177" t="s">
        <v>158</v>
      </c>
      <c r="E568" s="178" t="s">
        <v>1</v>
      </c>
      <c r="F568" s="179" t="s">
        <v>809</v>
      </c>
      <c r="H568" s="180">
        <v>28</v>
      </c>
      <c r="I568" s="181"/>
      <c r="L568" s="176"/>
      <c r="M568" s="182"/>
      <c r="N568" s="183"/>
      <c r="O568" s="183"/>
      <c r="P568" s="183"/>
      <c r="Q568" s="183"/>
      <c r="R568" s="183"/>
      <c r="S568" s="183"/>
      <c r="T568" s="184"/>
      <c r="AT568" s="178" t="s">
        <v>158</v>
      </c>
      <c r="AU568" s="178" t="s">
        <v>86</v>
      </c>
      <c r="AV568" s="13" t="s">
        <v>86</v>
      </c>
      <c r="AW568" s="13" t="s">
        <v>34</v>
      </c>
      <c r="AX568" s="13" t="s">
        <v>76</v>
      </c>
      <c r="AY568" s="178" t="s">
        <v>150</v>
      </c>
    </row>
    <row r="569" spans="1:65" s="2" customFormat="1" ht="21.75" customHeight="1">
      <c r="A569" s="32"/>
      <c r="B569" s="161"/>
      <c r="C569" s="162" t="s">
        <v>814</v>
      </c>
      <c r="D569" s="162" t="s">
        <v>152</v>
      </c>
      <c r="E569" s="163" t="s">
        <v>815</v>
      </c>
      <c r="F569" s="164" t="s">
        <v>816</v>
      </c>
      <c r="G569" s="165" t="s">
        <v>179</v>
      </c>
      <c r="H569" s="166">
        <v>28</v>
      </c>
      <c r="I569" s="167"/>
      <c r="J569" s="168">
        <f>ROUND(I569*H569,2)</f>
        <v>0</v>
      </c>
      <c r="K569" s="169"/>
      <c r="L569" s="33"/>
      <c r="M569" s="170" t="s">
        <v>1</v>
      </c>
      <c r="N569" s="171" t="s">
        <v>41</v>
      </c>
      <c r="O569" s="58"/>
      <c r="P569" s="172">
        <f>O569*H569</f>
        <v>0</v>
      </c>
      <c r="Q569" s="172">
        <v>0.00079</v>
      </c>
      <c r="R569" s="172">
        <f>Q569*H569</f>
        <v>0.02212</v>
      </c>
      <c r="S569" s="172">
        <v>0</v>
      </c>
      <c r="T569" s="173">
        <f>S569*H569</f>
        <v>0</v>
      </c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R569" s="174" t="s">
        <v>233</v>
      </c>
      <c r="AT569" s="174" t="s">
        <v>152</v>
      </c>
      <c r="AU569" s="174" t="s">
        <v>86</v>
      </c>
      <c r="AY569" s="17" t="s">
        <v>150</v>
      </c>
      <c r="BE569" s="175">
        <f>IF(N569="základní",J569,0)</f>
        <v>0</v>
      </c>
      <c r="BF569" s="175">
        <f>IF(N569="snížená",J569,0)</f>
        <v>0</v>
      </c>
      <c r="BG569" s="175">
        <f>IF(N569="zákl. přenesená",J569,0)</f>
        <v>0</v>
      </c>
      <c r="BH569" s="175">
        <f>IF(N569="sníž. přenesená",J569,0)</f>
        <v>0</v>
      </c>
      <c r="BI569" s="175">
        <f>IF(N569="nulová",J569,0)</f>
        <v>0</v>
      </c>
      <c r="BJ569" s="17" t="s">
        <v>84</v>
      </c>
      <c r="BK569" s="175">
        <f>ROUND(I569*H569,2)</f>
        <v>0</v>
      </c>
      <c r="BL569" s="17" t="s">
        <v>233</v>
      </c>
      <c r="BM569" s="174" t="s">
        <v>817</v>
      </c>
    </row>
    <row r="570" spans="2:51" s="14" customFormat="1" ht="12">
      <c r="B570" s="196"/>
      <c r="D570" s="177" t="s">
        <v>158</v>
      </c>
      <c r="E570" s="197" t="s">
        <v>1</v>
      </c>
      <c r="F570" s="198" t="s">
        <v>768</v>
      </c>
      <c r="H570" s="197" t="s">
        <v>1</v>
      </c>
      <c r="I570" s="199"/>
      <c r="L570" s="196"/>
      <c r="M570" s="200"/>
      <c r="N570" s="201"/>
      <c r="O570" s="201"/>
      <c r="P570" s="201"/>
      <c r="Q570" s="201"/>
      <c r="R570" s="201"/>
      <c r="S570" s="201"/>
      <c r="T570" s="202"/>
      <c r="AT570" s="197" t="s">
        <v>158</v>
      </c>
      <c r="AU570" s="197" t="s">
        <v>86</v>
      </c>
      <c r="AV570" s="14" t="s">
        <v>84</v>
      </c>
      <c r="AW570" s="14" t="s">
        <v>34</v>
      </c>
      <c r="AX570" s="14" t="s">
        <v>76</v>
      </c>
      <c r="AY570" s="197" t="s">
        <v>150</v>
      </c>
    </row>
    <row r="571" spans="2:51" s="13" customFormat="1" ht="12">
      <c r="B571" s="176"/>
      <c r="D571" s="177" t="s">
        <v>158</v>
      </c>
      <c r="E571" s="178" t="s">
        <v>1</v>
      </c>
      <c r="F571" s="179" t="s">
        <v>809</v>
      </c>
      <c r="H571" s="180">
        <v>28</v>
      </c>
      <c r="I571" s="181"/>
      <c r="L571" s="176"/>
      <c r="M571" s="182"/>
      <c r="N571" s="183"/>
      <c r="O571" s="183"/>
      <c r="P571" s="183"/>
      <c r="Q571" s="183"/>
      <c r="R571" s="183"/>
      <c r="S571" s="183"/>
      <c r="T571" s="184"/>
      <c r="AT571" s="178" t="s">
        <v>158</v>
      </c>
      <c r="AU571" s="178" t="s">
        <v>86</v>
      </c>
      <c r="AV571" s="13" t="s">
        <v>86</v>
      </c>
      <c r="AW571" s="13" t="s">
        <v>34</v>
      </c>
      <c r="AX571" s="13" t="s">
        <v>76</v>
      </c>
      <c r="AY571" s="178" t="s">
        <v>150</v>
      </c>
    </row>
    <row r="572" spans="1:65" s="2" customFormat="1" ht="21.75" customHeight="1">
      <c r="A572" s="32"/>
      <c r="B572" s="161"/>
      <c r="C572" s="162" t="s">
        <v>818</v>
      </c>
      <c r="D572" s="162" t="s">
        <v>152</v>
      </c>
      <c r="E572" s="163" t="s">
        <v>819</v>
      </c>
      <c r="F572" s="164" t="s">
        <v>820</v>
      </c>
      <c r="G572" s="165" t="s">
        <v>179</v>
      </c>
      <c r="H572" s="166">
        <v>19</v>
      </c>
      <c r="I572" s="167"/>
      <c r="J572" s="168">
        <f>ROUND(I572*H572,2)</f>
        <v>0</v>
      </c>
      <c r="K572" s="169"/>
      <c r="L572" s="33"/>
      <c r="M572" s="170" t="s">
        <v>1</v>
      </c>
      <c r="N572" s="171" t="s">
        <v>41</v>
      </c>
      <c r="O572" s="58"/>
      <c r="P572" s="172">
        <f>O572*H572</f>
        <v>0</v>
      </c>
      <c r="Q572" s="172">
        <v>0.00278</v>
      </c>
      <c r="R572" s="172">
        <f>Q572*H572</f>
        <v>0.05282</v>
      </c>
      <c r="S572" s="172">
        <v>0</v>
      </c>
      <c r="T572" s="173">
        <f>S572*H572</f>
        <v>0</v>
      </c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R572" s="174" t="s">
        <v>233</v>
      </c>
      <c r="AT572" s="174" t="s">
        <v>152</v>
      </c>
      <c r="AU572" s="174" t="s">
        <v>86</v>
      </c>
      <c r="AY572" s="17" t="s">
        <v>150</v>
      </c>
      <c r="BE572" s="175">
        <f>IF(N572="základní",J572,0)</f>
        <v>0</v>
      </c>
      <c r="BF572" s="175">
        <f>IF(N572="snížená",J572,0)</f>
        <v>0</v>
      </c>
      <c r="BG572" s="175">
        <f>IF(N572="zákl. přenesená",J572,0)</f>
        <v>0</v>
      </c>
      <c r="BH572" s="175">
        <f>IF(N572="sníž. přenesená",J572,0)</f>
        <v>0</v>
      </c>
      <c r="BI572" s="175">
        <f>IF(N572="nulová",J572,0)</f>
        <v>0</v>
      </c>
      <c r="BJ572" s="17" t="s">
        <v>84</v>
      </c>
      <c r="BK572" s="175">
        <f>ROUND(I572*H572,2)</f>
        <v>0</v>
      </c>
      <c r="BL572" s="17" t="s">
        <v>233</v>
      </c>
      <c r="BM572" s="174" t="s">
        <v>821</v>
      </c>
    </row>
    <row r="573" spans="2:51" s="13" customFormat="1" ht="12">
      <c r="B573" s="176"/>
      <c r="D573" s="177" t="s">
        <v>158</v>
      </c>
      <c r="E573" s="178" t="s">
        <v>1</v>
      </c>
      <c r="F573" s="179" t="s">
        <v>822</v>
      </c>
      <c r="H573" s="180">
        <v>19</v>
      </c>
      <c r="I573" s="181"/>
      <c r="L573" s="176"/>
      <c r="M573" s="182"/>
      <c r="N573" s="183"/>
      <c r="O573" s="183"/>
      <c r="P573" s="183"/>
      <c r="Q573" s="183"/>
      <c r="R573" s="183"/>
      <c r="S573" s="183"/>
      <c r="T573" s="184"/>
      <c r="AT573" s="178" t="s">
        <v>158</v>
      </c>
      <c r="AU573" s="178" t="s">
        <v>86</v>
      </c>
      <c r="AV573" s="13" t="s">
        <v>86</v>
      </c>
      <c r="AW573" s="13" t="s">
        <v>34</v>
      </c>
      <c r="AX573" s="13" t="s">
        <v>76</v>
      </c>
      <c r="AY573" s="178" t="s">
        <v>150</v>
      </c>
    </row>
    <row r="574" spans="1:65" s="2" customFormat="1" ht="21.75" customHeight="1">
      <c r="A574" s="32"/>
      <c r="B574" s="161"/>
      <c r="C574" s="162" t="s">
        <v>823</v>
      </c>
      <c r="D574" s="162" t="s">
        <v>152</v>
      </c>
      <c r="E574" s="163" t="s">
        <v>824</v>
      </c>
      <c r="F574" s="164" t="s">
        <v>825</v>
      </c>
      <c r="G574" s="165" t="s">
        <v>155</v>
      </c>
      <c r="H574" s="166">
        <v>441.343</v>
      </c>
      <c r="I574" s="167"/>
      <c r="J574" s="168">
        <f>ROUND(I574*H574,2)</f>
        <v>0</v>
      </c>
      <c r="K574" s="169"/>
      <c r="L574" s="33"/>
      <c r="M574" s="170" t="s">
        <v>1</v>
      </c>
      <c r="N574" s="171" t="s">
        <v>41</v>
      </c>
      <c r="O574" s="58"/>
      <c r="P574" s="172">
        <f>O574*H574</f>
        <v>0</v>
      </c>
      <c r="Q574" s="172">
        <v>0</v>
      </c>
      <c r="R574" s="172">
        <f>Q574*H574</f>
        <v>0</v>
      </c>
      <c r="S574" s="172">
        <v>0</v>
      </c>
      <c r="T574" s="173">
        <f>S574*H574</f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74" t="s">
        <v>233</v>
      </c>
      <c r="AT574" s="174" t="s">
        <v>152</v>
      </c>
      <c r="AU574" s="174" t="s">
        <v>86</v>
      </c>
      <c r="AY574" s="17" t="s">
        <v>150</v>
      </c>
      <c r="BE574" s="175">
        <f>IF(N574="základní",J574,0)</f>
        <v>0</v>
      </c>
      <c r="BF574" s="175">
        <f>IF(N574="snížená",J574,0)</f>
        <v>0</v>
      </c>
      <c r="BG574" s="175">
        <f>IF(N574="zákl. přenesená",J574,0)</f>
        <v>0</v>
      </c>
      <c r="BH574" s="175">
        <f>IF(N574="sníž. přenesená",J574,0)</f>
        <v>0</v>
      </c>
      <c r="BI574" s="175">
        <f>IF(N574="nulová",J574,0)</f>
        <v>0</v>
      </c>
      <c r="BJ574" s="17" t="s">
        <v>84</v>
      </c>
      <c r="BK574" s="175">
        <f>ROUND(I574*H574,2)</f>
        <v>0</v>
      </c>
      <c r="BL574" s="17" t="s">
        <v>233</v>
      </c>
      <c r="BM574" s="174" t="s">
        <v>826</v>
      </c>
    </row>
    <row r="575" spans="2:51" s="14" customFormat="1" ht="12">
      <c r="B575" s="196"/>
      <c r="D575" s="177" t="s">
        <v>158</v>
      </c>
      <c r="E575" s="197" t="s">
        <v>1</v>
      </c>
      <c r="F575" s="198" t="s">
        <v>768</v>
      </c>
      <c r="H575" s="197" t="s">
        <v>1</v>
      </c>
      <c r="I575" s="199"/>
      <c r="L575" s="196"/>
      <c r="M575" s="200"/>
      <c r="N575" s="201"/>
      <c r="O575" s="201"/>
      <c r="P575" s="201"/>
      <c r="Q575" s="201"/>
      <c r="R575" s="201"/>
      <c r="S575" s="201"/>
      <c r="T575" s="202"/>
      <c r="AT575" s="197" t="s">
        <v>158</v>
      </c>
      <c r="AU575" s="197" t="s">
        <v>86</v>
      </c>
      <c r="AV575" s="14" t="s">
        <v>84</v>
      </c>
      <c r="AW575" s="14" t="s">
        <v>34</v>
      </c>
      <c r="AX575" s="14" t="s">
        <v>76</v>
      </c>
      <c r="AY575" s="197" t="s">
        <v>150</v>
      </c>
    </row>
    <row r="576" spans="2:51" s="13" customFormat="1" ht="12">
      <c r="B576" s="176"/>
      <c r="D576" s="177" t="s">
        <v>158</v>
      </c>
      <c r="E576" s="178" t="s">
        <v>1</v>
      </c>
      <c r="F576" s="179" t="s">
        <v>769</v>
      </c>
      <c r="H576" s="180">
        <v>346.3425</v>
      </c>
      <c r="I576" s="181"/>
      <c r="L576" s="176"/>
      <c r="M576" s="182"/>
      <c r="N576" s="183"/>
      <c r="O576" s="183"/>
      <c r="P576" s="183"/>
      <c r="Q576" s="183"/>
      <c r="R576" s="183"/>
      <c r="S576" s="183"/>
      <c r="T576" s="184"/>
      <c r="AT576" s="178" t="s">
        <v>158</v>
      </c>
      <c r="AU576" s="178" t="s">
        <v>86</v>
      </c>
      <c r="AV576" s="13" t="s">
        <v>86</v>
      </c>
      <c r="AW576" s="13" t="s">
        <v>34</v>
      </c>
      <c r="AX576" s="13" t="s">
        <v>76</v>
      </c>
      <c r="AY576" s="178" t="s">
        <v>150</v>
      </c>
    </row>
    <row r="577" spans="2:51" s="13" customFormat="1" ht="22.5">
      <c r="B577" s="176"/>
      <c r="D577" s="177" t="s">
        <v>158</v>
      </c>
      <c r="E577" s="178" t="s">
        <v>1</v>
      </c>
      <c r="F577" s="179" t="s">
        <v>827</v>
      </c>
      <c r="H577" s="180">
        <v>95</v>
      </c>
      <c r="I577" s="181"/>
      <c r="L577" s="176"/>
      <c r="M577" s="182"/>
      <c r="N577" s="183"/>
      <c r="O577" s="183"/>
      <c r="P577" s="183"/>
      <c r="Q577" s="183"/>
      <c r="R577" s="183"/>
      <c r="S577" s="183"/>
      <c r="T577" s="184"/>
      <c r="AT577" s="178" t="s">
        <v>158</v>
      </c>
      <c r="AU577" s="178" t="s">
        <v>86</v>
      </c>
      <c r="AV577" s="13" t="s">
        <v>86</v>
      </c>
      <c r="AW577" s="13" t="s">
        <v>34</v>
      </c>
      <c r="AX577" s="13" t="s">
        <v>76</v>
      </c>
      <c r="AY577" s="178" t="s">
        <v>150</v>
      </c>
    </row>
    <row r="578" spans="1:65" s="2" customFormat="1" ht="16.5" customHeight="1">
      <c r="A578" s="32"/>
      <c r="B578" s="161"/>
      <c r="C578" s="185" t="s">
        <v>828</v>
      </c>
      <c r="D578" s="185" t="s">
        <v>168</v>
      </c>
      <c r="E578" s="186" t="s">
        <v>829</v>
      </c>
      <c r="F578" s="187" t="s">
        <v>830</v>
      </c>
      <c r="G578" s="188" t="s">
        <v>155</v>
      </c>
      <c r="H578" s="189">
        <v>380.977</v>
      </c>
      <c r="I578" s="190"/>
      <c r="J578" s="191">
        <f>ROUND(I578*H578,2)</f>
        <v>0</v>
      </c>
      <c r="K578" s="192"/>
      <c r="L578" s="193"/>
      <c r="M578" s="194" t="s">
        <v>1</v>
      </c>
      <c r="N578" s="195" t="s">
        <v>41</v>
      </c>
      <c r="O578" s="58"/>
      <c r="P578" s="172">
        <f>O578*H578</f>
        <v>0</v>
      </c>
      <c r="Q578" s="172">
        <v>0.0003</v>
      </c>
      <c r="R578" s="172">
        <f>Q578*H578</f>
        <v>0.11429309999999998</v>
      </c>
      <c r="S578" s="172">
        <v>0</v>
      </c>
      <c r="T578" s="173">
        <f>S578*H578</f>
        <v>0</v>
      </c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R578" s="174" t="s">
        <v>342</v>
      </c>
      <c r="AT578" s="174" t="s">
        <v>168</v>
      </c>
      <c r="AU578" s="174" t="s">
        <v>86</v>
      </c>
      <c r="AY578" s="17" t="s">
        <v>150</v>
      </c>
      <c r="BE578" s="175">
        <f>IF(N578="základní",J578,0)</f>
        <v>0</v>
      </c>
      <c r="BF578" s="175">
        <f>IF(N578="snížená",J578,0)</f>
        <v>0</v>
      </c>
      <c r="BG578" s="175">
        <f>IF(N578="zákl. přenesená",J578,0)</f>
        <v>0</v>
      </c>
      <c r="BH578" s="175">
        <f>IF(N578="sníž. přenesená",J578,0)</f>
        <v>0</v>
      </c>
      <c r="BI578" s="175">
        <f>IF(N578="nulová",J578,0)</f>
        <v>0</v>
      </c>
      <c r="BJ578" s="17" t="s">
        <v>84</v>
      </c>
      <c r="BK578" s="175">
        <f>ROUND(I578*H578,2)</f>
        <v>0</v>
      </c>
      <c r="BL578" s="17" t="s">
        <v>233</v>
      </c>
      <c r="BM578" s="174" t="s">
        <v>831</v>
      </c>
    </row>
    <row r="579" spans="2:51" s="14" customFormat="1" ht="12">
      <c r="B579" s="196"/>
      <c r="D579" s="177" t="s">
        <v>158</v>
      </c>
      <c r="E579" s="197" t="s">
        <v>1</v>
      </c>
      <c r="F579" s="198" t="s">
        <v>768</v>
      </c>
      <c r="H579" s="197" t="s">
        <v>1</v>
      </c>
      <c r="I579" s="199"/>
      <c r="L579" s="196"/>
      <c r="M579" s="200"/>
      <c r="N579" s="201"/>
      <c r="O579" s="201"/>
      <c r="P579" s="201"/>
      <c r="Q579" s="201"/>
      <c r="R579" s="201"/>
      <c r="S579" s="201"/>
      <c r="T579" s="202"/>
      <c r="AT579" s="197" t="s">
        <v>158</v>
      </c>
      <c r="AU579" s="197" t="s">
        <v>86</v>
      </c>
      <c r="AV579" s="14" t="s">
        <v>84</v>
      </c>
      <c r="AW579" s="14" t="s">
        <v>34</v>
      </c>
      <c r="AX579" s="14" t="s">
        <v>76</v>
      </c>
      <c r="AY579" s="197" t="s">
        <v>150</v>
      </c>
    </row>
    <row r="580" spans="2:51" s="13" customFormat="1" ht="12">
      <c r="B580" s="176"/>
      <c r="D580" s="177" t="s">
        <v>158</v>
      </c>
      <c r="E580" s="178" t="s">
        <v>1</v>
      </c>
      <c r="F580" s="179" t="s">
        <v>769</v>
      </c>
      <c r="H580" s="180">
        <v>346.3425</v>
      </c>
      <c r="I580" s="181"/>
      <c r="L580" s="176"/>
      <c r="M580" s="182"/>
      <c r="N580" s="183"/>
      <c r="O580" s="183"/>
      <c r="P580" s="183"/>
      <c r="Q580" s="183"/>
      <c r="R580" s="183"/>
      <c r="S580" s="183"/>
      <c r="T580" s="184"/>
      <c r="AT580" s="178" t="s">
        <v>158</v>
      </c>
      <c r="AU580" s="178" t="s">
        <v>86</v>
      </c>
      <c r="AV580" s="13" t="s">
        <v>86</v>
      </c>
      <c r="AW580" s="13" t="s">
        <v>34</v>
      </c>
      <c r="AX580" s="13" t="s">
        <v>76</v>
      </c>
      <c r="AY580" s="178" t="s">
        <v>150</v>
      </c>
    </row>
    <row r="581" spans="2:51" s="13" customFormat="1" ht="12">
      <c r="B581" s="176"/>
      <c r="D581" s="177" t="s">
        <v>158</v>
      </c>
      <c r="F581" s="179" t="s">
        <v>832</v>
      </c>
      <c r="H581" s="180">
        <v>380.977</v>
      </c>
      <c r="I581" s="181"/>
      <c r="L581" s="176"/>
      <c r="M581" s="182"/>
      <c r="N581" s="183"/>
      <c r="O581" s="183"/>
      <c r="P581" s="183"/>
      <c r="Q581" s="183"/>
      <c r="R581" s="183"/>
      <c r="S581" s="183"/>
      <c r="T581" s="184"/>
      <c r="AT581" s="178" t="s">
        <v>158</v>
      </c>
      <c r="AU581" s="178" t="s">
        <v>86</v>
      </c>
      <c r="AV581" s="13" t="s">
        <v>86</v>
      </c>
      <c r="AW581" s="13" t="s">
        <v>3</v>
      </c>
      <c r="AX581" s="13" t="s">
        <v>84</v>
      </c>
      <c r="AY581" s="178" t="s">
        <v>150</v>
      </c>
    </row>
    <row r="582" spans="1:65" s="2" customFormat="1" ht="16.5" customHeight="1">
      <c r="A582" s="32"/>
      <c r="B582" s="161"/>
      <c r="C582" s="185" t="s">
        <v>833</v>
      </c>
      <c r="D582" s="185" t="s">
        <v>168</v>
      </c>
      <c r="E582" s="186" t="s">
        <v>834</v>
      </c>
      <c r="F582" s="187" t="s">
        <v>835</v>
      </c>
      <c r="G582" s="188" t="s">
        <v>155</v>
      </c>
      <c r="H582" s="189">
        <v>104.5</v>
      </c>
      <c r="I582" s="190"/>
      <c r="J582" s="191">
        <f>ROUND(I582*H582,2)</f>
        <v>0</v>
      </c>
      <c r="K582" s="192"/>
      <c r="L582" s="193"/>
      <c r="M582" s="194" t="s">
        <v>1</v>
      </c>
      <c r="N582" s="195" t="s">
        <v>41</v>
      </c>
      <c r="O582" s="58"/>
      <c r="P582" s="172">
        <f>O582*H582</f>
        <v>0</v>
      </c>
      <c r="Q582" s="172">
        <v>0.0005</v>
      </c>
      <c r="R582" s="172">
        <f>Q582*H582</f>
        <v>0.05225</v>
      </c>
      <c r="S582" s="172">
        <v>0</v>
      </c>
      <c r="T582" s="173">
        <f>S582*H582</f>
        <v>0</v>
      </c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R582" s="174" t="s">
        <v>342</v>
      </c>
      <c r="AT582" s="174" t="s">
        <v>168</v>
      </c>
      <c r="AU582" s="174" t="s">
        <v>86</v>
      </c>
      <c r="AY582" s="17" t="s">
        <v>150</v>
      </c>
      <c r="BE582" s="175">
        <f>IF(N582="základní",J582,0)</f>
        <v>0</v>
      </c>
      <c r="BF582" s="175">
        <f>IF(N582="snížená",J582,0)</f>
        <v>0</v>
      </c>
      <c r="BG582" s="175">
        <f>IF(N582="zákl. přenesená",J582,0)</f>
        <v>0</v>
      </c>
      <c r="BH582" s="175">
        <f>IF(N582="sníž. přenesená",J582,0)</f>
        <v>0</v>
      </c>
      <c r="BI582" s="175">
        <f>IF(N582="nulová",J582,0)</f>
        <v>0</v>
      </c>
      <c r="BJ582" s="17" t="s">
        <v>84</v>
      </c>
      <c r="BK582" s="175">
        <f>ROUND(I582*H582,2)</f>
        <v>0</v>
      </c>
      <c r="BL582" s="17" t="s">
        <v>233</v>
      </c>
      <c r="BM582" s="174" t="s">
        <v>836</v>
      </c>
    </row>
    <row r="583" spans="2:51" s="13" customFormat="1" ht="22.5">
      <c r="B583" s="176"/>
      <c r="D583" s="177" t="s">
        <v>158</v>
      </c>
      <c r="E583" s="178" t="s">
        <v>1</v>
      </c>
      <c r="F583" s="179" t="s">
        <v>827</v>
      </c>
      <c r="H583" s="180">
        <v>95</v>
      </c>
      <c r="I583" s="181"/>
      <c r="L583" s="176"/>
      <c r="M583" s="182"/>
      <c r="N583" s="183"/>
      <c r="O583" s="183"/>
      <c r="P583" s="183"/>
      <c r="Q583" s="183"/>
      <c r="R583" s="183"/>
      <c r="S583" s="183"/>
      <c r="T583" s="184"/>
      <c r="AT583" s="178" t="s">
        <v>158</v>
      </c>
      <c r="AU583" s="178" t="s">
        <v>86</v>
      </c>
      <c r="AV583" s="13" t="s">
        <v>86</v>
      </c>
      <c r="AW583" s="13" t="s">
        <v>34</v>
      </c>
      <c r="AX583" s="13" t="s">
        <v>76</v>
      </c>
      <c r="AY583" s="178" t="s">
        <v>150</v>
      </c>
    </row>
    <row r="584" spans="2:51" s="13" customFormat="1" ht="12">
      <c r="B584" s="176"/>
      <c r="D584" s="177" t="s">
        <v>158</v>
      </c>
      <c r="F584" s="179" t="s">
        <v>837</v>
      </c>
      <c r="H584" s="180">
        <v>104.5</v>
      </c>
      <c r="I584" s="181"/>
      <c r="L584" s="176"/>
      <c r="M584" s="182"/>
      <c r="N584" s="183"/>
      <c r="O584" s="183"/>
      <c r="P584" s="183"/>
      <c r="Q584" s="183"/>
      <c r="R584" s="183"/>
      <c r="S584" s="183"/>
      <c r="T584" s="184"/>
      <c r="AT584" s="178" t="s">
        <v>158</v>
      </c>
      <c r="AU584" s="178" t="s">
        <v>86</v>
      </c>
      <c r="AV584" s="13" t="s">
        <v>86</v>
      </c>
      <c r="AW584" s="13" t="s">
        <v>3</v>
      </c>
      <c r="AX584" s="13" t="s">
        <v>84</v>
      </c>
      <c r="AY584" s="178" t="s">
        <v>150</v>
      </c>
    </row>
    <row r="585" spans="1:65" s="2" customFormat="1" ht="16.5" customHeight="1">
      <c r="A585" s="32"/>
      <c r="B585" s="161"/>
      <c r="C585" s="162" t="s">
        <v>838</v>
      </c>
      <c r="D585" s="162" t="s">
        <v>152</v>
      </c>
      <c r="E585" s="163" t="s">
        <v>839</v>
      </c>
      <c r="F585" s="164" t="s">
        <v>840</v>
      </c>
      <c r="G585" s="165" t="s">
        <v>179</v>
      </c>
      <c r="H585" s="166">
        <v>1</v>
      </c>
      <c r="I585" s="167"/>
      <c r="J585" s="168">
        <f>ROUND(I585*H585,2)</f>
        <v>0</v>
      </c>
      <c r="K585" s="169"/>
      <c r="L585" s="33"/>
      <c r="M585" s="170" t="s">
        <v>1</v>
      </c>
      <c r="N585" s="171" t="s">
        <v>41</v>
      </c>
      <c r="O585" s="58"/>
      <c r="P585" s="172">
        <f>O585*H585</f>
        <v>0</v>
      </c>
      <c r="Q585" s="172">
        <v>1E-05</v>
      </c>
      <c r="R585" s="172">
        <f>Q585*H585</f>
        <v>1E-05</v>
      </c>
      <c r="S585" s="172">
        <v>0</v>
      </c>
      <c r="T585" s="173">
        <f>S585*H585</f>
        <v>0</v>
      </c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R585" s="174" t="s">
        <v>233</v>
      </c>
      <c r="AT585" s="174" t="s">
        <v>152</v>
      </c>
      <c r="AU585" s="174" t="s">
        <v>86</v>
      </c>
      <c r="AY585" s="17" t="s">
        <v>150</v>
      </c>
      <c r="BE585" s="175">
        <f>IF(N585="základní",J585,0)</f>
        <v>0</v>
      </c>
      <c r="BF585" s="175">
        <f>IF(N585="snížená",J585,0)</f>
        <v>0</v>
      </c>
      <c r="BG585" s="175">
        <f>IF(N585="zákl. přenesená",J585,0)</f>
        <v>0</v>
      </c>
      <c r="BH585" s="175">
        <f>IF(N585="sníž. přenesená",J585,0)</f>
        <v>0</v>
      </c>
      <c r="BI585" s="175">
        <f>IF(N585="nulová",J585,0)</f>
        <v>0</v>
      </c>
      <c r="BJ585" s="17" t="s">
        <v>84</v>
      </c>
      <c r="BK585" s="175">
        <f>ROUND(I585*H585,2)</f>
        <v>0</v>
      </c>
      <c r="BL585" s="17" t="s">
        <v>233</v>
      </c>
      <c r="BM585" s="174" t="s">
        <v>841</v>
      </c>
    </row>
    <row r="586" spans="1:65" s="2" customFormat="1" ht="21.75" customHeight="1">
      <c r="A586" s="32"/>
      <c r="B586" s="161"/>
      <c r="C586" s="162" t="s">
        <v>842</v>
      </c>
      <c r="D586" s="162" t="s">
        <v>152</v>
      </c>
      <c r="E586" s="163" t="s">
        <v>843</v>
      </c>
      <c r="F586" s="164" t="s">
        <v>844</v>
      </c>
      <c r="G586" s="165" t="s">
        <v>179</v>
      </c>
      <c r="H586" s="166">
        <v>2</v>
      </c>
      <c r="I586" s="167"/>
      <c r="J586" s="168">
        <f>ROUND(I586*H586,2)</f>
        <v>0</v>
      </c>
      <c r="K586" s="169"/>
      <c r="L586" s="33"/>
      <c r="M586" s="170" t="s">
        <v>1</v>
      </c>
      <c r="N586" s="171" t="s">
        <v>41</v>
      </c>
      <c r="O586" s="58"/>
      <c r="P586" s="172">
        <f>O586*H586</f>
        <v>0</v>
      </c>
      <c r="Q586" s="172">
        <v>1E-05</v>
      </c>
      <c r="R586" s="172">
        <f>Q586*H586</f>
        <v>2E-05</v>
      </c>
      <c r="S586" s="172">
        <v>0</v>
      </c>
      <c r="T586" s="173">
        <f>S586*H586</f>
        <v>0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74" t="s">
        <v>233</v>
      </c>
      <c r="AT586" s="174" t="s">
        <v>152</v>
      </c>
      <c r="AU586" s="174" t="s">
        <v>86</v>
      </c>
      <c r="AY586" s="17" t="s">
        <v>150</v>
      </c>
      <c r="BE586" s="175">
        <f>IF(N586="základní",J586,0)</f>
        <v>0</v>
      </c>
      <c r="BF586" s="175">
        <f>IF(N586="snížená",J586,0)</f>
        <v>0</v>
      </c>
      <c r="BG586" s="175">
        <f>IF(N586="zákl. přenesená",J586,0)</f>
        <v>0</v>
      </c>
      <c r="BH586" s="175">
        <f>IF(N586="sníž. přenesená",J586,0)</f>
        <v>0</v>
      </c>
      <c r="BI586" s="175">
        <f>IF(N586="nulová",J586,0)</f>
        <v>0</v>
      </c>
      <c r="BJ586" s="17" t="s">
        <v>84</v>
      </c>
      <c r="BK586" s="175">
        <f>ROUND(I586*H586,2)</f>
        <v>0</v>
      </c>
      <c r="BL586" s="17" t="s">
        <v>233</v>
      </c>
      <c r="BM586" s="174" t="s">
        <v>845</v>
      </c>
    </row>
    <row r="587" spans="2:51" s="13" customFormat="1" ht="12">
      <c r="B587" s="176"/>
      <c r="D587" s="177" t="s">
        <v>158</v>
      </c>
      <c r="E587" s="178" t="s">
        <v>1</v>
      </c>
      <c r="F587" s="179" t="s">
        <v>846</v>
      </c>
      <c r="H587" s="180">
        <v>2</v>
      </c>
      <c r="I587" s="181"/>
      <c r="L587" s="176"/>
      <c r="M587" s="182"/>
      <c r="N587" s="183"/>
      <c r="O587" s="183"/>
      <c r="P587" s="183"/>
      <c r="Q587" s="183"/>
      <c r="R587" s="183"/>
      <c r="S587" s="183"/>
      <c r="T587" s="184"/>
      <c r="AT587" s="178" t="s">
        <v>158</v>
      </c>
      <c r="AU587" s="178" t="s">
        <v>86</v>
      </c>
      <c r="AV587" s="13" t="s">
        <v>86</v>
      </c>
      <c r="AW587" s="13" t="s">
        <v>34</v>
      </c>
      <c r="AX587" s="13" t="s">
        <v>76</v>
      </c>
      <c r="AY587" s="178" t="s">
        <v>150</v>
      </c>
    </row>
    <row r="588" spans="1:65" s="2" customFormat="1" ht="33" customHeight="1">
      <c r="A588" s="32"/>
      <c r="B588" s="161"/>
      <c r="C588" s="162" t="s">
        <v>847</v>
      </c>
      <c r="D588" s="162" t="s">
        <v>152</v>
      </c>
      <c r="E588" s="163" t="s">
        <v>848</v>
      </c>
      <c r="F588" s="164" t="s">
        <v>849</v>
      </c>
      <c r="G588" s="165" t="s">
        <v>179</v>
      </c>
      <c r="H588" s="166">
        <v>2</v>
      </c>
      <c r="I588" s="167"/>
      <c r="J588" s="168">
        <f>ROUND(I588*H588,2)</f>
        <v>0</v>
      </c>
      <c r="K588" s="169"/>
      <c r="L588" s="33"/>
      <c r="M588" s="170" t="s">
        <v>1</v>
      </c>
      <c r="N588" s="171" t="s">
        <v>41</v>
      </c>
      <c r="O588" s="58"/>
      <c r="P588" s="172">
        <f>O588*H588</f>
        <v>0</v>
      </c>
      <c r="Q588" s="172">
        <v>1E-05</v>
      </c>
      <c r="R588" s="172">
        <f>Q588*H588</f>
        <v>2E-05</v>
      </c>
      <c r="S588" s="172">
        <v>0</v>
      </c>
      <c r="T588" s="173">
        <f>S588*H588</f>
        <v>0</v>
      </c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R588" s="174" t="s">
        <v>233</v>
      </c>
      <c r="AT588" s="174" t="s">
        <v>152</v>
      </c>
      <c r="AU588" s="174" t="s">
        <v>86</v>
      </c>
      <c r="AY588" s="17" t="s">
        <v>150</v>
      </c>
      <c r="BE588" s="175">
        <f>IF(N588="základní",J588,0)</f>
        <v>0</v>
      </c>
      <c r="BF588" s="175">
        <f>IF(N588="snížená",J588,0)</f>
        <v>0</v>
      </c>
      <c r="BG588" s="175">
        <f>IF(N588="zákl. přenesená",J588,0)</f>
        <v>0</v>
      </c>
      <c r="BH588" s="175">
        <f>IF(N588="sníž. přenesená",J588,0)</f>
        <v>0</v>
      </c>
      <c r="BI588" s="175">
        <f>IF(N588="nulová",J588,0)</f>
        <v>0</v>
      </c>
      <c r="BJ588" s="17" t="s">
        <v>84</v>
      </c>
      <c r="BK588" s="175">
        <f>ROUND(I588*H588,2)</f>
        <v>0</v>
      </c>
      <c r="BL588" s="17" t="s">
        <v>233</v>
      </c>
      <c r="BM588" s="174" t="s">
        <v>850</v>
      </c>
    </row>
    <row r="589" spans="2:51" s="13" customFormat="1" ht="12">
      <c r="B589" s="176"/>
      <c r="D589" s="177" t="s">
        <v>158</v>
      </c>
      <c r="E589" s="178" t="s">
        <v>1</v>
      </c>
      <c r="F589" s="179" t="s">
        <v>851</v>
      </c>
      <c r="H589" s="180">
        <v>2</v>
      </c>
      <c r="I589" s="181"/>
      <c r="L589" s="176"/>
      <c r="M589" s="182"/>
      <c r="N589" s="183"/>
      <c r="O589" s="183"/>
      <c r="P589" s="183"/>
      <c r="Q589" s="183"/>
      <c r="R589" s="183"/>
      <c r="S589" s="183"/>
      <c r="T589" s="184"/>
      <c r="AT589" s="178" t="s">
        <v>158</v>
      </c>
      <c r="AU589" s="178" t="s">
        <v>86</v>
      </c>
      <c r="AV589" s="13" t="s">
        <v>86</v>
      </c>
      <c r="AW589" s="13" t="s">
        <v>34</v>
      </c>
      <c r="AX589" s="13" t="s">
        <v>76</v>
      </c>
      <c r="AY589" s="178" t="s">
        <v>150</v>
      </c>
    </row>
    <row r="590" spans="1:65" s="2" customFormat="1" ht="21.75" customHeight="1">
      <c r="A590" s="32"/>
      <c r="B590" s="161"/>
      <c r="C590" s="162" t="s">
        <v>852</v>
      </c>
      <c r="D590" s="162" t="s">
        <v>152</v>
      </c>
      <c r="E590" s="163" t="s">
        <v>853</v>
      </c>
      <c r="F590" s="164" t="s">
        <v>854</v>
      </c>
      <c r="G590" s="165" t="s">
        <v>718</v>
      </c>
      <c r="H590" s="166">
        <v>1.472</v>
      </c>
      <c r="I590" s="167"/>
      <c r="J590" s="168">
        <f>ROUND(I590*H590,2)</f>
        <v>0</v>
      </c>
      <c r="K590" s="169"/>
      <c r="L590" s="33"/>
      <c r="M590" s="170" t="s">
        <v>1</v>
      </c>
      <c r="N590" s="171" t="s">
        <v>41</v>
      </c>
      <c r="O590" s="58"/>
      <c r="P590" s="172">
        <f>O590*H590</f>
        <v>0</v>
      </c>
      <c r="Q590" s="172">
        <v>0</v>
      </c>
      <c r="R590" s="172">
        <f>Q590*H590</f>
        <v>0</v>
      </c>
      <c r="S590" s="172">
        <v>0</v>
      </c>
      <c r="T590" s="173">
        <f>S590*H590</f>
        <v>0</v>
      </c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R590" s="174" t="s">
        <v>233</v>
      </c>
      <c r="AT590" s="174" t="s">
        <v>152</v>
      </c>
      <c r="AU590" s="174" t="s">
        <v>86</v>
      </c>
      <c r="AY590" s="17" t="s">
        <v>150</v>
      </c>
      <c r="BE590" s="175">
        <f>IF(N590="základní",J590,0)</f>
        <v>0</v>
      </c>
      <c r="BF590" s="175">
        <f>IF(N590="snížená",J590,0)</f>
        <v>0</v>
      </c>
      <c r="BG590" s="175">
        <f>IF(N590="zákl. přenesená",J590,0)</f>
        <v>0</v>
      </c>
      <c r="BH590" s="175">
        <f>IF(N590="sníž. přenesená",J590,0)</f>
        <v>0</v>
      </c>
      <c r="BI590" s="175">
        <f>IF(N590="nulová",J590,0)</f>
        <v>0</v>
      </c>
      <c r="BJ590" s="17" t="s">
        <v>84</v>
      </c>
      <c r="BK590" s="175">
        <f>ROUND(I590*H590,2)</f>
        <v>0</v>
      </c>
      <c r="BL590" s="17" t="s">
        <v>233</v>
      </c>
      <c r="BM590" s="174" t="s">
        <v>855</v>
      </c>
    </row>
    <row r="591" spans="2:63" s="12" customFormat="1" ht="22.9" customHeight="1">
      <c r="B591" s="148"/>
      <c r="D591" s="149" t="s">
        <v>75</v>
      </c>
      <c r="E591" s="159" t="s">
        <v>856</v>
      </c>
      <c r="F591" s="159" t="s">
        <v>857</v>
      </c>
      <c r="I591" s="151"/>
      <c r="J591" s="160">
        <f>BK591</f>
        <v>0</v>
      </c>
      <c r="L591" s="148"/>
      <c r="M591" s="153"/>
      <c r="N591" s="154"/>
      <c r="O591" s="154"/>
      <c r="P591" s="155">
        <f>SUM(P592:P612)</f>
        <v>0</v>
      </c>
      <c r="Q591" s="154"/>
      <c r="R591" s="155">
        <f>SUM(R592:R612)</f>
        <v>2.5555749999999993</v>
      </c>
      <c r="S591" s="154"/>
      <c r="T591" s="156">
        <f>SUM(T592:T612)</f>
        <v>0</v>
      </c>
      <c r="AR591" s="149" t="s">
        <v>86</v>
      </c>
      <c r="AT591" s="157" t="s">
        <v>75</v>
      </c>
      <c r="AU591" s="157" t="s">
        <v>84</v>
      </c>
      <c r="AY591" s="149" t="s">
        <v>150</v>
      </c>
      <c r="BK591" s="158">
        <f>SUM(BK592:BK612)</f>
        <v>0</v>
      </c>
    </row>
    <row r="592" spans="1:65" s="2" customFormat="1" ht="21.75" customHeight="1">
      <c r="A592" s="32"/>
      <c r="B592" s="161"/>
      <c r="C592" s="162" t="s">
        <v>858</v>
      </c>
      <c r="D592" s="162" t="s">
        <v>152</v>
      </c>
      <c r="E592" s="163" t="s">
        <v>859</v>
      </c>
      <c r="F592" s="164" t="s">
        <v>860</v>
      </c>
      <c r="G592" s="165" t="s">
        <v>179</v>
      </c>
      <c r="H592" s="166">
        <v>224</v>
      </c>
      <c r="I592" s="167"/>
      <c r="J592" s="168">
        <f>ROUND(I592*H592,2)</f>
        <v>0</v>
      </c>
      <c r="K592" s="169"/>
      <c r="L592" s="33"/>
      <c r="M592" s="170" t="s">
        <v>1</v>
      </c>
      <c r="N592" s="171" t="s">
        <v>41</v>
      </c>
      <c r="O592" s="58"/>
      <c r="P592" s="172">
        <f>O592*H592</f>
        <v>0</v>
      </c>
      <c r="Q592" s="172">
        <v>0</v>
      </c>
      <c r="R592" s="172">
        <f>Q592*H592</f>
        <v>0</v>
      </c>
      <c r="S592" s="172">
        <v>0</v>
      </c>
      <c r="T592" s="173">
        <f>S592*H592</f>
        <v>0</v>
      </c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R592" s="174" t="s">
        <v>233</v>
      </c>
      <c r="AT592" s="174" t="s">
        <v>152</v>
      </c>
      <c r="AU592" s="174" t="s">
        <v>86</v>
      </c>
      <c r="AY592" s="17" t="s">
        <v>150</v>
      </c>
      <c r="BE592" s="175">
        <f>IF(N592="základní",J592,0)</f>
        <v>0</v>
      </c>
      <c r="BF592" s="175">
        <f>IF(N592="snížená",J592,0)</f>
        <v>0</v>
      </c>
      <c r="BG592" s="175">
        <f>IF(N592="zákl. přenesená",J592,0)</f>
        <v>0</v>
      </c>
      <c r="BH592" s="175">
        <f>IF(N592="sníž. přenesená",J592,0)</f>
        <v>0</v>
      </c>
      <c r="BI592" s="175">
        <f>IF(N592="nulová",J592,0)</f>
        <v>0</v>
      </c>
      <c r="BJ592" s="17" t="s">
        <v>84</v>
      </c>
      <c r="BK592" s="175">
        <f>ROUND(I592*H592,2)</f>
        <v>0</v>
      </c>
      <c r="BL592" s="17" t="s">
        <v>233</v>
      </c>
      <c r="BM592" s="174" t="s">
        <v>861</v>
      </c>
    </row>
    <row r="593" spans="2:51" s="13" customFormat="1" ht="12">
      <c r="B593" s="176"/>
      <c r="D593" s="177" t="s">
        <v>158</v>
      </c>
      <c r="E593" s="178" t="s">
        <v>1</v>
      </c>
      <c r="F593" s="179" t="s">
        <v>862</v>
      </c>
      <c r="H593" s="180">
        <v>224</v>
      </c>
      <c r="I593" s="181"/>
      <c r="L593" s="176"/>
      <c r="M593" s="182"/>
      <c r="N593" s="183"/>
      <c r="O593" s="183"/>
      <c r="P593" s="183"/>
      <c r="Q593" s="183"/>
      <c r="R593" s="183"/>
      <c r="S593" s="183"/>
      <c r="T593" s="184"/>
      <c r="AT593" s="178" t="s">
        <v>158</v>
      </c>
      <c r="AU593" s="178" t="s">
        <v>86</v>
      </c>
      <c r="AV593" s="13" t="s">
        <v>86</v>
      </c>
      <c r="AW593" s="13" t="s">
        <v>34</v>
      </c>
      <c r="AX593" s="13" t="s">
        <v>76</v>
      </c>
      <c r="AY593" s="178" t="s">
        <v>150</v>
      </c>
    </row>
    <row r="594" spans="1:65" s="2" customFormat="1" ht="33" customHeight="1">
      <c r="A594" s="32"/>
      <c r="B594" s="161"/>
      <c r="C594" s="162" t="s">
        <v>863</v>
      </c>
      <c r="D594" s="162" t="s">
        <v>152</v>
      </c>
      <c r="E594" s="163" t="s">
        <v>864</v>
      </c>
      <c r="F594" s="164" t="s">
        <v>865</v>
      </c>
      <c r="G594" s="165" t="s">
        <v>179</v>
      </c>
      <c r="H594" s="166">
        <v>343</v>
      </c>
      <c r="I594" s="167"/>
      <c r="J594" s="168">
        <f>ROUND(I594*H594,2)</f>
        <v>0</v>
      </c>
      <c r="K594" s="169"/>
      <c r="L594" s="33"/>
      <c r="M594" s="170" t="s">
        <v>1</v>
      </c>
      <c r="N594" s="171" t="s">
        <v>41</v>
      </c>
      <c r="O594" s="58"/>
      <c r="P594" s="172">
        <f>O594*H594</f>
        <v>0</v>
      </c>
      <c r="Q594" s="172">
        <v>0</v>
      </c>
      <c r="R594" s="172">
        <f>Q594*H594</f>
        <v>0</v>
      </c>
      <c r="S594" s="172">
        <v>0</v>
      </c>
      <c r="T594" s="173">
        <f>S594*H594</f>
        <v>0</v>
      </c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R594" s="174" t="s">
        <v>233</v>
      </c>
      <c r="AT594" s="174" t="s">
        <v>152</v>
      </c>
      <c r="AU594" s="174" t="s">
        <v>86</v>
      </c>
      <c r="AY594" s="17" t="s">
        <v>150</v>
      </c>
      <c r="BE594" s="175">
        <f>IF(N594="základní",J594,0)</f>
        <v>0</v>
      </c>
      <c r="BF594" s="175">
        <f>IF(N594="snížená",J594,0)</f>
        <v>0</v>
      </c>
      <c r="BG594" s="175">
        <f>IF(N594="zákl. přenesená",J594,0)</f>
        <v>0</v>
      </c>
      <c r="BH594" s="175">
        <f>IF(N594="sníž. přenesená",J594,0)</f>
        <v>0</v>
      </c>
      <c r="BI594" s="175">
        <f>IF(N594="nulová",J594,0)</f>
        <v>0</v>
      </c>
      <c r="BJ594" s="17" t="s">
        <v>84</v>
      </c>
      <c r="BK594" s="175">
        <f>ROUND(I594*H594,2)</f>
        <v>0</v>
      </c>
      <c r="BL594" s="17" t="s">
        <v>233</v>
      </c>
      <c r="BM594" s="174" t="s">
        <v>866</v>
      </c>
    </row>
    <row r="595" spans="2:51" s="13" customFormat="1" ht="12">
      <c r="B595" s="176"/>
      <c r="D595" s="177" t="s">
        <v>158</v>
      </c>
      <c r="E595" s="178" t="s">
        <v>1</v>
      </c>
      <c r="F595" s="179" t="s">
        <v>867</v>
      </c>
      <c r="H595" s="180">
        <v>343</v>
      </c>
      <c r="I595" s="181"/>
      <c r="L595" s="176"/>
      <c r="M595" s="182"/>
      <c r="N595" s="183"/>
      <c r="O595" s="183"/>
      <c r="P595" s="183"/>
      <c r="Q595" s="183"/>
      <c r="R595" s="183"/>
      <c r="S595" s="183"/>
      <c r="T595" s="184"/>
      <c r="AT595" s="178" t="s">
        <v>158</v>
      </c>
      <c r="AU595" s="178" t="s">
        <v>86</v>
      </c>
      <c r="AV595" s="13" t="s">
        <v>86</v>
      </c>
      <c r="AW595" s="13" t="s">
        <v>34</v>
      </c>
      <c r="AX595" s="13" t="s">
        <v>76</v>
      </c>
      <c r="AY595" s="178" t="s">
        <v>150</v>
      </c>
    </row>
    <row r="596" spans="1:65" s="2" customFormat="1" ht="21.75" customHeight="1">
      <c r="A596" s="32"/>
      <c r="B596" s="161"/>
      <c r="C596" s="162" t="s">
        <v>868</v>
      </c>
      <c r="D596" s="162" t="s">
        <v>152</v>
      </c>
      <c r="E596" s="163" t="s">
        <v>869</v>
      </c>
      <c r="F596" s="164" t="s">
        <v>870</v>
      </c>
      <c r="G596" s="165" t="s">
        <v>155</v>
      </c>
      <c r="H596" s="166">
        <v>240.7</v>
      </c>
      <c r="I596" s="167"/>
      <c r="J596" s="168">
        <f>ROUND(I596*H596,2)</f>
        <v>0</v>
      </c>
      <c r="K596" s="169"/>
      <c r="L596" s="33"/>
      <c r="M596" s="170" t="s">
        <v>1</v>
      </c>
      <c r="N596" s="171" t="s">
        <v>41</v>
      </c>
      <c r="O596" s="58"/>
      <c r="P596" s="172">
        <f>O596*H596</f>
        <v>0</v>
      </c>
      <c r="Q596" s="172">
        <v>0</v>
      </c>
      <c r="R596" s="172">
        <f>Q596*H596</f>
        <v>0</v>
      </c>
      <c r="S596" s="172">
        <v>0</v>
      </c>
      <c r="T596" s="173">
        <f>S596*H596</f>
        <v>0</v>
      </c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R596" s="174" t="s">
        <v>233</v>
      </c>
      <c r="AT596" s="174" t="s">
        <v>152</v>
      </c>
      <c r="AU596" s="174" t="s">
        <v>86</v>
      </c>
      <c r="AY596" s="17" t="s">
        <v>150</v>
      </c>
      <c r="BE596" s="175">
        <f>IF(N596="základní",J596,0)</f>
        <v>0</v>
      </c>
      <c r="BF596" s="175">
        <f>IF(N596="snížená",J596,0)</f>
        <v>0</v>
      </c>
      <c r="BG596" s="175">
        <f>IF(N596="zákl. přenesená",J596,0)</f>
        <v>0</v>
      </c>
      <c r="BH596" s="175">
        <f>IF(N596="sníž. přenesená",J596,0)</f>
        <v>0</v>
      </c>
      <c r="BI596" s="175">
        <f>IF(N596="nulová",J596,0)</f>
        <v>0</v>
      </c>
      <c r="BJ596" s="17" t="s">
        <v>84</v>
      </c>
      <c r="BK596" s="175">
        <f>ROUND(I596*H596,2)</f>
        <v>0</v>
      </c>
      <c r="BL596" s="17" t="s">
        <v>233</v>
      </c>
      <c r="BM596" s="174" t="s">
        <v>871</v>
      </c>
    </row>
    <row r="597" spans="2:51" s="13" customFormat="1" ht="22.5">
      <c r="B597" s="176"/>
      <c r="D597" s="177" t="s">
        <v>158</v>
      </c>
      <c r="E597" s="178" t="s">
        <v>1</v>
      </c>
      <c r="F597" s="179" t="s">
        <v>872</v>
      </c>
      <c r="H597" s="180">
        <v>240.7</v>
      </c>
      <c r="I597" s="181"/>
      <c r="L597" s="176"/>
      <c r="M597" s="182"/>
      <c r="N597" s="183"/>
      <c r="O597" s="183"/>
      <c r="P597" s="183"/>
      <c r="Q597" s="183"/>
      <c r="R597" s="183"/>
      <c r="S597" s="183"/>
      <c r="T597" s="184"/>
      <c r="AT597" s="178" t="s">
        <v>158</v>
      </c>
      <c r="AU597" s="178" t="s">
        <v>86</v>
      </c>
      <c r="AV597" s="13" t="s">
        <v>86</v>
      </c>
      <c r="AW597" s="13" t="s">
        <v>34</v>
      </c>
      <c r="AX597" s="13" t="s">
        <v>76</v>
      </c>
      <c r="AY597" s="178" t="s">
        <v>150</v>
      </c>
    </row>
    <row r="598" spans="1:65" s="2" customFormat="1" ht="21.75" customHeight="1">
      <c r="A598" s="32"/>
      <c r="B598" s="161"/>
      <c r="C598" s="185" t="s">
        <v>873</v>
      </c>
      <c r="D598" s="185" t="s">
        <v>168</v>
      </c>
      <c r="E598" s="186" t="s">
        <v>874</v>
      </c>
      <c r="F598" s="187" t="s">
        <v>875</v>
      </c>
      <c r="G598" s="188" t="s">
        <v>155</v>
      </c>
      <c r="H598" s="189">
        <v>247.921</v>
      </c>
      <c r="I598" s="190"/>
      <c r="J598" s="191">
        <f>ROUND(I598*H598,2)</f>
        <v>0</v>
      </c>
      <c r="K598" s="192"/>
      <c r="L598" s="193"/>
      <c r="M598" s="194" t="s">
        <v>1</v>
      </c>
      <c r="N598" s="195" t="s">
        <v>41</v>
      </c>
      <c r="O598" s="58"/>
      <c r="P598" s="172">
        <f>O598*H598</f>
        <v>0</v>
      </c>
      <c r="Q598" s="172">
        <v>0.00392</v>
      </c>
      <c r="R598" s="172">
        <f>Q598*H598</f>
        <v>0.9718503199999999</v>
      </c>
      <c r="S598" s="172">
        <v>0</v>
      </c>
      <c r="T598" s="173">
        <f>S598*H598</f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74" t="s">
        <v>342</v>
      </c>
      <c r="AT598" s="174" t="s">
        <v>168</v>
      </c>
      <c r="AU598" s="174" t="s">
        <v>86</v>
      </c>
      <c r="AY598" s="17" t="s">
        <v>150</v>
      </c>
      <c r="BE598" s="175">
        <f>IF(N598="základní",J598,0)</f>
        <v>0</v>
      </c>
      <c r="BF598" s="175">
        <f>IF(N598="snížená",J598,0)</f>
        <v>0</v>
      </c>
      <c r="BG598" s="175">
        <f>IF(N598="zákl. přenesená",J598,0)</f>
        <v>0</v>
      </c>
      <c r="BH598" s="175">
        <f>IF(N598="sníž. přenesená",J598,0)</f>
        <v>0</v>
      </c>
      <c r="BI598" s="175">
        <f>IF(N598="nulová",J598,0)</f>
        <v>0</v>
      </c>
      <c r="BJ598" s="17" t="s">
        <v>84</v>
      </c>
      <c r="BK598" s="175">
        <f>ROUND(I598*H598,2)</f>
        <v>0</v>
      </c>
      <c r="BL598" s="17" t="s">
        <v>233</v>
      </c>
      <c r="BM598" s="174" t="s">
        <v>876</v>
      </c>
    </row>
    <row r="599" spans="2:51" s="13" customFormat="1" ht="12">
      <c r="B599" s="176"/>
      <c r="D599" s="177" t="s">
        <v>158</v>
      </c>
      <c r="F599" s="179" t="s">
        <v>877</v>
      </c>
      <c r="H599" s="180">
        <v>247.921</v>
      </c>
      <c r="I599" s="181"/>
      <c r="L599" s="176"/>
      <c r="M599" s="182"/>
      <c r="N599" s="183"/>
      <c r="O599" s="183"/>
      <c r="P599" s="183"/>
      <c r="Q599" s="183"/>
      <c r="R599" s="183"/>
      <c r="S599" s="183"/>
      <c r="T599" s="184"/>
      <c r="AT599" s="178" t="s">
        <v>158</v>
      </c>
      <c r="AU599" s="178" t="s">
        <v>86</v>
      </c>
      <c r="AV599" s="13" t="s">
        <v>86</v>
      </c>
      <c r="AW599" s="13" t="s">
        <v>3</v>
      </c>
      <c r="AX599" s="13" t="s">
        <v>84</v>
      </c>
      <c r="AY599" s="178" t="s">
        <v>150</v>
      </c>
    </row>
    <row r="600" spans="1:65" s="2" customFormat="1" ht="21.75" customHeight="1">
      <c r="A600" s="32"/>
      <c r="B600" s="161"/>
      <c r="C600" s="185" t="s">
        <v>878</v>
      </c>
      <c r="D600" s="185" t="s">
        <v>168</v>
      </c>
      <c r="E600" s="186" t="s">
        <v>879</v>
      </c>
      <c r="F600" s="187" t="s">
        <v>880</v>
      </c>
      <c r="G600" s="188" t="s">
        <v>155</v>
      </c>
      <c r="H600" s="189">
        <v>247.921</v>
      </c>
      <c r="I600" s="190"/>
      <c r="J600" s="191">
        <f>ROUND(I600*H600,2)</f>
        <v>0</v>
      </c>
      <c r="K600" s="192"/>
      <c r="L600" s="193"/>
      <c r="M600" s="194" t="s">
        <v>1</v>
      </c>
      <c r="N600" s="195" t="s">
        <v>41</v>
      </c>
      <c r="O600" s="58"/>
      <c r="P600" s="172">
        <f>O600*H600</f>
        <v>0</v>
      </c>
      <c r="Q600" s="172">
        <v>0.00448</v>
      </c>
      <c r="R600" s="172">
        <f>Q600*H600</f>
        <v>1.1106860799999998</v>
      </c>
      <c r="S600" s="172">
        <v>0</v>
      </c>
      <c r="T600" s="173">
        <f>S600*H600</f>
        <v>0</v>
      </c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R600" s="174" t="s">
        <v>342</v>
      </c>
      <c r="AT600" s="174" t="s">
        <v>168</v>
      </c>
      <c r="AU600" s="174" t="s">
        <v>86</v>
      </c>
      <c r="AY600" s="17" t="s">
        <v>150</v>
      </c>
      <c r="BE600" s="175">
        <f>IF(N600="základní",J600,0)</f>
        <v>0</v>
      </c>
      <c r="BF600" s="175">
        <f>IF(N600="snížená",J600,0)</f>
        <v>0</v>
      </c>
      <c r="BG600" s="175">
        <f>IF(N600="zákl. přenesená",J600,0)</f>
        <v>0</v>
      </c>
      <c r="BH600" s="175">
        <f>IF(N600="sníž. přenesená",J600,0)</f>
        <v>0</v>
      </c>
      <c r="BI600" s="175">
        <f>IF(N600="nulová",J600,0)</f>
        <v>0</v>
      </c>
      <c r="BJ600" s="17" t="s">
        <v>84</v>
      </c>
      <c r="BK600" s="175">
        <f>ROUND(I600*H600,2)</f>
        <v>0</v>
      </c>
      <c r="BL600" s="17" t="s">
        <v>233</v>
      </c>
      <c r="BM600" s="174" t="s">
        <v>881</v>
      </c>
    </row>
    <row r="601" spans="2:51" s="13" customFormat="1" ht="12">
      <c r="B601" s="176"/>
      <c r="D601" s="177" t="s">
        <v>158</v>
      </c>
      <c r="E601" s="178" t="s">
        <v>1</v>
      </c>
      <c r="F601" s="179" t="s">
        <v>882</v>
      </c>
      <c r="H601" s="180">
        <v>240.7</v>
      </c>
      <c r="I601" s="181"/>
      <c r="L601" s="176"/>
      <c r="M601" s="182"/>
      <c r="N601" s="183"/>
      <c r="O601" s="183"/>
      <c r="P601" s="183"/>
      <c r="Q601" s="183"/>
      <c r="R601" s="183"/>
      <c r="S601" s="183"/>
      <c r="T601" s="184"/>
      <c r="AT601" s="178" t="s">
        <v>158</v>
      </c>
      <c r="AU601" s="178" t="s">
        <v>86</v>
      </c>
      <c r="AV601" s="13" t="s">
        <v>86</v>
      </c>
      <c r="AW601" s="13" t="s">
        <v>34</v>
      </c>
      <c r="AX601" s="13" t="s">
        <v>76</v>
      </c>
      <c r="AY601" s="178" t="s">
        <v>150</v>
      </c>
    </row>
    <row r="602" spans="2:51" s="13" customFormat="1" ht="12">
      <c r="B602" s="176"/>
      <c r="D602" s="177" t="s">
        <v>158</v>
      </c>
      <c r="F602" s="179" t="s">
        <v>877</v>
      </c>
      <c r="H602" s="180">
        <v>247.921</v>
      </c>
      <c r="I602" s="181"/>
      <c r="L602" s="176"/>
      <c r="M602" s="182"/>
      <c r="N602" s="183"/>
      <c r="O602" s="183"/>
      <c r="P602" s="183"/>
      <c r="Q602" s="183"/>
      <c r="R602" s="183"/>
      <c r="S602" s="183"/>
      <c r="T602" s="184"/>
      <c r="AT602" s="178" t="s">
        <v>158</v>
      </c>
      <c r="AU602" s="178" t="s">
        <v>86</v>
      </c>
      <c r="AV602" s="13" t="s">
        <v>86</v>
      </c>
      <c r="AW602" s="13" t="s">
        <v>3</v>
      </c>
      <c r="AX602" s="13" t="s">
        <v>84</v>
      </c>
      <c r="AY602" s="178" t="s">
        <v>150</v>
      </c>
    </row>
    <row r="603" spans="1:65" s="2" customFormat="1" ht="33" customHeight="1">
      <c r="A603" s="32"/>
      <c r="B603" s="161"/>
      <c r="C603" s="162" t="s">
        <v>883</v>
      </c>
      <c r="D603" s="162" t="s">
        <v>152</v>
      </c>
      <c r="E603" s="163" t="s">
        <v>884</v>
      </c>
      <c r="F603" s="164" t="s">
        <v>885</v>
      </c>
      <c r="G603" s="165" t="s">
        <v>155</v>
      </c>
      <c r="H603" s="166">
        <v>36.1</v>
      </c>
      <c r="I603" s="167"/>
      <c r="J603" s="168">
        <f>ROUND(I603*H603,2)</f>
        <v>0</v>
      </c>
      <c r="K603" s="169"/>
      <c r="L603" s="33"/>
      <c r="M603" s="170" t="s">
        <v>1</v>
      </c>
      <c r="N603" s="171" t="s">
        <v>41</v>
      </c>
      <c r="O603" s="58"/>
      <c r="P603" s="172">
        <f>O603*H603</f>
        <v>0</v>
      </c>
      <c r="Q603" s="172">
        <v>0.00623</v>
      </c>
      <c r="R603" s="172">
        <f>Q603*H603</f>
        <v>0.22490300000000002</v>
      </c>
      <c r="S603" s="172">
        <v>0</v>
      </c>
      <c r="T603" s="173">
        <f>S603*H603</f>
        <v>0</v>
      </c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R603" s="174" t="s">
        <v>233</v>
      </c>
      <c r="AT603" s="174" t="s">
        <v>152</v>
      </c>
      <c r="AU603" s="174" t="s">
        <v>86</v>
      </c>
      <c r="AY603" s="17" t="s">
        <v>150</v>
      </c>
      <c r="BE603" s="175">
        <f>IF(N603="základní",J603,0)</f>
        <v>0</v>
      </c>
      <c r="BF603" s="175">
        <f>IF(N603="snížená",J603,0)</f>
        <v>0</v>
      </c>
      <c r="BG603" s="175">
        <f>IF(N603="zákl. přenesená",J603,0)</f>
        <v>0</v>
      </c>
      <c r="BH603" s="175">
        <f>IF(N603="sníž. přenesená",J603,0)</f>
        <v>0</v>
      </c>
      <c r="BI603" s="175">
        <f>IF(N603="nulová",J603,0)</f>
        <v>0</v>
      </c>
      <c r="BJ603" s="17" t="s">
        <v>84</v>
      </c>
      <c r="BK603" s="175">
        <f>ROUND(I603*H603,2)</f>
        <v>0</v>
      </c>
      <c r="BL603" s="17" t="s">
        <v>233</v>
      </c>
      <c r="BM603" s="174" t="s">
        <v>886</v>
      </c>
    </row>
    <row r="604" spans="2:51" s="13" customFormat="1" ht="12">
      <c r="B604" s="176"/>
      <c r="D604" s="177" t="s">
        <v>158</v>
      </c>
      <c r="E604" s="178" t="s">
        <v>1</v>
      </c>
      <c r="F604" s="179" t="s">
        <v>887</v>
      </c>
      <c r="H604" s="180">
        <v>36.1</v>
      </c>
      <c r="I604" s="181"/>
      <c r="L604" s="176"/>
      <c r="M604" s="182"/>
      <c r="N604" s="183"/>
      <c r="O604" s="183"/>
      <c r="P604" s="183"/>
      <c r="Q604" s="183"/>
      <c r="R604" s="183"/>
      <c r="S604" s="183"/>
      <c r="T604" s="184"/>
      <c r="AT604" s="178" t="s">
        <v>158</v>
      </c>
      <c r="AU604" s="178" t="s">
        <v>86</v>
      </c>
      <c r="AV604" s="13" t="s">
        <v>86</v>
      </c>
      <c r="AW604" s="13" t="s">
        <v>34</v>
      </c>
      <c r="AX604" s="13" t="s">
        <v>76</v>
      </c>
      <c r="AY604" s="178" t="s">
        <v>150</v>
      </c>
    </row>
    <row r="605" spans="1:65" s="2" customFormat="1" ht="16.5" customHeight="1">
      <c r="A605" s="32"/>
      <c r="B605" s="161"/>
      <c r="C605" s="185" t="s">
        <v>888</v>
      </c>
      <c r="D605" s="185" t="s">
        <v>168</v>
      </c>
      <c r="E605" s="186" t="s">
        <v>889</v>
      </c>
      <c r="F605" s="187" t="s">
        <v>890</v>
      </c>
      <c r="G605" s="188" t="s">
        <v>155</v>
      </c>
      <c r="H605" s="189">
        <v>38.266</v>
      </c>
      <c r="I605" s="190"/>
      <c r="J605" s="191">
        <f>ROUND(I605*H605,2)</f>
        <v>0</v>
      </c>
      <c r="K605" s="192"/>
      <c r="L605" s="193"/>
      <c r="M605" s="194" t="s">
        <v>1</v>
      </c>
      <c r="N605" s="195" t="s">
        <v>41</v>
      </c>
      <c r="O605" s="58"/>
      <c r="P605" s="172">
        <f>O605*H605</f>
        <v>0</v>
      </c>
      <c r="Q605" s="172">
        <v>0.0045</v>
      </c>
      <c r="R605" s="172">
        <f>Q605*H605</f>
        <v>0.172197</v>
      </c>
      <c r="S605" s="172">
        <v>0</v>
      </c>
      <c r="T605" s="173">
        <f>S605*H605</f>
        <v>0</v>
      </c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R605" s="174" t="s">
        <v>342</v>
      </c>
      <c r="AT605" s="174" t="s">
        <v>168</v>
      </c>
      <c r="AU605" s="174" t="s">
        <v>86</v>
      </c>
      <c r="AY605" s="17" t="s">
        <v>150</v>
      </c>
      <c r="BE605" s="175">
        <f>IF(N605="základní",J605,0)</f>
        <v>0</v>
      </c>
      <c r="BF605" s="175">
        <f>IF(N605="snížená",J605,0)</f>
        <v>0</v>
      </c>
      <c r="BG605" s="175">
        <f>IF(N605="zákl. přenesená",J605,0)</f>
        <v>0</v>
      </c>
      <c r="BH605" s="175">
        <f>IF(N605="sníž. přenesená",J605,0)</f>
        <v>0</v>
      </c>
      <c r="BI605" s="175">
        <f>IF(N605="nulová",J605,0)</f>
        <v>0</v>
      </c>
      <c r="BJ605" s="17" t="s">
        <v>84</v>
      </c>
      <c r="BK605" s="175">
        <f>ROUND(I605*H605,2)</f>
        <v>0</v>
      </c>
      <c r="BL605" s="17" t="s">
        <v>233</v>
      </c>
      <c r="BM605" s="174" t="s">
        <v>891</v>
      </c>
    </row>
    <row r="606" spans="2:51" s="13" customFormat="1" ht="12">
      <c r="B606" s="176"/>
      <c r="D606" s="177" t="s">
        <v>158</v>
      </c>
      <c r="F606" s="179" t="s">
        <v>892</v>
      </c>
      <c r="H606" s="180">
        <v>38.266</v>
      </c>
      <c r="I606" s="181"/>
      <c r="L606" s="176"/>
      <c r="M606" s="182"/>
      <c r="N606" s="183"/>
      <c r="O606" s="183"/>
      <c r="P606" s="183"/>
      <c r="Q606" s="183"/>
      <c r="R606" s="183"/>
      <c r="S606" s="183"/>
      <c r="T606" s="184"/>
      <c r="AT606" s="178" t="s">
        <v>158</v>
      </c>
      <c r="AU606" s="178" t="s">
        <v>86</v>
      </c>
      <c r="AV606" s="13" t="s">
        <v>86</v>
      </c>
      <c r="AW606" s="13" t="s">
        <v>3</v>
      </c>
      <c r="AX606" s="13" t="s">
        <v>84</v>
      </c>
      <c r="AY606" s="178" t="s">
        <v>150</v>
      </c>
    </row>
    <row r="607" spans="1:65" s="2" customFormat="1" ht="21.75" customHeight="1">
      <c r="A607" s="32"/>
      <c r="B607" s="161"/>
      <c r="C607" s="162" t="s">
        <v>893</v>
      </c>
      <c r="D607" s="162" t="s">
        <v>152</v>
      </c>
      <c r="E607" s="163" t="s">
        <v>894</v>
      </c>
      <c r="F607" s="164" t="s">
        <v>895</v>
      </c>
      <c r="G607" s="165" t="s">
        <v>155</v>
      </c>
      <c r="H607" s="166">
        <v>345.2</v>
      </c>
      <c r="I607" s="167"/>
      <c r="J607" s="168">
        <f>ROUND(I607*H607,2)</f>
        <v>0</v>
      </c>
      <c r="K607" s="169"/>
      <c r="L607" s="33"/>
      <c r="M607" s="170" t="s">
        <v>1</v>
      </c>
      <c r="N607" s="171" t="s">
        <v>41</v>
      </c>
      <c r="O607" s="58"/>
      <c r="P607" s="172">
        <f>O607*H607</f>
        <v>0</v>
      </c>
      <c r="Q607" s="172">
        <v>1E-05</v>
      </c>
      <c r="R607" s="172">
        <f>Q607*H607</f>
        <v>0.003452</v>
      </c>
      <c r="S607" s="172">
        <v>0</v>
      </c>
      <c r="T607" s="173">
        <f>S607*H607</f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74" t="s">
        <v>233</v>
      </c>
      <c r="AT607" s="174" t="s">
        <v>152</v>
      </c>
      <c r="AU607" s="174" t="s">
        <v>86</v>
      </c>
      <c r="AY607" s="17" t="s">
        <v>150</v>
      </c>
      <c r="BE607" s="175">
        <f>IF(N607="základní",J607,0)</f>
        <v>0</v>
      </c>
      <c r="BF607" s="175">
        <f>IF(N607="snížená",J607,0)</f>
        <v>0</v>
      </c>
      <c r="BG607" s="175">
        <f>IF(N607="zákl. přenesená",J607,0)</f>
        <v>0</v>
      </c>
      <c r="BH607" s="175">
        <f>IF(N607="sníž. přenesená",J607,0)</f>
        <v>0</v>
      </c>
      <c r="BI607" s="175">
        <f>IF(N607="nulová",J607,0)</f>
        <v>0</v>
      </c>
      <c r="BJ607" s="17" t="s">
        <v>84</v>
      </c>
      <c r="BK607" s="175">
        <f>ROUND(I607*H607,2)</f>
        <v>0</v>
      </c>
      <c r="BL607" s="17" t="s">
        <v>233</v>
      </c>
      <c r="BM607" s="174" t="s">
        <v>896</v>
      </c>
    </row>
    <row r="608" spans="2:51" s="13" customFormat="1" ht="12">
      <c r="B608" s="176"/>
      <c r="D608" s="177" t="s">
        <v>158</v>
      </c>
      <c r="E608" s="178" t="s">
        <v>1</v>
      </c>
      <c r="F608" s="179" t="s">
        <v>897</v>
      </c>
      <c r="H608" s="180">
        <v>345.2</v>
      </c>
      <c r="I608" s="181"/>
      <c r="L608" s="176"/>
      <c r="M608" s="182"/>
      <c r="N608" s="183"/>
      <c r="O608" s="183"/>
      <c r="P608" s="183"/>
      <c r="Q608" s="183"/>
      <c r="R608" s="183"/>
      <c r="S608" s="183"/>
      <c r="T608" s="184"/>
      <c r="AT608" s="178" t="s">
        <v>158</v>
      </c>
      <c r="AU608" s="178" t="s">
        <v>86</v>
      </c>
      <c r="AV608" s="13" t="s">
        <v>86</v>
      </c>
      <c r="AW608" s="13" t="s">
        <v>34</v>
      </c>
      <c r="AX608" s="13" t="s">
        <v>76</v>
      </c>
      <c r="AY608" s="178" t="s">
        <v>150</v>
      </c>
    </row>
    <row r="609" spans="1:65" s="2" customFormat="1" ht="16.5" customHeight="1">
      <c r="A609" s="32"/>
      <c r="B609" s="161"/>
      <c r="C609" s="185" t="s">
        <v>898</v>
      </c>
      <c r="D609" s="185" t="s">
        <v>168</v>
      </c>
      <c r="E609" s="186" t="s">
        <v>899</v>
      </c>
      <c r="F609" s="187" t="s">
        <v>900</v>
      </c>
      <c r="G609" s="188" t="s">
        <v>155</v>
      </c>
      <c r="H609" s="189">
        <v>396.98</v>
      </c>
      <c r="I609" s="190"/>
      <c r="J609" s="191">
        <f>ROUND(I609*H609,2)</f>
        <v>0</v>
      </c>
      <c r="K609" s="192"/>
      <c r="L609" s="193"/>
      <c r="M609" s="194" t="s">
        <v>1</v>
      </c>
      <c r="N609" s="195" t="s">
        <v>41</v>
      </c>
      <c r="O609" s="58"/>
      <c r="P609" s="172">
        <f>O609*H609</f>
        <v>0</v>
      </c>
      <c r="Q609" s="172">
        <v>0.00017</v>
      </c>
      <c r="R609" s="172">
        <f>Q609*H609</f>
        <v>0.06748660000000001</v>
      </c>
      <c r="S609" s="172">
        <v>0</v>
      </c>
      <c r="T609" s="173">
        <f>S609*H609</f>
        <v>0</v>
      </c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R609" s="174" t="s">
        <v>342</v>
      </c>
      <c r="AT609" s="174" t="s">
        <v>168</v>
      </c>
      <c r="AU609" s="174" t="s">
        <v>86</v>
      </c>
      <c r="AY609" s="17" t="s">
        <v>150</v>
      </c>
      <c r="BE609" s="175">
        <f>IF(N609="základní",J609,0)</f>
        <v>0</v>
      </c>
      <c r="BF609" s="175">
        <f>IF(N609="snížená",J609,0)</f>
        <v>0</v>
      </c>
      <c r="BG609" s="175">
        <f>IF(N609="zákl. přenesená",J609,0)</f>
        <v>0</v>
      </c>
      <c r="BH609" s="175">
        <f>IF(N609="sníž. přenesená",J609,0)</f>
        <v>0</v>
      </c>
      <c r="BI609" s="175">
        <f>IF(N609="nulová",J609,0)</f>
        <v>0</v>
      </c>
      <c r="BJ609" s="17" t="s">
        <v>84</v>
      </c>
      <c r="BK609" s="175">
        <f>ROUND(I609*H609,2)</f>
        <v>0</v>
      </c>
      <c r="BL609" s="17" t="s">
        <v>233</v>
      </c>
      <c r="BM609" s="174" t="s">
        <v>901</v>
      </c>
    </row>
    <row r="610" spans="2:51" s="13" customFormat="1" ht="12">
      <c r="B610" s="176"/>
      <c r="D610" s="177" t="s">
        <v>158</v>
      </c>
      <c r="F610" s="179" t="s">
        <v>902</v>
      </c>
      <c r="H610" s="180">
        <v>396.98</v>
      </c>
      <c r="I610" s="181"/>
      <c r="L610" s="176"/>
      <c r="M610" s="182"/>
      <c r="N610" s="183"/>
      <c r="O610" s="183"/>
      <c r="P610" s="183"/>
      <c r="Q610" s="183"/>
      <c r="R610" s="183"/>
      <c r="S610" s="183"/>
      <c r="T610" s="184"/>
      <c r="AT610" s="178" t="s">
        <v>158</v>
      </c>
      <c r="AU610" s="178" t="s">
        <v>86</v>
      </c>
      <c r="AV610" s="13" t="s">
        <v>86</v>
      </c>
      <c r="AW610" s="13" t="s">
        <v>3</v>
      </c>
      <c r="AX610" s="13" t="s">
        <v>84</v>
      </c>
      <c r="AY610" s="178" t="s">
        <v>150</v>
      </c>
    </row>
    <row r="611" spans="1:65" s="2" customFormat="1" ht="16.5" customHeight="1">
      <c r="A611" s="32"/>
      <c r="B611" s="161"/>
      <c r="C611" s="185" t="s">
        <v>903</v>
      </c>
      <c r="D611" s="185" t="s">
        <v>168</v>
      </c>
      <c r="E611" s="186" t="s">
        <v>904</v>
      </c>
      <c r="F611" s="187" t="s">
        <v>905</v>
      </c>
      <c r="G611" s="188" t="s">
        <v>296</v>
      </c>
      <c r="H611" s="189">
        <v>500</v>
      </c>
      <c r="I611" s="190"/>
      <c r="J611" s="191">
        <f>ROUND(I611*H611,2)</f>
        <v>0</v>
      </c>
      <c r="K611" s="192"/>
      <c r="L611" s="193"/>
      <c r="M611" s="194" t="s">
        <v>1</v>
      </c>
      <c r="N611" s="195" t="s">
        <v>41</v>
      </c>
      <c r="O611" s="58"/>
      <c r="P611" s="172">
        <f>O611*H611</f>
        <v>0</v>
      </c>
      <c r="Q611" s="172">
        <v>1E-05</v>
      </c>
      <c r="R611" s="172">
        <f>Q611*H611</f>
        <v>0.005</v>
      </c>
      <c r="S611" s="172">
        <v>0</v>
      </c>
      <c r="T611" s="173">
        <f>S611*H611</f>
        <v>0</v>
      </c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R611" s="174" t="s">
        <v>342</v>
      </c>
      <c r="AT611" s="174" t="s">
        <v>168</v>
      </c>
      <c r="AU611" s="174" t="s">
        <v>86</v>
      </c>
      <c r="AY611" s="17" t="s">
        <v>150</v>
      </c>
      <c r="BE611" s="175">
        <f>IF(N611="základní",J611,0)</f>
        <v>0</v>
      </c>
      <c r="BF611" s="175">
        <f>IF(N611="snížená",J611,0)</f>
        <v>0</v>
      </c>
      <c r="BG611" s="175">
        <f>IF(N611="zákl. přenesená",J611,0)</f>
        <v>0</v>
      </c>
      <c r="BH611" s="175">
        <f>IF(N611="sníž. přenesená",J611,0)</f>
        <v>0</v>
      </c>
      <c r="BI611" s="175">
        <f>IF(N611="nulová",J611,0)</f>
        <v>0</v>
      </c>
      <c r="BJ611" s="17" t="s">
        <v>84</v>
      </c>
      <c r="BK611" s="175">
        <f>ROUND(I611*H611,2)</f>
        <v>0</v>
      </c>
      <c r="BL611" s="17" t="s">
        <v>233</v>
      </c>
      <c r="BM611" s="174" t="s">
        <v>906</v>
      </c>
    </row>
    <row r="612" spans="1:65" s="2" customFormat="1" ht="16.5" customHeight="1">
      <c r="A612" s="32"/>
      <c r="B612" s="161"/>
      <c r="C612" s="162" t="s">
        <v>907</v>
      </c>
      <c r="D612" s="162" t="s">
        <v>152</v>
      </c>
      <c r="E612" s="163" t="s">
        <v>908</v>
      </c>
      <c r="F612" s="164" t="s">
        <v>909</v>
      </c>
      <c r="G612" s="165" t="s">
        <v>718</v>
      </c>
      <c r="H612" s="166">
        <v>2.556</v>
      </c>
      <c r="I612" s="167"/>
      <c r="J612" s="168">
        <f>ROUND(I612*H612,2)</f>
        <v>0</v>
      </c>
      <c r="K612" s="169"/>
      <c r="L612" s="33"/>
      <c r="M612" s="170" t="s">
        <v>1</v>
      </c>
      <c r="N612" s="171" t="s">
        <v>41</v>
      </c>
      <c r="O612" s="58"/>
      <c r="P612" s="172">
        <f>O612*H612</f>
        <v>0</v>
      </c>
      <c r="Q612" s="172">
        <v>0</v>
      </c>
      <c r="R612" s="172">
        <f>Q612*H612</f>
        <v>0</v>
      </c>
      <c r="S612" s="172">
        <v>0</v>
      </c>
      <c r="T612" s="173">
        <f>S612*H612</f>
        <v>0</v>
      </c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R612" s="174" t="s">
        <v>233</v>
      </c>
      <c r="AT612" s="174" t="s">
        <v>152</v>
      </c>
      <c r="AU612" s="174" t="s">
        <v>86</v>
      </c>
      <c r="AY612" s="17" t="s">
        <v>150</v>
      </c>
      <c r="BE612" s="175">
        <f>IF(N612="základní",J612,0)</f>
        <v>0</v>
      </c>
      <c r="BF612" s="175">
        <f>IF(N612="snížená",J612,0)</f>
        <v>0</v>
      </c>
      <c r="BG612" s="175">
        <f>IF(N612="zákl. přenesená",J612,0)</f>
        <v>0</v>
      </c>
      <c r="BH612" s="175">
        <f>IF(N612="sníž. přenesená",J612,0)</f>
        <v>0</v>
      </c>
      <c r="BI612" s="175">
        <f>IF(N612="nulová",J612,0)</f>
        <v>0</v>
      </c>
      <c r="BJ612" s="17" t="s">
        <v>84</v>
      </c>
      <c r="BK612" s="175">
        <f>ROUND(I612*H612,2)</f>
        <v>0</v>
      </c>
      <c r="BL612" s="17" t="s">
        <v>233</v>
      </c>
      <c r="BM612" s="174" t="s">
        <v>910</v>
      </c>
    </row>
    <row r="613" spans="2:63" s="12" customFormat="1" ht="22.9" customHeight="1">
      <c r="B613" s="148"/>
      <c r="D613" s="149" t="s">
        <v>75</v>
      </c>
      <c r="E613" s="159" t="s">
        <v>911</v>
      </c>
      <c r="F613" s="159" t="s">
        <v>912</v>
      </c>
      <c r="I613" s="151"/>
      <c r="J613" s="160">
        <f>BK613</f>
        <v>0</v>
      </c>
      <c r="L613" s="148"/>
      <c r="M613" s="153"/>
      <c r="N613" s="154"/>
      <c r="O613" s="154"/>
      <c r="P613" s="155">
        <f>SUM(P614:P648)</f>
        <v>0</v>
      </c>
      <c r="Q613" s="154"/>
      <c r="R613" s="155">
        <f>SUM(R614:R648)</f>
        <v>15.648899389999999</v>
      </c>
      <c r="S613" s="154"/>
      <c r="T613" s="156">
        <f>SUM(T614:T648)</f>
        <v>8.791364999999999</v>
      </c>
      <c r="AR613" s="149" t="s">
        <v>86</v>
      </c>
      <c r="AT613" s="157" t="s">
        <v>75</v>
      </c>
      <c r="AU613" s="157" t="s">
        <v>84</v>
      </c>
      <c r="AY613" s="149" t="s">
        <v>150</v>
      </c>
      <c r="BK613" s="158">
        <f>SUM(BK614:BK648)</f>
        <v>0</v>
      </c>
    </row>
    <row r="614" spans="1:65" s="2" customFormat="1" ht="21.75" customHeight="1">
      <c r="A614" s="32"/>
      <c r="B614" s="161"/>
      <c r="C614" s="162" t="s">
        <v>913</v>
      </c>
      <c r="D614" s="162" t="s">
        <v>152</v>
      </c>
      <c r="E614" s="163" t="s">
        <v>914</v>
      </c>
      <c r="F614" s="164" t="s">
        <v>915</v>
      </c>
      <c r="G614" s="165" t="s">
        <v>185</v>
      </c>
      <c r="H614" s="166">
        <v>10.604</v>
      </c>
      <c r="I614" s="167"/>
      <c r="J614" s="168">
        <f>ROUND(I614*H614,2)</f>
        <v>0</v>
      </c>
      <c r="K614" s="169"/>
      <c r="L614" s="33"/>
      <c r="M614" s="170" t="s">
        <v>1</v>
      </c>
      <c r="N614" s="171" t="s">
        <v>41</v>
      </c>
      <c r="O614" s="58"/>
      <c r="P614" s="172">
        <f>O614*H614</f>
        <v>0</v>
      </c>
      <c r="Q614" s="172">
        <v>0.00189</v>
      </c>
      <c r="R614" s="172">
        <f>Q614*H614</f>
        <v>0.020041559999999996</v>
      </c>
      <c r="S614" s="172">
        <v>0</v>
      </c>
      <c r="T614" s="173">
        <f>S614*H614</f>
        <v>0</v>
      </c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R614" s="174" t="s">
        <v>233</v>
      </c>
      <c r="AT614" s="174" t="s">
        <v>152</v>
      </c>
      <c r="AU614" s="174" t="s">
        <v>86</v>
      </c>
      <c r="AY614" s="17" t="s">
        <v>150</v>
      </c>
      <c r="BE614" s="175">
        <f>IF(N614="základní",J614,0)</f>
        <v>0</v>
      </c>
      <c r="BF614" s="175">
        <f>IF(N614="snížená",J614,0)</f>
        <v>0</v>
      </c>
      <c r="BG614" s="175">
        <f>IF(N614="zákl. přenesená",J614,0)</f>
        <v>0</v>
      </c>
      <c r="BH614" s="175">
        <f>IF(N614="sníž. přenesená",J614,0)</f>
        <v>0</v>
      </c>
      <c r="BI614" s="175">
        <f>IF(N614="nulová",J614,0)</f>
        <v>0</v>
      </c>
      <c r="BJ614" s="17" t="s">
        <v>84</v>
      </c>
      <c r="BK614" s="175">
        <f>ROUND(I614*H614,2)</f>
        <v>0</v>
      </c>
      <c r="BL614" s="17" t="s">
        <v>233</v>
      </c>
      <c r="BM614" s="174" t="s">
        <v>916</v>
      </c>
    </row>
    <row r="615" spans="2:51" s="13" customFormat="1" ht="12">
      <c r="B615" s="176"/>
      <c r="D615" s="177" t="s">
        <v>158</v>
      </c>
      <c r="E615" s="178" t="s">
        <v>1</v>
      </c>
      <c r="F615" s="179" t="s">
        <v>917</v>
      </c>
      <c r="H615" s="180">
        <v>10.604</v>
      </c>
      <c r="I615" s="181"/>
      <c r="L615" s="176"/>
      <c r="M615" s="182"/>
      <c r="N615" s="183"/>
      <c r="O615" s="183"/>
      <c r="P615" s="183"/>
      <c r="Q615" s="183"/>
      <c r="R615" s="183"/>
      <c r="S615" s="183"/>
      <c r="T615" s="184"/>
      <c r="AT615" s="178" t="s">
        <v>158</v>
      </c>
      <c r="AU615" s="178" t="s">
        <v>86</v>
      </c>
      <c r="AV615" s="13" t="s">
        <v>86</v>
      </c>
      <c r="AW615" s="13" t="s">
        <v>34</v>
      </c>
      <c r="AX615" s="13" t="s">
        <v>76</v>
      </c>
      <c r="AY615" s="178" t="s">
        <v>150</v>
      </c>
    </row>
    <row r="616" spans="1:65" s="2" customFormat="1" ht="16.5" customHeight="1">
      <c r="A616" s="32"/>
      <c r="B616" s="161"/>
      <c r="C616" s="162" t="s">
        <v>918</v>
      </c>
      <c r="D616" s="162" t="s">
        <v>152</v>
      </c>
      <c r="E616" s="163" t="s">
        <v>919</v>
      </c>
      <c r="F616" s="164" t="s">
        <v>920</v>
      </c>
      <c r="G616" s="165" t="s">
        <v>155</v>
      </c>
      <c r="H616" s="166">
        <v>33.285</v>
      </c>
      <c r="I616" s="167"/>
      <c r="J616" s="168">
        <f>ROUND(I616*H616,2)</f>
        <v>0</v>
      </c>
      <c r="K616" s="169"/>
      <c r="L616" s="33"/>
      <c r="M616" s="170" t="s">
        <v>1</v>
      </c>
      <c r="N616" s="171" t="s">
        <v>41</v>
      </c>
      <c r="O616" s="58"/>
      <c r="P616" s="172">
        <f>O616*H616</f>
        <v>0</v>
      </c>
      <c r="Q616" s="172">
        <v>0.00017</v>
      </c>
      <c r="R616" s="172">
        <f>Q616*H616</f>
        <v>0.00565845</v>
      </c>
      <c r="S616" s="172">
        <v>0.005</v>
      </c>
      <c r="T616" s="173">
        <f>S616*H616</f>
        <v>0.166425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74" t="s">
        <v>233</v>
      </c>
      <c r="AT616" s="174" t="s">
        <v>152</v>
      </c>
      <c r="AU616" s="174" t="s">
        <v>86</v>
      </c>
      <c r="AY616" s="17" t="s">
        <v>150</v>
      </c>
      <c r="BE616" s="175">
        <f>IF(N616="základní",J616,0)</f>
        <v>0</v>
      </c>
      <c r="BF616" s="175">
        <f>IF(N616="snížená",J616,0)</f>
        <v>0</v>
      </c>
      <c r="BG616" s="175">
        <f>IF(N616="zákl. přenesená",J616,0)</f>
        <v>0</v>
      </c>
      <c r="BH616" s="175">
        <f>IF(N616="sníž. přenesená",J616,0)</f>
        <v>0</v>
      </c>
      <c r="BI616" s="175">
        <f>IF(N616="nulová",J616,0)</f>
        <v>0</v>
      </c>
      <c r="BJ616" s="17" t="s">
        <v>84</v>
      </c>
      <c r="BK616" s="175">
        <f>ROUND(I616*H616,2)</f>
        <v>0</v>
      </c>
      <c r="BL616" s="17" t="s">
        <v>233</v>
      </c>
      <c r="BM616" s="174" t="s">
        <v>921</v>
      </c>
    </row>
    <row r="617" spans="2:51" s="13" customFormat="1" ht="12">
      <c r="B617" s="176"/>
      <c r="D617" s="177" t="s">
        <v>158</v>
      </c>
      <c r="E617" s="178" t="s">
        <v>1</v>
      </c>
      <c r="F617" s="179" t="s">
        <v>922</v>
      </c>
      <c r="H617" s="180">
        <v>33.285</v>
      </c>
      <c r="I617" s="181"/>
      <c r="L617" s="176"/>
      <c r="M617" s="182"/>
      <c r="N617" s="183"/>
      <c r="O617" s="183"/>
      <c r="P617" s="183"/>
      <c r="Q617" s="183"/>
      <c r="R617" s="183"/>
      <c r="S617" s="183"/>
      <c r="T617" s="184"/>
      <c r="AT617" s="178" t="s">
        <v>158</v>
      </c>
      <c r="AU617" s="178" t="s">
        <v>86</v>
      </c>
      <c r="AV617" s="13" t="s">
        <v>86</v>
      </c>
      <c r="AW617" s="13" t="s">
        <v>34</v>
      </c>
      <c r="AX617" s="13" t="s">
        <v>76</v>
      </c>
      <c r="AY617" s="178" t="s">
        <v>150</v>
      </c>
    </row>
    <row r="618" spans="1:65" s="2" customFormat="1" ht="21.75" customHeight="1">
      <c r="A618" s="32"/>
      <c r="B618" s="161"/>
      <c r="C618" s="162" t="s">
        <v>923</v>
      </c>
      <c r="D618" s="162" t="s">
        <v>152</v>
      </c>
      <c r="E618" s="163" t="s">
        <v>924</v>
      </c>
      <c r="F618" s="164" t="s">
        <v>925</v>
      </c>
      <c r="G618" s="165" t="s">
        <v>296</v>
      </c>
      <c r="H618" s="166">
        <v>285.75</v>
      </c>
      <c r="I618" s="167"/>
      <c r="J618" s="168">
        <f>ROUND(I618*H618,2)</f>
        <v>0</v>
      </c>
      <c r="K618" s="169"/>
      <c r="L618" s="33"/>
      <c r="M618" s="170" t="s">
        <v>1</v>
      </c>
      <c r="N618" s="171" t="s">
        <v>41</v>
      </c>
      <c r="O618" s="58"/>
      <c r="P618" s="172">
        <f>O618*H618</f>
        <v>0</v>
      </c>
      <c r="Q618" s="172">
        <v>0</v>
      </c>
      <c r="R618" s="172">
        <f>Q618*H618</f>
        <v>0</v>
      </c>
      <c r="S618" s="172">
        <v>0.01232</v>
      </c>
      <c r="T618" s="173">
        <f>S618*H618</f>
        <v>3.52044</v>
      </c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R618" s="174" t="s">
        <v>233</v>
      </c>
      <c r="AT618" s="174" t="s">
        <v>152</v>
      </c>
      <c r="AU618" s="174" t="s">
        <v>86</v>
      </c>
      <c r="AY618" s="17" t="s">
        <v>150</v>
      </c>
      <c r="BE618" s="175">
        <f>IF(N618="základní",J618,0)</f>
        <v>0</v>
      </c>
      <c r="BF618" s="175">
        <f>IF(N618="snížená",J618,0)</f>
        <v>0</v>
      </c>
      <c r="BG618" s="175">
        <f>IF(N618="zákl. přenesená",J618,0)</f>
        <v>0</v>
      </c>
      <c r="BH618" s="175">
        <f>IF(N618="sníž. přenesená",J618,0)</f>
        <v>0</v>
      </c>
      <c r="BI618" s="175">
        <f>IF(N618="nulová",J618,0)</f>
        <v>0</v>
      </c>
      <c r="BJ618" s="17" t="s">
        <v>84</v>
      </c>
      <c r="BK618" s="175">
        <f>ROUND(I618*H618,2)</f>
        <v>0</v>
      </c>
      <c r="BL618" s="17" t="s">
        <v>233</v>
      </c>
      <c r="BM618" s="174" t="s">
        <v>926</v>
      </c>
    </row>
    <row r="619" spans="2:51" s="13" customFormat="1" ht="12">
      <c r="B619" s="176"/>
      <c r="D619" s="177" t="s">
        <v>158</v>
      </c>
      <c r="E619" s="178" t="s">
        <v>1</v>
      </c>
      <c r="F619" s="179" t="s">
        <v>927</v>
      </c>
      <c r="H619" s="180">
        <v>73.2</v>
      </c>
      <c r="I619" s="181"/>
      <c r="L619" s="176"/>
      <c r="M619" s="182"/>
      <c r="N619" s="183"/>
      <c r="O619" s="183"/>
      <c r="P619" s="183"/>
      <c r="Q619" s="183"/>
      <c r="R619" s="183"/>
      <c r="S619" s="183"/>
      <c r="T619" s="184"/>
      <c r="AT619" s="178" t="s">
        <v>158</v>
      </c>
      <c r="AU619" s="178" t="s">
        <v>86</v>
      </c>
      <c r="AV619" s="13" t="s">
        <v>86</v>
      </c>
      <c r="AW619" s="13" t="s">
        <v>34</v>
      </c>
      <c r="AX619" s="13" t="s">
        <v>76</v>
      </c>
      <c r="AY619" s="178" t="s">
        <v>150</v>
      </c>
    </row>
    <row r="620" spans="2:51" s="13" customFormat="1" ht="12">
      <c r="B620" s="176"/>
      <c r="D620" s="177" t="s">
        <v>158</v>
      </c>
      <c r="E620" s="178" t="s">
        <v>1</v>
      </c>
      <c r="F620" s="179" t="s">
        <v>928</v>
      </c>
      <c r="H620" s="180">
        <v>360</v>
      </c>
      <c r="I620" s="181"/>
      <c r="L620" s="176"/>
      <c r="M620" s="182"/>
      <c r="N620" s="183"/>
      <c r="O620" s="183"/>
      <c r="P620" s="183"/>
      <c r="Q620" s="183"/>
      <c r="R620" s="183"/>
      <c r="S620" s="183"/>
      <c r="T620" s="184"/>
      <c r="AT620" s="178" t="s">
        <v>158</v>
      </c>
      <c r="AU620" s="178" t="s">
        <v>86</v>
      </c>
      <c r="AV620" s="13" t="s">
        <v>86</v>
      </c>
      <c r="AW620" s="13" t="s">
        <v>34</v>
      </c>
      <c r="AX620" s="13" t="s">
        <v>76</v>
      </c>
      <c r="AY620" s="178" t="s">
        <v>150</v>
      </c>
    </row>
    <row r="621" spans="2:51" s="13" customFormat="1" ht="12">
      <c r="B621" s="176"/>
      <c r="D621" s="177" t="s">
        <v>158</v>
      </c>
      <c r="E621" s="178" t="s">
        <v>1</v>
      </c>
      <c r="F621" s="179" t="s">
        <v>929</v>
      </c>
      <c r="H621" s="180">
        <v>12.25</v>
      </c>
      <c r="I621" s="181"/>
      <c r="L621" s="176"/>
      <c r="M621" s="182"/>
      <c r="N621" s="183"/>
      <c r="O621" s="183"/>
      <c r="P621" s="183"/>
      <c r="Q621" s="183"/>
      <c r="R621" s="183"/>
      <c r="S621" s="183"/>
      <c r="T621" s="184"/>
      <c r="AT621" s="178" t="s">
        <v>158</v>
      </c>
      <c r="AU621" s="178" t="s">
        <v>86</v>
      </c>
      <c r="AV621" s="13" t="s">
        <v>86</v>
      </c>
      <c r="AW621" s="13" t="s">
        <v>34</v>
      </c>
      <c r="AX621" s="13" t="s">
        <v>76</v>
      </c>
      <c r="AY621" s="178" t="s">
        <v>150</v>
      </c>
    </row>
    <row r="622" spans="2:51" s="13" customFormat="1" ht="12">
      <c r="B622" s="176"/>
      <c r="D622" s="177" t="s">
        <v>158</v>
      </c>
      <c r="E622" s="178" t="s">
        <v>1</v>
      </c>
      <c r="F622" s="179" t="s">
        <v>930</v>
      </c>
      <c r="H622" s="180">
        <v>30.800000000000004</v>
      </c>
      <c r="I622" s="181"/>
      <c r="L622" s="176"/>
      <c r="M622" s="182"/>
      <c r="N622" s="183"/>
      <c r="O622" s="183"/>
      <c r="P622" s="183"/>
      <c r="Q622" s="183"/>
      <c r="R622" s="183"/>
      <c r="S622" s="183"/>
      <c r="T622" s="184"/>
      <c r="AT622" s="178" t="s">
        <v>158</v>
      </c>
      <c r="AU622" s="178" t="s">
        <v>86</v>
      </c>
      <c r="AV622" s="13" t="s">
        <v>86</v>
      </c>
      <c r="AW622" s="13" t="s">
        <v>34</v>
      </c>
      <c r="AX622" s="13" t="s">
        <v>76</v>
      </c>
      <c r="AY622" s="178" t="s">
        <v>150</v>
      </c>
    </row>
    <row r="623" spans="2:51" s="13" customFormat="1" ht="12">
      <c r="B623" s="176"/>
      <c r="D623" s="177" t="s">
        <v>158</v>
      </c>
      <c r="F623" s="179" t="s">
        <v>931</v>
      </c>
      <c r="H623" s="180">
        <v>285.75</v>
      </c>
      <c r="I623" s="181"/>
      <c r="L623" s="176"/>
      <c r="M623" s="182"/>
      <c r="N623" s="183"/>
      <c r="O623" s="183"/>
      <c r="P623" s="183"/>
      <c r="Q623" s="183"/>
      <c r="R623" s="183"/>
      <c r="S623" s="183"/>
      <c r="T623" s="184"/>
      <c r="AT623" s="178" t="s">
        <v>158</v>
      </c>
      <c r="AU623" s="178" t="s">
        <v>86</v>
      </c>
      <c r="AV623" s="13" t="s">
        <v>86</v>
      </c>
      <c r="AW623" s="13" t="s">
        <v>3</v>
      </c>
      <c r="AX623" s="13" t="s">
        <v>84</v>
      </c>
      <c r="AY623" s="178" t="s">
        <v>150</v>
      </c>
    </row>
    <row r="624" spans="1:65" s="2" customFormat="1" ht="21.75" customHeight="1">
      <c r="A624" s="32"/>
      <c r="B624" s="161"/>
      <c r="C624" s="162" t="s">
        <v>932</v>
      </c>
      <c r="D624" s="162" t="s">
        <v>152</v>
      </c>
      <c r="E624" s="163" t="s">
        <v>933</v>
      </c>
      <c r="F624" s="164" t="s">
        <v>934</v>
      </c>
      <c r="G624" s="165" t="s">
        <v>296</v>
      </c>
      <c r="H624" s="166">
        <v>285.75</v>
      </c>
      <c r="I624" s="167"/>
      <c r="J624" s="168">
        <f>ROUND(I624*H624,2)</f>
        <v>0</v>
      </c>
      <c r="K624" s="169"/>
      <c r="L624" s="33"/>
      <c r="M624" s="170" t="s">
        <v>1</v>
      </c>
      <c r="N624" s="171" t="s">
        <v>41</v>
      </c>
      <c r="O624" s="58"/>
      <c r="P624" s="172">
        <f>O624*H624</f>
        <v>0</v>
      </c>
      <c r="Q624" s="172">
        <v>0.01363</v>
      </c>
      <c r="R624" s="172">
        <f>Q624*H624</f>
        <v>3.8947724999999997</v>
      </c>
      <c r="S624" s="172">
        <v>0</v>
      </c>
      <c r="T624" s="173">
        <f>S624*H624</f>
        <v>0</v>
      </c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R624" s="174" t="s">
        <v>233</v>
      </c>
      <c r="AT624" s="174" t="s">
        <v>152</v>
      </c>
      <c r="AU624" s="174" t="s">
        <v>86</v>
      </c>
      <c r="AY624" s="17" t="s">
        <v>150</v>
      </c>
      <c r="BE624" s="175">
        <f>IF(N624="základní",J624,0)</f>
        <v>0</v>
      </c>
      <c r="BF624" s="175">
        <f>IF(N624="snížená",J624,0)</f>
        <v>0</v>
      </c>
      <c r="BG624" s="175">
        <f>IF(N624="zákl. přenesená",J624,0)</f>
        <v>0</v>
      </c>
      <c r="BH624" s="175">
        <f>IF(N624="sníž. přenesená",J624,0)</f>
        <v>0</v>
      </c>
      <c r="BI624" s="175">
        <f>IF(N624="nulová",J624,0)</f>
        <v>0</v>
      </c>
      <c r="BJ624" s="17" t="s">
        <v>84</v>
      </c>
      <c r="BK624" s="175">
        <f>ROUND(I624*H624,2)</f>
        <v>0</v>
      </c>
      <c r="BL624" s="17" t="s">
        <v>233</v>
      </c>
      <c r="BM624" s="174" t="s">
        <v>935</v>
      </c>
    </row>
    <row r="625" spans="2:51" s="13" customFormat="1" ht="12">
      <c r="B625" s="176"/>
      <c r="D625" s="177" t="s">
        <v>158</v>
      </c>
      <c r="E625" s="178" t="s">
        <v>1</v>
      </c>
      <c r="F625" s="179" t="s">
        <v>927</v>
      </c>
      <c r="H625" s="180">
        <v>73.2</v>
      </c>
      <c r="I625" s="181"/>
      <c r="L625" s="176"/>
      <c r="M625" s="182"/>
      <c r="N625" s="183"/>
      <c r="O625" s="183"/>
      <c r="P625" s="183"/>
      <c r="Q625" s="183"/>
      <c r="R625" s="183"/>
      <c r="S625" s="183"/>
      <c r="T625" s="184"/>
      <c r="AT625" s="178" t="s">
        <v>158</v>
      </c>
      <c r="AU625" s="178" t="s">
        <v>86</v>
      </c>
      <c r="AV625" s="13" t="s">
        <v>86</v>
      </c>
      <c r="AW625" s="13" t="s">
        <v>34</v>
      </c>
      <c r="AX625" s="13" t="s">
        <v>76</v>
      </c>
      <c r="AY625" s="178" t="s">
        <v>150</v>
      </c>
    </row>
    <row r="626" spans="2:51" s="13" customFormat="1" ht="12">
      <c r="B626" s="176"/>
      <c r="D626" s="177" t="s">
        <v>158</v>
      </c>
      <c r="E626" s="178" t="s">
        <v>1</v>
      </c>
      <c r="F626" s="179" t="s">
        <v>928</v>
      </c>
      <c r="H626" s="180">
        <v>360</v>
      </c>
      <c r="I626" s="181"/>
      <c r="L626" s="176"/>
      <c r="M626" s="182"/>
      <c r="N626" s="183"/>
      <c r="O626" s="183"/>
      <c r="P626" s="183"/>
      <c r="Q626" s="183"/>
      <c r="R626" s="183"/>
      <c r="S626" s="183"/>
      <c r="T626" s="184"/>
      <c r="AT626" s="178" t="s">
        <v>158</v>
      </c>
      <c r="AU626" s="178" t="s">
        <v>86</v>
      </c>
      <c r="AV626" s="13" t="s">
        <v>86</v>
      </c>
      <c r="AW626" s="13" t="s">
        <v>34</v>
      </c>
      <c r="AX626" s="13" t="s">
        <v>76</v>
      </c>
      <c r="AY626" s="178" t="s">
        <v>150</v>
      </c>
    </row>
    <row r="627" spans="2:51" s="13" customFormat="1" ht="12">
      <c r="B627" s="176"/>
      <c r="D627" s="177" t="s">
        <v>158</v>
      </c>
      <c r="E627" s="178" t="s">
        <v>1</v>
      </c>
      <c r="F627" s="179" t="s">
        <v>929</v>
      </c>
      <c r="H627" s="180">
        <v>12.25</v>
      </c>
      <c r="I627" s="181"/>
      <c r="L627" s="176"/>
      <c r="M627" s="182"/>
      <c r="N627" s="183"/>
      <c r="O627" s="183"/>
      <c r="P627" s="183"/>
      <c r="Q627" s="183"/>
      <c r="R627" s="183"/>
      <c r="S627" s="183"/>
      <c r="T627" s="184"/>
      <c r="AT627" s="178" t="s">
        <v>158</v>
      </c>
      <c r="AU627" s="178" t="s">
        <v>86</v>
      </c>
      <c r="AV627" s="13" t="s">
        <v>86</v>
      </c>
      <c r="AW627" s="13" t="s">
        <v>34</v>
      </c>
      <c r="AX627" s="13" t="s">
        <v>76</v>
      </c>
      <c r="AY627" s="178" t="s">
        <v>150</v>
      </c>
    </row>
    <row r="628" spans="2:51" s="13" customFormat="1" ht="12">
      <c r="B628" s="176"/>
      <c r="D628" s="177" t="s">
        <v>158</v>
      </c>
      <c r="E628" s="178" t="s">
        <v>1</v>
      </c>
      <c r="F628" s="179" t="s">
        <v>930</v>
      </c>
      <c r="H628" s="180">
        <v>30.800000000000004</v>
      </c>
      <c r="I628" s="181"/>
      <c r="L628" s="176"/>
      <c r="M628" s="182"/>
      <c r="N628" s="183"/>
      <c r="O628" s="183"/>
      <c r="P628" s="183"/>
      <c r="Q628" s="183"/>
      <c r="R628" s="183"/>
      <c r="S628" s="183"/>
      <c r="T628" s="184"/>
      <c r="AT628" s="178" t="s">
        <v>158</v>
      </c>
      <c r="AU628" s="178" t="s">
        <v>86</v>
      </c>
      <c r="AV628" s="13" t="s">
        <v>86</v>
      </c>
      <c r="AW628" s="13" t="s">
        <v>34</v>
      </c>
      <c r="AX628" s="13" t="s">
        <v>76</v>
      </c>
      <c r="AY628" s="178" t="s">
        <v>150</v>
      </c>
    </row>
    <row r="629" spans="2:51" s="13" customFormat="1" ht="12">
      <c r="B629" s="176"/>
      <c r="D629" s="177" t="s">
        <v>158</v>
      </c>
      <c r="F629" s="179" t="s">
        <v>931</v>
      </c>
      <c r="H629" s="180">
        <v>285.75</v>
      </c>
      <c r="I629" s="181"/>
      <c r="L629" s="176"/>
      <c r="M629" s="182"/>
      <c r="N629" s="183"/>
      <c r="O629" s="183"/>
      <c r="P629" s="183"/>
      <c r="Q629" s="183"/>
      <c r="R629" s="183"/>
      <c r="S629" s="183"/>
      <c r="T629" s="184"/>
      <c r="AT629" s="178" t="s">
        <v>158</v>
      </c>
      <c r="AU629" s="178" t="s">
        <v>86</v>
      </c>
      <c r="AV629" s="13" t="s">
        <v>86</v>
      </c>
      <c r="AW629" s="13" t="s">
        <v>3</v>
      </c>
      <c r="AX629" s="13" t="s">
        <v>84</v>
      </c>
      <c r="AY629" s="178" t="s">
        <v>150</v>
      </c>
    </row>
    <row r="630" spans="1:65" s="2" customFormat="1" ht="21.75" customHeight="1">
      <c r="A630" s="32"/>
      <c r="B630" s="161"/>
      <c r="C630" s="162" t="s">
        <v>936</v>
      </c>
      <c r="D630" s="162" t="s">
        <v>152</v>
      </c>
      <c r="E630" s="163" t="s">
        <v>937</v>
      </c>
      <c r="F630" s="164" t="s">
        <v>938</v>
      </c>
      <c r="G630" s="165" t="s">
        <v>155</v>
      </c>
      <c r="H630" s="166">
        <v>340.3</v>
      </c>
      <c r="I630" s="167"/>
      <c r="J630" s="168">
        <f>ROUND(I630*H630,2)</f>
        <v>0</v>
      </c>
      <c r="K630" s="169"/>
      <c r="L630" s="33"/>
      <c r="M630" s="170" t="s">
        <v>1</v>
      </c>
      <c r="N630" s="171" t="s">
        <v>41</v>
      </c>
      <c r="O630" s="58"/>
      <c r="P630" s="172">
        <f>O630*H630</f>
        <v>0</v>
      </c>
      <c r="Q630" s="172">
        <v>0</v>
      </c>
      <c r="R630" s="172">
        <f>Q630*H630</f>
        <v>0</v>
      </c>
      <c r="S630" s="172">
        <v>0</v>
      </c>
      <c r="T630" s="173">
        <f>S630*H630</f>
        <v>0</v>
      </c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R630" s="174" t="s">
        <v>233</v>
      </c>
      <c r="AT630" s="174" t="s">
        <v>152</v>
      </c>
      <c r="AU630" s="174" t="s">
        <v>86</v>
      </c>
      <c r="AY630" s="17" t="s">
        <v>150</v>
      </c>
      <c r="BE630" s="175">
        <f>IF(N630="základní",J630,0)</f>
        <v>0</v>
      </c>
      <c r="BF630" s="175">
        <f>IF(N630="snížená",J630,0)</f>
        <v>0</v>
      </c>
      <c r="BG630" s="175">
        <f>IF(N630="zákl. přenesená",J630,0)</f>
        <v>0</v>
      </c>
      <c r="BH630" s="175">
        <f>IF(N630="sníž. přenesená",J630,0)</f>
        <v>0</v>
      </c>
      <c r="BI630" s="175">
        <f>IF(N630="nulová",J630,0)</f>
        <v>0</v>
      </c>
      <c r="BJ630" s="17" t="s">
        <v>84</v>
      </c>
      <c r="BK630" s="175">
        <f>ROUND(I630*H630,2)</f>
        <v>0</v>
      </c>
      <c r="BL630" s="17" t="s">
        <v>233</v>
      </c>
      <c r="BM630" s="174" t="s">
        <v>939</v>
      </c>
    </row>
    <row r="631" spans="2:51" s="13" customFormat="1" ht="12">
      <c r="B631" s="176"/>
      <c r="D631" s="177" t="s">
        <v>158</v>
      </c>
      <c r="E631" s="178" t="s">
        <v>1</v>
      </c>
      <c r="F631" s="179" t="s">
        <v>940</v>
      </c>
      <c r="H631" s="180">
        <v>340.3</v>
      </c>
      <c r="I631" s="181"/>
      <c r="L631" s="176"/>
      <c r="M631" s="182"/>
      <c r="N631" s="183"/>
      <c r="O631" s="183"/>
      <c r="P631" s="183"/>
      <c r="Q631" s="183"/>
      <c r="R631" s="183"/>
      <c r="S631" s="183"/>
      <c r="T631" s="184"/>
      <c r="AT631" s="178" t="s">
        <v>158</v>
      </c>
      <c r="AU631" s="178" t="s">
        <v>86</v>
      </c>
      <c r="AV631" s="13" t="s">
        <v>86</v>
      </c>
      <c r="AW631" s="13" t="s">
        <v>34</v>
      </c>
      <c r="AX631" s="13" t="s">
        <v>76</v>
      </c>
      <c r="AY631" s="178" t="s">
        <v>150</v>
      </c>
    </row>
    <row r="632" spans="1:65" s="2" customFormat="1" ht="21.75" customHeight="1">
      <c r="A632" s="32"/>
      <c r="B632" s="161"/>
      <c r="C632" s="185" t="s">
        <v>941</v>
      </c>
      <c r="D632" s="185" t="s">
        <v>168</v>
      </c>
      <c r="E632" s="186" t="s">
        <v>942</v>
      </c>
      <c r="F632" s="187" t="s">
        <v>943</v>
      </c>
      <c r="G632" s="188" t="s">
        <v>185</v>
      </c>
      <c r="H632" s="189">
        <v>9.359</v>
      </c>
      <c r="I632" s="190"/>
      <c r="J632" s="191">
        <f>ROUND(I632*H632,2)</f>
        <v>0</v>
      </c>
      <c r="K632" s="192"/>
      <c r="L632" s="193"/>
      <c r="M632" s="194" t="s">
        <v>1</v>
      </c>
      <c r="N632" s="195" t="s">
        <v>41</v>
      </c>
      <c r="O632" s="58"/>
      <c r="P632" s="172">
        <f>O632*H632</f>
        <v>0</v>
      </c>
      <c r="Q632" s="172">
        <v>0.55</v>
      </c>
      <c r="R632" s="172">
        <f>Q632*H632</f>
        <v>5.14745</v>
      </c>
      <c r="S632" s="172">
        <v>0</v>
      </c>
      <c r="T632" s="173">
        <f>S632*H632</f>
        <v>0</v>
      </c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R632" s="174" t="s">
        <v>342</v>
      </c>
      <c r="AT632" s="174" t="s">
        <v>168</v>
      </c>
      <c r="AU632" s="174" t="s">
        <v>86</v>
      </c>
      <c r="AY632" s="17" t="s">
        <v>150</v>
      </c>
      <c r="BE632" s="175">
        <f>IF(N632="základní",J632,0)</f>
        <v>0</v>
      </c>
      <c r="BF632" s="175">
        <f>IF(N632="snížená",J632,0)</f>
        <v>0</v>
      </c>
      <c r="BG632" s="175">
        <f>IF(N632="zákl. přenesená",J632,0)</f>
        <v>0</v>
      </c>
      <c r="BH632" s="175">
        <f>IF(N632="sníž. přenesená",J632,0)</f>
        <v>0</v>
      </c>
      <c r="BI632" s="175">
        <f>IF(N632="nulová",J632,0)</f>
        <v>0</v>
      </c>
      <c r="BJ632" s="17" t="s">
        <v>84</v>
      </c>
      <c r="BK632" s="175">
        <f>ROUND(I632*H632,2)</f>
        <v>0</v>
      </c>
      <c r="BL632" s="17" t="s">
        <v>233</v>
      </c>
      <c r="BM632" s="174" t="s">
        <v>944</v>
      </c>
    </row>
    <row r="633" spans="2:51" s="13" customFormat="1" ht="12">
      <c r="B633" s="176"/>
      <c r="D633" s="177" t="s">
        <v>158</v>
      </c>
      <c r="E633" s="178" t="s">
        <v>1</v>
      </c>
      <c r="F633" s="179" t="s">
        <v>945</v>
      </c>
      <c r="H633" s="180">
        <v>8.5075</v>
      </c>
      <c r="I633" s="181"/>
      <c r="L633" s="176"/>
      <c r="M633" s="182"/>
      <c r="N633" s="183"/>
      <c r="O633" s="183"/>
      <c r="P633" s="183"/>
      <c r="Q633" s="183"/>
      <c r="R633" s="183"/>
      <c r="S633" s="183"/>
      <c r="T633" s="184"/>
      <c r="AT633" s="178" t="s">
        <v>158</v>
      </c>
      <c r="AU633" s="178" t="s">
        <v>86</v>
      </c>
      <c r="AV633" s="13" t="s">
        <v>86</v>
      </c>
      <c r="AW633" s="13" t="s">
        <v>34</v>
      </c>
      <c r="AX633" s="13" t="s">
        <v>76</v>
      </c>
      <c r="AY633" s="178" t="s">
        <v>150</v>
      </c>
    </row>
    <row r="634" spans="2:51" s="13" customFormat="1" ht="12">
      <c r="B634" s="176"/>
      <c r="D634" s="177" t="s">
        <v>158</v>
      </c>
      <c r="F634" s="179" t="s">
        <v>946</v>
      </c>
      <c r="H634" s="180">
        <v>9.359</v>
      </c>
      <c r="I634" s="181"/>
      <c r="L634" s="176"/>
      <c r="M634" s="182"/>
      <c r="N634" s="183"/>
      <c r="O634" s="183"/>
      <c r="P634" s="183"/>
      <c r="Q634" s="183"/>
      <c r="R634" s="183"/>
      <c r="S634" s="183"/>
      <c r="T634" s="184"/>
      <c r="AT634" s="178" t="s">
        <v>158</v>
      </c>
      <c r="AU634" s="178" t="s">
        <v>86</v>
      </c>
      <c r="AV634" s="13" t="s">
        <v>86</v>
      </c>
      <c r="AW634" s="13" t="s">
        <v>3</v>
      </c>
      <c r="AX634" s="13" t="s">
        <v>84</v>
      </c>
      <c r="AY634" s="178" t="s">
        <v>150</v>
      </c>
    </row>
    <row r="635" spans="1:65" s="2" customFormat="1" ht="16.5" customHeight="1">
      <c r="A635" s="32"/>
      <c r="B635" s="161"/>
      <c r="C635" s="162" t="s">
        <v>947</v>
      </c>
      <c r="D635" s="162" t="s">
        <v>152</v>
      </c>
      <c r="E635" s="163" t="s">
        <v>948</v>
      </c>
      <c r="F635" s="164" t="s">
        <v>949</v>
      </c>
      <c r="G635" s="165" t="s">
        <v>155</v>
      </c>
      <c r="H635" s="166">
        <v>340.3</v>
      </c>
      <c r="I635" s="167"/>
      <c r="J635" s="168">
        <f>ROUND(I635*H635,2)</f>
        <v>0</v>
      </c>
      <c r="K635" s="169"/>
      <c r="L635" s="33"/>
      <c r="M635" s="170" t="s">
        <v>1</v>
      </c>
      <c r="N635" s="171" t="s">
        <v>41</v>
      </c>
      <c r="O635" s="58"/>
      <c r="P635" s="172">
        <f>O635*H635</f>
        <v>0</v>
      </c>
      <c r="Q635" s="172">
        <v>0</v>
      </c>
      <c r="R635" s="172">
        <f>Q635*H635</f>
        <v>0</v>
      </c>
      <c r="S635" s="172">
        <v>0.015</v>
      </c>
      <c r="T635" s="173">
        <f>S635*H635</f>
        <v>5.1045</v>
      </c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R635" s="174" t="s">
        <v>233</v>
      </c>
      <c r="AT635" s="174" t="s">
        <v>152</v>
      </c>
      <c r="AU635" s="174" t="s">
        <v>86</v>
      </c>
      <c r="AY635" s="17" t="s">
        <v>150</v>
      </c>
      <c r="BE635" s="175">
        <f>IF(N635="základní",J635,0)</f>
        <v>0</v>
      </c>
      <c r="BF635" s="175">
        <f>IF(N635="snížená",J635,0)</f>
        <v>0</v>
      </c>
      <c r="BG635" s="175">
        <f>IF(N635="zákl. přenesená",J635,0)</f>
        <v>0</v>
      </c>
      <c r="BH635" s="175">
        <f>IF(N635="sníž. přenesená",J635,0)</f>
        <v>0</v>
      </c>
      <c r="BI635" s="175">
        <f>IF(N635="nulová",J635,0)</f>
        <v>0</v>
      </c>
      <c r="BJ635" s="17" t="s">
        <v>84</v>
      </c>
      <c r="BK635" s="175">
        <f>ROUND(I635*H635,2)</f>
        <v>0</v>
      </c>
      <c r="BL635" s="17" t="s">
        <v>233</v>
      </c>
      <c r="BM635" s="174" t="s">
        <v>950</v>
      </c>
    </row>
    <row r="636" spans="2:51" s="13" customFormat="1" ht="12">
      <c r="B636" s="176"/>
      <c r="D636" s="177" t="s">
        <v>158</v>
      </c>
      <c r="E636" s="178" t="s">
        <v>1</v>
      </c>
      <c r="F636" s="179" t="s">
        <v>940</v>
      </c>
      <c r="H636" s="180">
        <v>340.3</v>
      </c>
      <c r="I636" s="181"/>
      <c r="L636" s="176"/>
      <c r="M636" s="182"/>
      <c r="N636" s="183"/>
      <c r="O636" s="183"/>
      <c r="P636" s="183"/>
      <c r="Q636" s="183"/>
      <c r="R636" s="183"/>
      <c r="S636" s="183"/>
      <c r="T636" s="184"/>
      <c r="AT636" s="178" t="s">
        <v>158</v>
      </c>
      <c r="AU636" s="178" t="s">
        <v>86</v>
      </c>
      <c r="AV636" s="13" t="s">
        <v>86</v>
      </c>
      <c r="AW636" s="13" t="s">
        <v>34</v>
      </c>
      <c r="AX636" s="13" t="s">
        <v>76</v>
      </c>
      <c r="AY636" s="178" t="s">
        <v>150</v>
      </c>
    </row>
    <row r="637" spans="1:65" s="2" customFormat="1" ht="21.75" customHeight="1">
      <c r="A637" s="32"/>
      <c r="B637" s="161"/>
      <c r="C637" s="162" t="s">
        <v>951</v>
      </c>
      <c r="D637" s="162" t="s">
        <v>152</v>
      </c>
      <c r="E637" s="163" t="s">
        <v>952</v>
      </c>
      <c r="F637" s="164" t="s">
        <v>953</v>
      </c>
      <c r="G637" s="165" t="s">
        <v>185</v>
      </c>
      <c r="H637" s="166">
        <v>9.359</v>
      </c>
      <c r="I637" s="167"/>
      <c r="J637" s="168">
        <f>ROUND(I637*H637,2)</f>
        <v>0</v>
      </c>
      <c r="K637" s="169"/>
      <c r="L637" s="33"/>
      <c r="M637" s="170" t="s">
        <v>1</v>
      </c>
      <c r="N637" s="171" t="s">
        <v>41</v>
      </c>
      <c r="O637" s="58"/>
      <c r="P637" s="172">
        <f>O637*H637</f>
        <v>0</v>
      </c>
      <c r="Q637" s="172">
        <v>0.02337</v>
      </c>
      <c r="R637" s="172">
        <f>Q637*H637</f>
        <v>0.21871982999999998</v>
      </c>
      <c r="S637" s="172">
        <v>0</v>
      </c>
      <c r="T637" s="173">
        <f>S637*H637</f>
        <v>0</v>
      </c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R637" s="174" t="s">
        <v>233</v>
      </c>
      <c r="AT637" s="174" t="s">
        <v>152</v>
      </c>
      <c r="AU637" s="174" t="s">
        <v>86</v>
      </c>
      <c r="AY637" s="17" t="s">
        <v>150</v>
      </c>
      <c r="BE637" s="175">
        <f>IF(N637="základní",J637,0)</f>
        <v>0</v>
      </c>
      <c r="BF637" s="175">
        <f>IF(N637="snížená",J637,0)</f>
        <v>0</v>
      </c>
      <c r="BG637" s="175">
        <f>IF(N637="zákl. přenesená",J637,0)</f>
        <v>0</v>
      </c>
      <c r="BH637" s="175">
        <f>IF(N637="sníž. přenesená",J637,0)</f>
        <v>0</v>
      </c>
      <c r="BI637" s="175">
        <f>IF(N637="nulová",J637,0)</f>
        <v>0</v>
      </c>
      <c r="BJ637" s="17" t="s">
        <v>84</v>
      </c>
      <c r="BK637" s="175">
        <f>ROUND(I637*H637,2)</f>
        <v>0</v>
      </c>
      <c r="BL637" s="17" t="s">
        <v>233</v>
      </c>
      <c r="BM637" s="174" t="s">
        <v>954</v>
      </c>
    </row>
    <row r="638" spans="1:65" s="2" customFormat="1" ht="21.75" customHeight="1">
      <c r="A638" s="32"/>
      <c r="B638" s="161"/>
      <c r="C638" s="162" t="s">
        <v>955</v>
      </c>
      <c r="D638" s="162" t="s">
        <v>152</v>
      </c>
      <c r="E638" s="163" t="s">
        <v>956</v>
      </c>
      <c r="F638" s="164" t="s">
        <v>957</v>
      </c>
      <c r="G638" s="165" t="s">
        <v>155</v>
      </c>
      <c r="H638" s="166">
        <v>296.185</v>
      </c>
      <c r="I638" s="167"/>
      <c r="J638" s="168">
        <f>ROUND(I638*H638,2)</f>
        <v>0</v>
      </c>
      <c r="K638" s="169"/>
      <c r="L638" s="33"/>
      <c r="M638" s="170" t="s">
        <v>1</v>
      </c>
      <c r="N638" s="171" t="s">
        <v>41</v>
      </c>
      <c r="O638" s="58"/>
      <c r="P638" s="172">
        <f>O638*H638</f>
        <v>0</v>
      </c>
      <c r="Q638" s="172">
        <v>0.0139</v>
      </c>
      <c r="R638" s="172">
        <f>Q638*H638</f>
        <v>4.1169715</v>
      </c>
      <c r="S638" s="172">
        <v>0</v>
      </c>
      <c r="T638" s="173">
        <f>S638*H638</f>
        <v>0</v>
      </c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R638" s="174" t="s">
        <v>233</v>
      </c>
      <c r="AT638" s="174" t="s">
        <v>152</v>
      </c>
      <c r="AU638" s="174" t="s">
        <v>86</v>
      </c>
      <c r="AY638" s="17" t="s">
        <v>150</v>
      </c>
      <c r="BE638" s="175">
        <f>IF(N638="základní",J638,0)</f>
        <v>0</v>
      </c>
      <c r="BF638" s="175">
        <f>IF(N638="snížená",J638,0)</f>
        <v>0</v>
      </c>
      <c r="BG638" s="175">
        <f>IF(N638="zákl. přenesená",J638,0)</f>
        <v>0</v>
      </c>
      <c r="BH638" s="175">
        <f>IF(N638="sníž. přenesená",J638,0)</f>
        <v>0</v>
      </c>
      <c r="BI638" s="175">
        <f>IF(N638="nulová",J638,0)</f>
        <v>0</v>
      </c>
      <c r="BJ638" s="17" t="s">
        <v>84</v>
      </c>
      <c r="BK638" s="175">
        <f>ROUND(I638*H638,2)</f>
        <v>0</v>
      </c>
      <c r="BL638" s="17" t="s">
        <v>233</v>
      </c>
      <c r="BM638" s="174" t="s">
        <v>958</v>
      </c>
    </row>
    <row r="639" spans="2:51" s="13" customFormat="1" ht="12">
      <c r="B639" s="176"/>
      <c r="D639" s="177" t="s">
        <v>158</v>
      </c>
      <c r="E639" s="178" t="s">
        <v>1</v>
      </c>
      <c r="F639" s="179" t="s">
        <v>596</v>
      </c>
      <c r="H639" s="180">
        <v>296.185</v>
      </c>
      <c r="I639" s="181"/>
      <c r="L639" s="176"/>
      <c r="M639" s="182"/>
      <c r="N639" s="183"/>
      <c r="O639" s="183"/>
      <c r="P639" s="183"/>
      <c r="Q639" s="183"/>
      <c r="R639" s="183"/>
      <c r="S639" s="183"/>
      <c r="T639" s="184"/>
      <c r="AT639" s="178" t="s">
        <v>158</v>
      </c>
      <c r="AU639" s="178" t="s">
        <v>86</v>
      </c>
      <c r="AV639" s="13" t="s">
        <v>86</v>
      </c>
      <c r="AW639" s="13" t="s">
        <v>34</v>
      </c>
      <c r="AX639" s="13" t="s">
        <v>76</v>
      </c>
      <c r="AY639" s="178" t="s">
        <v>150</v>
      </c>
    </row>
    <row r="640" spans="1:65" s="2" customFormat="1" ht="21.75" customHeight="1">
      <c r="A640" s="32"/>
      <c r="B640" s="161"/>
      <c r="C640" s="162" t="s">
        <v>959</v>
      </c>
      <c r="D640" s="162" t="s">
        <v>152</v>
      </c>
      <c r="E640" s="163" t="s">
        <v>960</v>
      </c>
      <c r="F640" s="164" t="s">
        <v>961</v>
      </c>
      <c r="G640" s="165" t="s">
        <v>155</v>
      </c>
      <c r="H640" s="166">
        <v>95</v>
      </c>
      <c r="I640" s="167"/>
      <c r="J640" s="168">
        <f>ROUND(I640*H640,2)</f>
        <v>0</v>
      </c>
      <c r="K640" s="169"/>
      <c r="L640" s="33"/>
      <c r="M640" s="170" t="s">
        <v>1</v>
      </c>
      <c r="N640" s="171" t="s">
        <v>41</v>
      </c>
      <c r="O640" s="58"/>
      <c r="P640" s="172">
        <f>O640*H640</f>
        <v>0</v>
      </c>
      <c r="Q640" s="172">
        <v>0.01574</v>
      </c>
      <c r="R640" s="172">
        <f>Q640*H640</f>
        <v>1.4953</v>
      </c>
      <c r="S640" s="172">
        <v>0</v>
      </c>
      <c r="T640" s="173">
        <f>S640*H640</f>
        <v>0</v>
      </c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R640" s="174" t="s">
        <v>233</v>
      </c>
      <c r="AT640" s="174" t="s">
        <v>152</v>
      </c>
      <c r="AU640" s="174" t="s">
        <v>86</v>
      </c>
      <c r="AY640" s="17" t="s">
        <v>150</v>
      </c>
      <c r="BE640" s="175">
        <f>IF(N640="základní",J640,0)</f>
        <v>0</v>
      </c>
      <c r="BF640" s="175">
        <f>IF(N640="snížená",J640,0)</f>
        <v>0</v>
      </c>
      <c r="BG640" s="175">
        <f>IF(N640="zákl. přenesená",J640,0)</f>
        <v>0</v>
      </c>
      <c r="BH640" s="175">
        <f>IF(N640="sníž. přenesená",J640,0)</f>
        <v>0</v>
      </c>
      <c r="BI640" s="175">
        <f>IF(N640="nulová",J640,0)</f>
        <v>0</v>
      </c>
      <c r="BJ640" s="17" t="s">
        <v>84</v>
      </c>
      <c r="BK640" s="175">
        <f>ROUND(I640*H640,2)</f>
        <v>0</v>
      </c>
      <c r="BL640" s="17" t="s">
        <v>233</v>
      </c>
      <c r="BM640" s="174" t="s">
        <v>962</v>
      </c>
    </row>
    <row r="641" spans="2:51" s="13" customFormat="1" ht="22.5">
      <c r="B641" s="176"/>
      <c r="D641" s="177" t="s">
        <v>158</v>
      </c>
      <c r="E641" s="178" t="s">
        <v>1</v>
      </c>
      <c r="F641" s="179" t="s">
        <v>827</v>
      </c>
      <c r="H641" s="180">
        <v>95</v>
      </c>
      <c r="I641" s="181"/>
      <c r="L641" s="176"/>
      <c r="M641" s="182"/>
      <c r="N641" s="183"/>
      <c r="O641" s="183"/>
      <c r="P641" s="183"/>
      <c r="Q641" s="183"/>
      <c r="R641" s="183"/>
      <c r="S641" s="183"/>
      <c r="T641" s="184"/>
      <c r="AT641" s="178" t="s">
        <v>158</v>
      </c>
      <c r="AU641" s="178" t="s">
        <v>86</v>
      </c>
      <c r="AV641" s="13" t="s">
        <v>86</v>
      </c>
      <c r="AW641" s="13" t="s">
        <v>34</v>
      </c>
      <c r="AX641" s="13" t="s">
        <v>76</v>
      </c>
      <c r="AY641" s="178" t="s">
        <v>150</v>
      </c>
    </row>
    <row r="642" spans="1:65" s="2" customFormat="1" ht="33" customHeight="1">
      <c r="A642" s="32"/>
      <c r="B642" s="161"/>
      <c r="C642" s="162" t="s">
        <v>963</v>
      </c>
      <c r="D642" s="162" t="s">
        <v>152</v>
      </c>
      <c r="E642" s="163" t="s">
        <v>964</v>
      </c>
      <c r="F642" s="164" t="s">
        <v>965</v>
      </c>
      <c r="G642" s="165" t="s">
        <v>155</v>
      </c>
      <c r="H642" s="166">
        <v>296.185</v>
      </c>
      <c r="I642" s="167"/>
      <c r="J642" s="168">
        <f>ROUND(I642*H642,2)</f>
        <v>0</v>
      </c>
      <c r="K642" s="169"/>
      <c r="L642" s="33"/>
      <c r="M642" s="170" t="s">
        <v>1</v>
      </c>
      <c r="N642" s="171" t="s">
        <v>41</v>
      </c>
      <c r="O642" s="58"/>
      <c r="P642" s="172">
        <f>O642*H642</f>
        <v>0</v>
      </c>
      <c r="Q642" s="172">
        <v>0</v>
      </c>
      <c r="R642" s="172">
        <f>Q642*H642</f>
        <v>0</v>
      </c>
      <c r="S642" s="172">
        <v>0</v>
      </c>
      <c r="T642" s="173">
        <f>S642*H642</f>
        <v>0</v>
      </c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R642" s="174" t="s">
        <v>233</v>
      </c>
      <c r="AT642" s="174" t="s">
        <v>152</v>
      </c>
      <c r="AU642" s="174" t="s">
        <v>86</v>
      </c>
      <c r="AY642" s="17" t="s">
        <v>150</v>
      </c>
      <c r="BE642" s="175">
        <f>IF(N642="základní",J642,0)</f>
        <v>0</v>
      </c>
      <c r="BF642" s="175">
        <f>IF(N642="snížená",J642,0)</f>
        <v>0</v>
      </c>
      <c r="BG642" s="175">
        <f>IF(N642="zákl. přenesená",J642,0)</f>
        <v>0</v>
      </c>
      <c r="BH642" s="175">
        <f>IF(N642="sníž. přenesená",J642,0)</f>
        <v>0</v>
      </c>
      <c r="BI642" s="175">
        <f>IF(N642="nulová",J642,0)</f>
        <v>0</v>
      </c>
      <c r="BJ642" s="17" t="s">
        <v>84</v>
      </c>
      <c r="BK642" s="175">
        <f>ROUND(I642*H642,2)</f>
        <v>0</v>
      </c>
      <c r="BL642" s="17" t="s">
        <v>233</v>
      </c>
      <c r="BM642" s="174" t="s">
        <v>966</v>
      </c>
    </row>
    <row r="643" spans="1:65" s="2" customFormat="1" ht="21.75" customHeight="1">
      <c r="A643" s="32"/>
      <c r="B643" s="161"/>
      <c r="C643" s="185" t="s">
        <v>967</v>
      </c>
      <c r="D643" s="185" t="s">
        <v>168</v>
      </c>
      <c r="E643" s="186" t="s">
        <v>942</v>
      </c>
      <c r="F643" s="187" t="s">
        <v>943</v>
      </c>
      <c r="G643" s="188" t="s">
        <v>185</v>
      </c>
      <c r="H643" s="189">
        <v>1.245</v>
      </c>
      <c r="I643" s="190"/>
      <c r="J643" s="191">
        <f>ROUND(I643*H643,2)</f>
        <v>0</v>
      </c>
      <c r="K643" s="192"/>
      <c r="L643" s="193"/>
      <c r="M643" s="194" t="s">
        <v>1</v>
      </c>
      <c r="N643" s="195" t="s">
        <v>41</v>
      </c>
      <c r="O643" s="58"/>
      <c r="P643" s="172">
        <f>O643*H643</f>
        <v>0</v>
      </c>
      <c r="Q643" s="172">
        <v>0.55</v>
      </c>
      <c r="R643" s="172">
        <f>Q643*H643</f>
        <v>0.6847500000000001</v>
      </c>
      <c r="S643" s="172">
        <v>0</v>
      </c>
      <c r="T643" s="173">
        <f>S643*H643</f>
        <v>0</v>
      </c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R643" s="174" t="s">
        <v>342</v>
      </c>
      <c r="AT643" s="174" t="s">
        <v>168</v>
      </c>
      <c r="AU643" s="174" t="s">
        <v>86</v>
      </c>
      <c r="AY643" s="17" t="s">
        <v>150</v>
      </c>
      <c r="BE643" s="175">
        <f>IF(N643="základní",J643,0)</f>
        <v>0</v>
      </c>
      <c r="BF643" s="175">
        <f>IF(N643="snížená",J643,0)</f>
        <v>0</v>
      </c>
      <c r="BG643" s="175">
        <f>IF(N643="zákl. přenesená",J643,0)</f>
        <v>0</v>
      </c>
      <c r="BH643" s="175">
        <f>IF(N643="sníž. přenesená",J643,0)</f>
        <v>0</v>
      </c>
      <c r="BI643" s="175">
        <f>IF(N643="nulová",J643,0)</f>
        <v>0</v>
      </c>
      <c r="BJ643" s="17" t="s">
        <v>84</v>
      </c>
      <c r="BK643" s="175">
        <f>ROUND(I643*H643,2)</f>
        <v>0</v>
      </c>
      <c r="BL643" s="17" t="s">
        <v>233</v>
      </c>
      <c r="BM643" s="174" t="s">
        <v>968</v>
      </c>
    </row>
    <row r="644" spans="2:51" s="13" customFormat="1" ht="12">
      <c r="B644" s="176"/>
      <c r="D644" s="177" t="s">
        <v>158</v>
      </c>
      <c r="E644" s="178" t="s">
        <v>1</v>
      </c>
      <c r="F644" s="179" t="s">
        <v>969</v>
      </c>
      <c r="H644" s="180">
        <v>1.1318400000000002</v>
      </c>
      <c r="I644" s="181"/>
      <c r="L644" s="176"/>
      <c r="M644" s="182"/>
      <c r="N644" s="183"/>
      <c r="O644" s="183"/>
      <c r="P644" s="183"/>
      <c r="Q644" s="183"/>
      <c r="R644" s="183"/>
      <c r="S644" s="183"/>
      <c r="T644" s="184"/>
      <c r="AT644" s="178" t="s">
        <v>158</v>
      </c>
      <c r="AU644" s="178" t="s">
        <v>86</v>
      </c>
      <c r="AV644" s="13" t="s">
        <v>86</v>
      </c>
      <c r="AW644" s="13" t="s">
        <v>34</v>
      </c>
      <c r="AX644" s="13" t="s">
        <v>76</v>
      </c>
      <c r="AY644" s="178" t="s">
        <v>150</v>
      </c>
    </row>
    <row r="645" spans="2:51" s="13" customFormat="1" ht="12">
      <c r="B645" s="176"/>
      <c r="D645" s="177" t="s">
        <v>158</v>
      </c>
      <c r="F645" s="179" t="s">
        <v>970</v>
      </c>
      <c r="H645" s="180">
        <v>1.245</v>
      </c>
      <c r="I645" s="181"/>
      <c r="L645" s="176"/>
      <c r="M645" s="182"/>
      <c r="N645" s="183"/>
      <c r="O645" s="183"/>
      <c r="P645" s="183"/>
      <c r="Q645" s="183"/>
      <c r="R645" s="183"/>
      <c r="S645" s="183"/>
      <c r="T645" s="184"/>
      <c r="AT645" s="178" t="s">
        <v>158</v>
      </c>
      <c r="AU645" s="178" t="s">
        <v>86</v>
      </c>
      <c r="AV645" s="13" t="s">
        <v>86</v>
      </c>
      <c r="AW645" s="13" t="s">
        <v>3</v>
      </c>
      <c r="AX645" s="13" t="s">
        <v>84</v>
      </c>
      <c r="AY645" s="178" t="s">
        <v>150</v>
      </c>
    </row>
    <row r="646" spans="1:65" s="2" customFormat="1" ht="16.5" customHeight="1">
      <c r="A646" s="32"/>
      <c r="B646" s="161"/>
      <c r="C646" s="162" t="s">
        <v>971</v>
      </c>
      <c r="D646" s="162" t="s">
        <v>152</v>
      </c>
      <c r="E646" s="163" t="s">
        <v>972</v>
      </c>
      <c r="F646" s="164" t="s">
        <v>973</v>
      </c>
      <c r="G646" s="165" t="s">
        <v>155</v>
      </c>
      <c r="H646" s="166">
        <v>343.345</v>
      </c>
      <c r="I646" s="167"/>
      <c r="J646" s="168">
        <f>ROUND(I646*H646,2)</f>
        <v>0</v>
      </c>
      <c r="K646" s="169"/>
      <c r="L646" s="33"/>
      <c r="M646" s="170" t="s">
        <v>1</v>
      </c>
      <c r="N646" s="171" t="s">
        <v>41</v>
      </c>
      <c r="O646" s="58"/>
      <c r="P646" s="172">
        <f>O646*H646</f>
        <v>0</v>
      </c>
      <c r="Q646" s="172">
        <v>0.00019</v>
      </c>
      <c r="R646" s="172">
        <f>Q646*H646</f>
        <v>0.06523555</v>
      </c>
      <c r="S646" s="172">
        <v>0</v>
      </c>
      <c r="T646" s="173">
        <f>S646*H646</f>
        <v>0</v>
      </c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R646" s="174" t="s">
        <v>233</v>
      </c>
      <c r="AT646" s="174" t="s">
        <v>152</v>
      </c>
      <c r="AU646" s="174" t="s">
        <v>86</v>
      </c>
      <c r="AY646" s="17" t="s">
        <v>150</v>
      </c>
      <c r="BE646" s="175">
        <f>IF(N646="základní",J646,0)</f>
        <v>0</v>
      </c>
      <c r="BF646" s="175">
        <f>IF(N646="snížená",J646,0)</f>
        <v>0</v>
      </c>
      <c r="BG646" s="175">
        <f>IF(N646="zákl. přenesená",J646,0)</f>
        <v>0</v>
      </c>
      <c r="BH646" s="175">
        <f>IF(N646="sníž. přenesená",J646,0)</f>
        <v>0</v>
      </c>
      <c r="BI646" s="175">
        <f>IF(N646="nulová",J646,0)</f>
        <v>0</v>
      </c>
      <c r="BJ646" s="17" t="s">
        <v>84</v>
      </c>
      <c r="BK646" s="175">
        <f>ROUND(I646*H646,2)</f>
        <v>0</v>
      </c>
      <c r="BL646" s="17" t="s">
        <v>233</v>
      </c>
      <c r="BM646" s="174" t="s">
        <v>974</v>
      </c>
    </row>
    <row r="647" spans="2:51" s="13" customFormat="1" ht="12">
      <c r="B647" s="176"/>
      <c r="D647" s="177" t="s">
        <v>158</v>
      </c>
      <c r="E647" s="178" t="s">
        <v>1</v>
      </c>
      <c r="F647" s="179" t="s">
        <v>975</v>
      </c>
      <c r="H647" s="180">
        <v>343.345</v>
      </c>
      <c r="I647" s="181"/>
      <c r="L647" s="176"/>
      <c r="M647" s="182"/>
      <c r="N647" s="183"/>
      <c r="O647" s="183"/>
      <c r="P647" s="183"/>
      <c r="Q647" s="183"/>
      <c r="R647" s="183"/>
      <c r="S647" s="183"/>
      <c r="T647" s="184"/>
      <c r="AT647" s="178" t="s">
        <v>158</v>
      </c>
      <c r="AU647" s="178" t="s">
        <v>86</v>
      </c>
      <c r="AV647" s="13" t="s">
        <v>86</v>
      </c>
      <c r="AW647" s="13" t="s">
        <v>34</v>
      </c>
      <c r="AX647" s="13" t="s">
        <v>76</v>
      </c>
      <c r="AY647" s="178" t="s">
        <v>150</v>
      </c>
    </row>
    <row r="648" spans="1:65" s="2" customFormat="1" ht="16.5" customHeight="1">
      <c r="A648" s="32"/>
      <c r="B648" s="161"/>
      <c r="C648" s="162" t="s">
        <v>976</v>
      </c>
      <c r="D648" s="162" t="s">
        <v>152</v>
      </c>
      <c r="E648" s="163" t="s">
        <v>977</v>
      </c>
      <c r="F648" s="164" t="s">
        <v>978</v>
      </c>
      <c r="G648" s="165" t="s">
        <v>718</v>
      </c>
      <c r="H648" s="166">
        <v>15.649</v>
      </c>
      <c r="I648" s="167"/>
      <c r="J648" s="168">
        <f>ROUND(I648*H648,2)</f>
        <v>0</v>
      </c>
      <c r="K648" s="169"/>
      <c r="L648" s="33"/>
      <c r="M648" s="170" t="s">
        <v>1</v>
      </c>
      <c r="N648" s="171" t="s">
        <v>41</v>
      </c>
      <c r="O648" s="58"/>
      <c r="P648" s="172">
        <f>O648*H648</f>
        <v>0</v>
      </c>
      <c r="Q648" s="172">
        <v>0</v>
      </c>
      <c r="R648" s="172">
        <f>Q648*H648</f>
        <v>0</v>
      </c>
      <c r="S648" s="172">
        <v>0</v>
      </c>
      <c r="T648" s="173">
        <f>S648*H648</f>
        <v>0</v>
      </c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R648" s="174" t="s">
        <v>233</v>
      </c>
      <c r="AT648" s="174" t="s">
        <v>152</v>
      </c>
      <c r="AU648" s="174" t="s">
        <v>86</v>
      </c>
      <c r="AY648" s="17" t="s">
        <v>150</v>
      </c>
      <c r="BE648" s="175">
        <f>IF(N648="základní",J648,0)</f>
        <v>0</v>
      </c>
      <c r="BF648" s="175">
        <f>IF(N648="snížená",J648,0)</f>
        <v>0</v>
      </c>
      <c r="BG648" s="175">
        <f>IF(N648="zákl. přenesená",J648,0)</f>
        <v>0</v>
      </c>
      <c r="BH648" s="175">
        <f>IF(N648="sníž. přenesená",J648,0)</f>
        <v>0</v>
      </c>
      <c r="BI648" s="175">
        <f>IF(N648="nulová",J648,0)</f>
        <v>0</v>
      </c>
      <c r="BJ648" s="17" t="s">
        <v>84</v>
      </c>
      <c r="BK648" s="175">
        <f>ROUND(I648*H648,2)</f>
        <v>0</v>
      </c>
      <c r="BL648" s="17" t="s">
        <v>233</v>
      </c>
      <c r="BM648" s="174" t="s">
        <v>979</v>
      </c>
    </row>
    <row r="649" spans="2:63" s="12" customFormat="1" ht="22.9" customHeight="1">
      <c r="B649" s="148"/>
      <c r="D649" s="149" t="s">
        <v>75</v>
      </c>
      <c r="E649" s="159" t="s">
        <v>980</v>
      </c>
      <c r="F649" s="159" t="s">
        <v>981</v>
      </c>
      <c r="I649" s="151"/>
      <c r="J649" s="160">
        <f>BK649</f>
        <v>0</v>
      </c>
      <c r="L649" s="148"/>
      <c r="M649" s="153"/>
      <c r="N649" s="154"/>
      <c r="O649" s="154"/>
      <c r="P649" s="155">
        <f>SUM(P650:P662)</f>
        <v>0</v>
      </c>
      <c r="Q649" s="154"/>
      <c r="R649" s="155">
        <f>SUM(R650:R662)</f>
        <v>0.9637592</v>
      </c>
      <c r="S649" s="154"/>
      <c r="T649" s="156">
        <f>SUM(T650:T662)</f>
        <v>0</v>
      </c>
      <c r="AR649" s="149" t="s">
        <v>86</v>
      </c>
      <c r="AT649" s="157" t="s">
        <v>75</v>
      </c>
      <c r="AU649" s="157" t="s">
        <v>84</v>
      </c>
      <c r="AY649" s="149" t="s">
        <v>150</v>
      </c>
      <c r="BK649" s="158">
        <f>SUM(BK650:BK662)</f>
        <v>0</v>
      </c>
    </row>
    <row r="650" spans="1:65" s="2" customFormat="1" ht="21.75" customHeight="1">
      <c r="A650" s="32"/>
      <c r="B650" s="161"/>
      <c r="C650" s="162" t="s">
        <v>982</v>
      </c>
      <c r="D650" s="162" t="s">
        <v>152</v>
      </c>
      <c r="E650" s="163" t="s">
        <v>983</v>
      </c>
      <c r="F650" s="164" t="s">
        <v>984</v>
      </c>
      <c r="G650" s="165" t="s">
        <v>155</v>
      </c>
      <c r="H650" s="166">
        <v>13.107</v>
      </c>
      <c r="I650" s="167"/>
      <c r="J650" s="168">
        <f>ROUND(I650*H650,2)</f>
        <v>0</v>
      </c>
      <c r="K650" s="169"/>
      <c r="L650" s="33"/>
      <c r="M650" s="170" t="s">
        <v>1</v>
      </c>
      <c r="N650" s="171" t="s">
        <v>41</v>
      </c>
      <c r="O650" s="58"/>
      <c r="P650" s="172">
        <f>O650*H650</f>
        <v>0</v>
      </c>
      <c r="Q650" s="172">
        <v>0.06203</v>
      </c>
      <c r="R650" s="172">
        <f>Q650*H650</f>
        <v>0.81302721</v>
      </c>
      <c r="S650" s="172">
        <v>0</v>
      </c>
      <c r="T650" s="173">
        <f>S650*H650</f>
        <v>0</v>
      </c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R650" s="174" t="s">
        <v>233</v>
      </c>
      <c r="AT650" s="174" t="s">
        <v>152</v>
      </c>
      <c r="AU650" s="174" t="s">
        <v>86</v>
      </c>
      <c r="AY650" s="17" t="s">
        <v>150</v>
      </c>
      <c r="BE650" s="175">
        <f>IF(N650="základní",J650,0)</f>
        <v>0</v>
      </c>
      <c r="BF650" s="175">
        <f>IF(N650="snížená",J650,0)</f>
        <v>0</v>
      </c>
      <c r="BG650" s="175">
        <f>IF(N650="zákl. přenesená",J650,0)</f>
        <v>0</v>
      </c>
      <c r="BH650" s="175">
        <f>IF(N650="sníž. přenesená",J650,0)</f>
        <v>0</v>
      </c>
      <c r="BI650" s="175">
        <f>IF(N650="nulová",J650,0)</f>
        <v>0</v>
      </c>
      <c r="BJ650" s="17" t="s">
        <v>84</v>
      </c>
      <c r="BK650" s="175">
        <f>ROUND(I650*H650,2)</f>
        <v>0</v>
      </c>
      <c r="BL650" s="17" t="s">
        <v>233</v>
      </c>
      <c r="BM650" s="174" t="s">
        <v>985</v>
      </c>
    </row>
    <row r="651" spans="2:51" s="13" customFormat="1" ht="12">
      <c r="B651" s="176"/>
      <c r="D651" s="177" t="s">
        <v>158</v>
      </c>
      <c r="E651" s="178" t="s">
        <v>1</v>
      </c>
      <c r="F651" s="179" t="s">
        <v>986</v>
      </c>
      <c r="H651" s="180">
        <v>13.106500000000002</v>
      </c>
      <c r="I651" s="181"/>
      <c r="L651" s="176"/>
      <c r="M651" s="182"/>
      <c r="N651" s="183"/>
      <c r="O651" s="183"/>
      <c r="P651" s="183"/>
      <c r="Q651" s="183"/>
      <c r="R651" s="183"/>
      <c r="S651" s="183"/>
      <c r="T651" s="184"/>
      <c r="AT651" s="178" t="s">
        <v>158</v>
      </c>
      <c r="AU651" s="178" t="s">
        <v>86</v>
      </c>
      <c r="AV651" s="13" t="s">
        <v>86</v>
      </c>
      <c r="AW651" s="13" t="s">
        <v>34</v>
      </c>
      <c r="AX651" s="13" t="s">
        <v>76</v>
      </c>
      <c r="AY651" s="178" t="s">
        <v>150</v>
      </c>
    </row>
    <row r="652" spans="1:65" s="2" customFormat="1" ht="21.75" customHeight="1">
      <c r="A652" s="32"/>
      <c r="B652" s="161"/>
      <c r="C652" s="162" t="s">
        <v>987</v>
      </c>
      <c r="D652" s="162" t="s">
        <v>152</v>
      </c>
      <c r="E652" s="163" t="s">
        <v>988</v>
      </c>
      <c r="F652" s="164" t="s">
        <v>989</v>
      </c>
      <c r="G652" s="165" t="s">
        <v>155</v>
      </c>
      <c r="H652" s="166">
        <v>6.006</v>
      </c>
      <c r="I652" s="167"/>
      <c r="J652" s="168">
        <f>ROUND(I652*H652,2)</f>
        <v>0</v>
      </c>
      <c r="K652" s="169"/>
      <c r="L652" s="33"/>
      <c r="M652" s="170" t="s">
        <v>1</v>
      </c>
      <c r="N652" s="171" t="s">
        <v>41</v>
      </c>
      <c r="O652" s="58"/>
      <c r="P652" s="172">
        <f>O652*H652</f>
        <v>0</v>
      </c>
      <c r="Q652" s="172">
        <v>0.01798</v>
      </c>
      <c r="R652" s="172">
        <f>Q652*H652</f>
        <v>0.10798788</v>
      </c>
      <c r="S652" s="172">
        <v>0</v>
      </c>
      <c r="T652" s="173">
        <f>S652*H652</f>
        <v>0</v>
      </c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R652" s="174" t="s">
        <v>233</v>
      </c>
      <c r="AT652" s="174" t="s">
        <v>152</v>
      </c>
      <c r="AU652" s="174" t="s">
        <v>86</v>
      </c>
      <c r="AY652" s="17" t="s">
        <v>150</v>
      </c>
      <c r="BE652" s="175">
        <f>IF(N652="základní",J652,0)</f>
        <v>0</v>
      </c>
      <c r="BF652" s="175">
        <f>IF(N652="snížená",J652,0)</f>
        <v>0</v>
      </c>
      <c r="BG652" s="175">
        <f>IF(N652="zákl. přenesená",J652,0)</f>
        <v>0</v>
      </c>
      <c r="BH652" s="175">
        <f>IF(N652="sníž. přenesená",J652,0)</f>
        <v>0</v>
      </c>
      <c r="BI652" s="175">
        <f>IF(N652="nulová",J652,0)</f>
        <v>0</v>
      </c>
      <c r="BJ652" s="17" t="s">
        <v>84</v>
      </c>
      <c r="BK652" s="175">
        <f>ROUND(I652*H652,2)</f>
        <v>0</v>
      </c>
      <c r="BL652" s="17" t="s">
        <v>233</v>
      </c>
      <c r="BM652" s="174" t="s">
        <v>990</v>
      </c>
    </row>
    <row r="653" spans="2:51" s="13" customFormat="1" ht="12">
      <c r="B653" s="176"/>
      <c r="D653" s="177" t="s">
        <v>158</v>
      </c>
      <c r="E653" s="178" t="s">
        <v>1</v>
      </c>
      <c r="F653" s="179" t="s">
        <v>991</v>
      </c>
      <c r="H653" s="180">
        <v>6.006</v>
      </c>
      <c r="I653" s="181"/>
      <c r="L653" s="176"/>
      <c r="M653" s="182"/>
      <c r="N653" s="183"/>
      <c r="O653" s="183"/>
      <c r="P653" s="183"/>
      <c r="Q653" s="183"/>
      <c r="R653" s="183"/>
      <c r="S653" s="183"/>
      <c r="T653" s="184"/>
      <c r="AT653" s="178" t="s">
        <v>158</v>
      </c>
      <c r="AU653" s="178" t="s">
        <v>86</v>
      </c>
      <c r="AV653" s="13" t="s">
        <v>86</v>
      </c>
      <c r="AW653" s="13" t="s">
        <v>34</v>
      </c>
      <c r="AX653" s="13" t="s">
        <v>76</v>
      </c>
      <c r="AY653" s="178" t="s">
        <v>150</v>
      </c>
    </row>
    <row r="654" spans="1:65" s="2" customFormat="1" ht="16.5" customHeight="1">
      <c r="A654" s="32"/>
      <c r="B654" s="161"/>
      <c r="C654" s="162" t="s">
        <v>992</v>
      </c>
      <c r="D654" s="162" t="s">
        <v>152</v>
      </c>
      <c r="E654" s="163" t="s">
        <v>993</v>
      </c>
      <c r="F654" s="164" t="s">
        <v>994</v>
      </c>
      <c r="G654" s="165" t="s">
        <v>155</v>
      </c>
      <c r="H654" s="166">
        <v>6.006</v>
      </c>
      <c r="I654" s="167"/>
      <c r="J654" s="168">
        <f>ROUND(I654*H654,2)</f>
        <v>0</v>
      </c>
      <c r="K654" s="169"/>
      <c r="L654" s="33"/>
      <c r="M654" s="170" t="s">
        <v>1</v>
      </c>
      <c r="N654" s="171" t="s">
        <v>41</v>
      </c>
      <c r="O654" s="58"/>
      <c r="P654" s="172">
        <f>O654*H654</f>
        <v>0</v>
      </c>
      <c r="Q654" s="172">
        <v>0</v>
      </c>
      <c r="R654" s="172">
        <f>Q654*H654</f>
        <v>0</v>
      </c>
      <c r="S654" s="172">
        <v>0</v>
      </c>
      <c r="T654" s="173">
        <f>S654*H654</f>
        <v>0</v>
      </c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R654" s="174" t="s">
        <v>233</v>
      </c>
      <c r="AT654" s="174" t="s">
        <v>152</v>
      </c>
      <c r="AU654" s="174" t="s">
        <v>86</v>
      </c>
      <c r="AY654" s="17" t="s">
        <v>150</v>
      </c>
      <c r="BE654" s="175">
        <f>IF(N654="základní",J654,0)</f>
        <v>0</v>
      </c>
      <c r="BF654" s="175">
        <f>IF(N654="snížená",J654,0)</f>
        <v>0</v>
      </c>
      <c r="BG654" s="175">
        <f>IF(N654="zákl. přenesená",J654,0)</f>
        <v>0</v>
      </c>
      <c r="BH654" s="175">
        <f>IF(N654="sníž. přenesená",J654,0)</f>
        <v>0</v>
      </c>
      <c r="BI654" s="175">
        <f>IF(N654="nulová",J654,0)</f>
        <v>0</v>
      </c>
      <c r="BJ654" s="17" t="s">
        <v>84</v>
      </c>
      <c r="BK654" s="175">
        <f>ROUND(I654*H654,2)</f>
        <v>0</v>
      </c>
      <c r="BL654" s="17" t="s">
        <v>233</v>
      </c>
      <c r="BM654" s="174" t="s">
        <v>995</v>
      </c>
    </row>
    <row r="655" spans="1:65" s="2" customFormat="1" ht="16.5" customHeight="1">
      <c r="A655" s="32"/>
      <c r="B655" s="161"/>
      <c r="C655" s="185" t="s">
        <v>996</v>
      </c>
      <c r="D655" s="185" t="s">
        <v>168</v>
      </c>
      <c r="E655" s="186" t="s">
        <v>899</v>
      </c>
      <c r="F655" s="187" t="s">
        <v>900</v>
      </c>
      <c r="G655" s="188" t="s">
        <v>155</v>
      </c>
      <c r="H655" s="189">
        <v>6.907</v>
      </c>
      <c r="I655" s="190"/>
      <c r="J655" s="191">
        <f>ROUND(I655*H655,2)</f>
        <v>0</v>
      </c>
      <c r="K655" s="192"/>
      <c r="L655" s="193"/>
      <c r="M655" s="194" t="s">
        <v>1</v>
      </c>
      <c r="N655" s="195" t="s">
        <v>41</v>
      </c>
      <c r="O655" s="58"/>
      <c r="P655" s="172">
        <f>O655*H655</f>
        <v>0</v>
      </c>
      <c r="Q655" s="172">
        <v>0.00017</v>
      </c>
      <c r="R655" s="172">
        <f>Q655*H655</f>
        <v>0.00117419</v>
      </c>
      <c r="S655" s="172">
        <v>0</v>
      </c>
      <c r="T655" s="173">
        <f>S655*H655</f>
        <v>0</v>
      </c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R655" s="174" t="s">
        <v>342</v>
      </c>
      <c r="AT655" s="174" t="s">
        <v>168</v>
      </c>
      <c r="AU655" s="174" t="s">
        <v>86</v>
      </c>
      <c r="AY655" s="17" t="s">
        <v>150</v>
      </c>
      <c r="BE655" s="175">
        <f>IF(N655="základní",J655,0)</f>
        <v>0</v>
      </c>
      <c r="BF655" s="175">
        <f>IF(N655="snížená",J655,0)</f>
        <v>0</v>
      </c>
      <c r="BG655" s="175">
        <f>IF(N655="zákl. přenesená",J655,0)</f>
        <v>0</v>
      </c>
      <c r="BH655" s="175">
        <f>IF(N655="sníž. přenesená",J655,0)</f>
        <v>0</v>
      </c>
      <c r="BI655" s="175">
        <f>IF(N655="nulová",J655,0)</f>
        <v>0</v>
      </c>
      <c r="BJ655" s="17" t="s">
        <v>84</v>
      </c>
      <c r="BK655" s="175">
        <f>ROUND(I655*H655,2)</f>
        <v>0</v>
      </c>
      <c r="BL655" s="17" t="s">
        <v>233</v>
      </c>
      <c r="BM655" s="174" t="s">
        <v>997</v>
      </c>
    </row>
    <row r="656" spans="2:51" s="13" customFormat="1" ht="12">
      <c r="B656" s="176"/>
      <c r="D656" s="177" t="s">
        <v>158</v>
      </c>
      <c r="F656" s="179" t="s">
        <v>998</v>
      </c>
      <c r="H656" s="180">
        <v>6.907</v>
      </c>
      <c r="I656" s="181"/>
      <c r="L656" s="176"/>
      <c r="M656" s="182"/>
      <c r="N656" s="183"/>
      <c r="O656" s="183"/>
      <c r="P656" s="183"/>
      <c r="Q656" s="183"/>
      <c r="R656" s="183"/>
      <c r="S656" s="183"/>
      <c r="T656" s="184"/>
      <c r="AT656" s="178" t="s">
        <v>158</v>
      </c>
      <c r="AU656" s="178" t="s">
        <v>86</v>
      </c>
      <c r="AV656" s="13" t="s">
        <v>86</v>
      </c>
      <c r="AW656" s="13" t="s">
        <v>3</v>
      </c>
      <c r="AX656" s="13" t="s">
        <v>84</v>
      </c>
      <c r="AY656" s="178" t="s">
        <v>150</v>
      </c>
    </row>
    <row r="657" spans="1:65" s="2" customFormat="1" ht="16.5" customHeight="1">
      <c r="A657" s="32"/>
      <c r="B657" s="161"/>
      <c r="C657" s="162" t="s">
        <v>999</v>
      </c>
      <c r="D657" s="162" t="s">
        <v>152</v>
      </c>
      <c r="E657" s="163" t="s">
        <v>1000</v>
      </c>
      <c r="F657" s="164" t="s">
        <v>1001</v>
      </c>
      <c r="G657" s="165" t="s">
        <v>155</v>
      </c>
      <c r="H657" s="166">
        <v>12.012</v>
      </c>
      <c r="I657" s="167"/>
      <c r="J657" s="168">
        <f>ROUND(I657*H657,2)</f>
        <v>0</v>
      </c>
      <c r="K657" s="169"/>
      <c r="L657" s="33"/>
      <c r="M657" s="170" t="s">
        <v>1</v>
      </c>
      <c r="N657" s="171" t="s">
        <v>41</v>
      </c>
      <c r="O657" s="58"/>
      <c r="P657" s="172">
        <f>O657*H657</f>
        <v>0</v>
      </c>
      <c r="Q657" s="172">
        <v>0</v>
      </c>
      <c r="R657" s="172">
        <f>Q657*H657</f>
        <v>0</v>
      </c>
      <c r="S657" s="172">
        <v>0</v>
      </c>
      <c r="T657" s="173">
        <f>S657*H657</f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74" t="s">
        <v>233</v>
      </c>
      <c r="AT657" s="174" t="s">
        <v>152</v>
      </c>
      <c r="AU657" s="174" t="s">
        <v>86</v>
      </c>
      <c r="AY657" s="17" t="s">
        <v>150</v>
      </c>
      <c r="BE657" s="175">
        <f>IF(N657="základní",J657,0)</f>
        <v>0</v>
      </c>
      <c r="BF657" s="175">
        <f>IF(N657="snížená",J657,0)</f>
        <v>0</v>
      </c>
      <c r="BG657" s="175">
        <f>IF(N657="zákl. přenesená",J657,0)</f>
        <v>0</v>
      </c>
      <c r="BH657" s="175">
        <f>IF(N657="sníž. přenesená",J657,0)</f>
        <v>0</v>
      </c>
      <c r="BI657" s="175">
        <f>IF(N657="nulová",J657,0)</f>
        <v>0</v>
      </c>
      <c r="BJ657" s="17" t="s">
        <v>84</v>
      </c>
      <c r="BK657" s="175">
        <f>ROUND(I657*H657,2)</f>
        <v>0</v>
      </c>
      <c r="BL657" s="17" t="s">
        <v>233</v>
      </c>
      <c r="BM657" s="174" t="s">
        <v>1002</v>
      </c>
    </row>
    <row r="658" spans="2:51" s="13" customFormat="1" ht="12">
      <c r="B658" s="176"/>
      <c r="D658" s="177" t="s">
        <v>158</v>
      </c>
      <c r="E658" s="178" t="s">
        <v>1</v>
      </c>
      <c r="F658" s="179" t="s">
        <v>1003</v>
      </c>
      <c r="H658" s="180">
        <v>12.012</v>
      </c>
      <c r="I658" s="181"/>
      <c r="L658" s="176"/>
      <c r="M658" s="182"/>
      <c r="N658" s="183"/>
      <c r="O658" s="183"/>
      <c r="P658" s="183"/>
      <c r="Q658" s="183"/>
      <c r="R658" s="183"/>
      <c r="S658" s="183"/>
      <c r="T658" s="184"/>
      <c r="AT658" s="178" t="s">
        <v>158</v>
      </c>
      <c r="AU658" s="178" t="s">
        <v>86</v>
      </c>
      <c r="AV658" s="13" t="s">
        <v>86</v>
      </c>
      <c r="AW658" s="13" t="s">
        <v>34</v>
      </c>
      <c r="AX658" s="13" t="s">
        <v>76</v>
      </c>
      <c r="AY658" s="178" t="s">
        <v>150</v>
      </c>
    </row>
    <row r="659" spans="1:65" s="2" customFormat="1" ht="21.75" customHeight="1">
      <c r="A659" s="32"/>
      <c r="B659" s="161"/>
      <c r="C659" s="185" t="s">
        <v>1004</v>
      </c>
      <c r="D659" s="185" t="s">
        <v>168</v>
      </c>
      <c r="E659" s="186" t="s">
        <v>1005</v>
      </c>
      <c r="F659" s="187" t="s">
        <v>1006</v>
      </c>
      <c r="G659" s="188" t="s">
        <v>155</v>
      </c>
      <c r="H659" s="189">
        <v>12.372</v>
      </c>
      <c r="I659" s="190"/>
      <c r="J659" s="191">
        <f>ROUND(I659*H659,2)</f>
        <v>0</v>
      </c>
      <c r="K659" s="192"/>
      <c r="L659" s="193"/>
      <c r="M659" s="194" t="s">
        <v>1</v>
      </c>
      <c r="N659" s="195" t="s">
        <v>41</v>
      </c>
      <c r="O659" s="58"/>
      <c r="P659" s="172">
        <f>O659*H659</f>
        <v>0</v>
      </c>
      <c r="Q659" s="172">
        <v>0.00336</v>
      </c>
      <c r="R659" s="172">
        <f>Q659*H659</f>
        <v>0.04156992</v>
      </c>
      <c r="S659" s="172">
        <v>0</v>
      </c>
      <c r="T659" s="173">
        <f>S659*H659</f>
        <v>0</v>
      </c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R659" s="174" t="s">
        <v>342</v>
      </c>
      <c r="AT659" s="174" t="s">
        <v>168</v>
      </c>
      <c r="AU659" s="174" t="s">
        <v>86</v>
      </c>
      <c r="AY659" s="17" t="s">
        <v>150</v>
      </c>
      <c r="BE659" s="175">
        <f>IF(N659="základní",J659,0)</f>
        <v>0</v>
      </c>
      <c r="BF659" s="175">
        <f>IF(N659="snížená",J659,0)</f>
        <v>0</v>
      </c>
      <c r="BG659" s="175">
        <f>IF(N659="zákl. přenesená",J659,0)</f>
        <v>0</v>
      </c>
      <c r="BH659" s="175">
        <f>IF(N659="sníž. přenesená",J659,0)</f>
        <v>0</v>
      </c>
      <c r="BI659" s="175">
        <f>IF(N659="nulová",J659,0)</f>
        <v>0</v>
      </c>
      <c r="BJ659" s="17" t="s">
        <v>84</v>
      </c>
      <c r="BK659" s="175">
        <f>ROUND(I659*H659,2)</f>
        <v>0</v>
      </c>
      <c r="BL659" s="17" t="s">
        <v>233</v>
      </c>
      <c r="BM659" s="174" t="s">
        <v>1007</v>
      </c>
    </row>
    <row r="660" spans="2:51" s="13" customFormat="1" ht="12">
      <c r="B660" s="176"/>
      <c r="D660" s="177" t="s">
        <v>158</v>
      </c>
      <c r="E660" s="178" t="s">
        <v>1</v>
      </c>
      <c r="F660" s="179" t="s">
        <v>1008</v>
      </c>
      <c r="H660" s="180">
        <v>6.006</v>
      </c>
      <c r="I660" s="181"/>
      <c r="L660" s="176"/>
      <c r="M660" s="182"/>
      <c r="N660" s="183"/>
      <c r="O660" s="183"/>
      <c r="P660" s="183"/>
      <c r="Q660" s="183"/>
      <c r="R660" s="183"/>
      <c r="S660" s="183"/>
      <c r="T660" s="184"/>
      <c r="AT660" s="178" t="s">
        <v>158</v>
      </c>
      <c r="AU660" s="178" t="s">
        <v>86</v>
      </c>
      <c r="AV660" s="13" t="s">
        <v>86</v>
      </c>
      <c r="AW660" s="13" t="s">
        <v>34</v>
      </c>
      <c r="AX660" s="13" t="s">
        <v>76</v>
      </c>
      <c r="AY660" s="178" t="s">
        <v>150</v>
      </c>
    </row>
    <row r="661" spans="2:51" s="13" customFormat="1" ht="12">
      <c r="B661" s="176"/>
      <c r="D661" s="177" t="s">
        <v>158</v>
      </c>
      <c r="F661" s="179" t="s">
        <v>1009</v>
      </c>
      <c r="H661" s="180">
        <v>12.372</v>
      </c>
      <c r="I661" s="181"/>
      <c r="L661" s="176"/>
      <c r="M661" s="182"/>
      <c r="N661" s="183"/>
      <c r="O661" s="183"/>
      <c r="P661" s="183"/>
      <c r="Q661" s="183"/>
      <c r="R661" s="183"/>
      <c r="S661" s="183"/>
      <c r="T661" s="184"/>
      <c r="AT661" s="178" t="s">
        <v>158</v>
      </c>
      <c r="AU661" s="178" t="s">
        <v>86</v>
      </c>
      <c r="AV661" s="13" t="s">
        <v>86</v>
      </c>
      <c r="AW661" s="13" t="s">
        <v>3</v>
      </c>
      <c r="AX661" s="13" t="s">
        <v>84</v>
      </c>
      <c r="AY661" s="178" t="s">
        <v>150</v>
      </c>
    </row>
    <row r="662" spans="1:65" s="2" customFormat="1" ht="16.5" customHeight="1">
      <c r="A662" s="32"/>
      <c r="B662" s="161"/>
      <c r="C662" s="162" t="s">
        <v>1010</v>
      </c>
      <c r="D662" s="162" t="s">
        <v>152</v>
      </c>
      <c r="E662" s="163" t="s">
        <v>1011</v>
      </c>
      <c r="F662" s="164" t="s">
        <v>1012</v>
      </c>
      <c r="G662" s="165" t="s">
        <v>718</v>
      </c>
      <c r="H662" s="166">
        <v>0.964</v>
      </c>
      <c r="I662" s="167"/>
      <c r="J662" s="168">
        <f>ROUND(I662*H662,2)</f>
        <v>0</v>
      </c>
      <c r="K662" s="169"/>
      <c r="L662" s="33"/>
      <c r="M662" s="170" t="s">
        <v>1</v>
      </c>
      <c r="N662" s="171" t="s">
        <v>41</v>
      </c>
      <c r="O662" s="58"/>
      <c r="P662" s="172">
        <f>O662*H662</f>
        <v>0</v>
      </c>
      <c r="Q662" s="172">
        <v>0</v>
      </c>
      <c r="R662" s="172">
        <f>Q662*H662</f>
        <v>0</v>
      </c>
      <c r="S662" s="172">
        <v>0</v>
      </c>
      <c r="T662" s="173">
        <f>S662*H662</f>
        <v>0</v>
      </c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R662" s="174" t="s">
        <v>233</v>
      </c>
      <c r="AT662" s="174" t="s">
        <v>152</v>
      </c>
      <c r="AU662" s="174" t="s">
        <v>86</v>
      </c>
      <c r="AY662" s="17" t="s">
        <v>150</v>
      </c>
      <c r="BE662" s="175">
        <f>IF(N662="základní",J662,0)</f>
        <v>0</v>
      </c>
      <c r="BF662" s="175">
        <f>IF(N662="snížená",J662,0)</f>
        <v>0</v>
      </c>
      <c r="BG662" s="175">
        <f>IF(N662="zákl. přenesená",J662,0)</f>
        <v>0</v>
      </c>
      <c r="BH662" s="175">
        <f>IF(N662="sníž. přenesená",J662,0)</f>
        <v>0</v>
      </c>
      <c r="BI662" s="175">
        <f>IF(N662="nulová",J662,0)</f>
        <v>0</v>
      </c>
      <c r="BJ662" s="17" t="s">
        <v>84</v>
      </c>
      <c r="BK662" s="175">
        <f>ROUND(I662*H662,2)</f>
        <v>0</v>
      </c>
      <c r="BL662" s="17" t="s">
        <v>233</v>
      </c>
      <c r="BM662" s="174" t="s">
        <v>1013</v>
      </c>
    </row>
    <row r="663" spans="2:63" s="12" customFormat="1" ht="22.9" customHeight="1">
      <c r="B663" s="148"/>
      <c r="D663" s="149" t="s">
        <v>75</v>
      </c>
      <c r="E663" s="159" t="s">
        <v>1014</v>
      </c>
      <c r="F663" s="159" t="s">
        <v>1015</v>
      </c>
      <c r="I663" s="151"/>
      <c r="J663" s="160">
        <f>BK663</f>
        <v>0</v>
      </c>
      <c r="L663" s="148"/>
      <c r="M663" s="153"/>
      <c r="N663" s="154"/>
      <c r="O663" s="154"/>
      <c r="P663" s="155">
        <f>SUM(P664:P728)</f>
        <v>0</v>
      </c>
      <c r="Q663" s="154"/>
      <c r="R663" s="155">
        <f>SUM(R664:R728)</f>
        <v>2.2123158999999992</v>
      </c>
      <c r="S663" s="154"/>
      <c r="T663" s="156">
        <f>SUM(T664:T728)</f>
        <v>1.3759132000000003</v>
      </c>
      <c r="AR663" s="149" t="s">
        <v>86</v>
      </c>
      <c r="AT663" s="157" t="s">
        <v>75</v>
      </c>
      <c r="AU663" s="157" t="s">
        <v>84</v>
      </c>
      <c r="AY663" s="149" t="s">
        <v>150</v>
      </c>
      <c r="BK663" s="158">
        <f>SUM(BK664:BK728)</f>
        <v>0</v>
      </c>
    </row>
    <row r="664" spans="1:65" s="2" customFormat="1" ht="21.75" customHeight="1">
      <c r="A664" s="32"/>
      <c r="B664" s="161"/>
      <c r="C664" s="162" t="s">
        <v>1016</v>
      </c>
      <c r="D664" s="162" t="s">
        <v>152</v>
      </c>
      <c r="E664" s="163" t="s">
        <v>1017</v>
      </c>
      <c r="F664" s="164" t="s">
        <v>1018</v>
      </c>
      <c r="G664" s="165" t="s">
        <v>296</v>
      </c>
      <c r="H664" s="166">
        <v>61.77</v>
      </c>
      <c r="I664" s="167"/>
      <c r="J664" s="168">
        <f>ROUND(I664*H664,2)</f>
        <v>0</v>
      </c>
      <c r="K664" s="169"/>
      <c r="L664" s="33"/>
      <c r="M664" s="170" t="s">
        <v>1</v>
      </c>
      <c r="N664" s="171" t="s">
        <v>41</v>
      </c>
      <c r="O664" s="58"/>
      <c r="P664" s="172">
        <f>O664*H664</f>
        <v>0</v>
      </c>
      <c r="Q664" s="172">
        <v>0</v>
      </c>
      <c r="R664" s="172">
        <f>Q664*H664</f>
        <v>0</v>
      </c>
      <c r="S664" s="172">
        <v>0.00191</v>
      </c>
      <c r="T664" s="173">
        <f>S664*H664</f>
        <v>0.11798070000000001</v>
      </c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R664" s="174" t="s">
        <v>233</v>
      </c>
      <c r="AT664" s="174" t="s">
        <v>152</v>
      </c>
      <c r="AU664" s="174" t="s">
        <v>86</v>
      </c>
      <c r="AY664" s="17" t="s">
        <v>150</v>
      </c>
      <c r="BE664" s="175">
        <f>IF(N664="základní",J664,0)</f>
        <v>0</v>
      </c>
      <c r="BF664" s="175">
        <f>IF(N664="snížená",J664,0)</f>
        <v>0</v>
      </c>
      <c r="BG664" s="175">
        <f>IF(N664="zákl. přenesená",J664,0)</f>
        <v>0</v>
      </c>
      <c r="BH664" s="175">
        <f>IF(N664="sníž. přenesená",J664,0)</f>
        <v>0</v>
      </c>
      <c r="BI664" s="175">
        <f>IF(N664="nulová",J664,0)</f>
        <v>0</v>
      </c>
      <c r="BJ664" s="17" t="s">
        <v>84</v>
      </c>
      <c r="BK664" s="175">
        <f>ROUND(I664*H664,2)</f>
        <v>0</v>
      </c>
      <c r="BL664" s="17" t="s">
        <v>233</v>
      </c>
      <c r="BM664" s="174" t="s">
        <v>1019</v>
      </c>
    </row>
    <row r="665" spans="2:51" s="13" customFormat="1" ht="12">
      <c r="B665" s="176"/>
      <c r="D665" s="177" t="s">
        <v>158</v>
      </c>
      <c r="E665" s="178" t="s">
        <v>1</v>
      </c>
      <c r="F665" s="179" t="s">
        <v>1020</v>
      </c>
      <c r="H665" s="180">
        <v>61.769999999999996</v>
      </c>
      <c r="I665" s="181"/>
      <c r="L665" s="176"/>
      <c r="M665" s="182"/>
      <c r="N665" s="183"/>
      <c r="O665" s="183"/>
      <c r="P665" s="183"/>
      <c r="Q665" s="183"/>
      <c r="R665" s="183"/>
      <c r="S665" s="183"/>
      <c r="T665" s="184"/>
      <c r="AT665" s="178" t="s">
        <v>158</v>
      </c>
      <c r="AU665" s="178" t="s">
        <v>86</v>
      </c>
      <c r="AV665" s="13" t="s">
        <v>86</v>
      </c>
      <c r="AW665" s="13" t="s">
        <v>34</v>
      </c>
      <c r="AX665" s="13" t="s">
        <v>76</v>
      </c>
      <c r="AY665" s="178" t="s">
        <v>150</v>
      </c>
    </row>
    <row r="666" spans="1:65" s="2" customFormat="1" ht="16.5" customHeight="1">
      <c r="A666" s="32"/>
      <c r="B666" s="161"/>
      <c r="C666" s="162" t="s">
        <v>1021</v>
      </c>
      <c r="D666" s="162" t="s">
        <v>152</v>
      </c>
      <c r="E666" s="163" t="s">
        <v>1022</v>
      </c>
      <c r="F666" s="164" t="s">
        <v>1023</v>
      </c>
      <c r="G666" s="165" t="s">
        <v>296</v>
      </c>
      <c r="H666" s="166">
        <v>87.25</v>
      </c>
      <c r="I666" s="167"/>
      <c r="J666" s="168">
        <f>ROUND(I666*H666,2)</f>
        <v>0</v>
      </c>
      <c r="K666" s="169"/>
      <c r="L666" s="33"/>
      <c r="M666" s="170" t="s">
        <v>1</v>
      </c>
      <c r="N666" s="171" t="s">
        <v>41</v>
      </c>
      <c r="O666" s="58"/>
      <c r="P666" s="172">
        <f>O666*H666</f>
        <v>0</v>
      </c>
      <c r="Q666" s="172">
        <v>0</v>
      </c>
      <c r="R666" s="172">
        <f>Q666*H666</f>
        <v>0</v>
      </c>
      <c r="S666" s="172">
        <v>0.00167</v>
      </c>
      <c r="T666" s="173">
        <f>S666*H666</f>
        <v>0.14570750000000002</v>
      </c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R666" s="174" t="s">
        <v>233</v>
      </c>
      <c r="AT666" s="174" t="s">
        <v>152</v>
      </c>
      <c r="AU666" s="174" t="s">
        <v>86</v>
      </c>
      <c r="AY666" s="17" t="s">
        <v>150</v>
      </c>
      <c r="BE666" s="175">
        <f>IF(N666="základní",J666,0)</f>
        <v>0</v>
      </c>
      <c r="BF666" s="175">
        <f>IF(N666="snížená",J666,0)</f>
        <v>0</v>
      </c>
      <c r="BG666" s="175">
        <f>IF(N666="zákl. přenesená",J666,0)</f>
        <v>0</v>
      </c>
      <c r="BH666" s="175">
        <f>IF(N666="sníž. přenesená",J666,0)</f>
        <v>0</v>
      </c>
      <c r="BI666" s="175">
        <f>IF(N666="nulová",J666,0)</f>
        <v>0</v>
      </c>
      <c r="BJ666" s="17" t="s">
        <v>84</v>
      </c>
      <c r="BK666" s="175">
        <f>ROUND(I666*H666,2)</f>
        <v>0</v>
      </c>
      <c r="BL666" s="17" t="s">
        <v>233</v>
      </c>
      <c r="BM666" s="174" t="s">
        <v>1024</v>
      </c>
    </row>
    <row r="667" spans="2:51" s="13" customFormat="1" ht="12">
      <c r="B667" s="176"/>
      <c r="D667" s="177" t="s">
        <v>158</v>
      </c>
      <c r="E667" s="178" t="s">
        <v>1</v>
      </c>
      <c r="F667" s="179" t="s">
        <v>1025</v>
      </c>
      <c r="H667" s="180">
        <v>87.25</v>
      </c>
      <c r="I667" s="181"/>
      <c r="L667" s="176"/>
      <c r="M667" s="182"/>
      <c r="N667" s="183"/>
      <c r="O667" s="183"/>
      <c r="P667" s="183"/>
      <c r="Q667" s="183"/>
      <c r="R667" s="183"/>
      <c r="S667" s="183"/>
      <c r="T667" s="184"/>
      <c r="AT667" s="178" t="s">
        <v>158</v>
      </c>
      <c r="AU667" s="178" t="s">
        <v>86</v>
      </c>
      <c r="AV667" s="13" t="s">
        <v>86</v>
      </c>
      <c r="AW667" s="13" t="s">
        <v>34</v>
      </c>
      <c r="AX667" s="13" t="s">
        <v>76</v>
      </c>
      <c r="AY667" s="178" t="s">
        <v>150</v>
      </c>
    </row>
    <row r="668" spans="1:65" s="2" customFormat="1" ht="16.5" customHeight="1">
      <c r="A668" s="32"/>
      <c r="B668" s="161"/>
      <c r="C668" s="162" t="s">
        <v>1026</v>
      </c>
      <c r="D668" s="162" t="s">
        <v>152</v>
      </c>
      <c r="E668" s="163" t="s">
        <v>1027</v>
      </c>
      <c r="F668" s="164" t="s">
        <v>1028</v>
      </c>
      <c r="G668" s="165" t="s">
        <v>296</v>
      </c>
      <c r="H668" s="166">
        <v>284.3</v>
      </c>
      <c r="I668" s="167"/>
      <c r="J668" s="168">
        <f>ROUND(I668*H668,2)</f>
        <v>0</v>
      </c>
      <c r="K668" s="169"/>
      <c r="L668" s="33"/>
      <c r="M668" s="170" t="s">
        <v>1</v>
      </c>
      <c r="N668" s="171" t="s">
        <v>41</v>
      </c>
      <c r="O668" s="58"/>
      <c r="P668" s="172">
        <f>O668*H668</f>
        <v>0</v>
      </c>
      <c r="Q668" s="172">
        <v>0</v>
      </c>
      <c r="R668" s="172">
        <f>Q668*H668</f>
        <v>0</v>
      </c>
      <c r="S668" s="172">
        <v>0.00223</v>
      </c>
      <c r="T668" s="173">
        <f>S668*H668</f>
        <v>0.6339890000000001</v>
      </c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R668" s="174" t="s">
        <v>233</v>
      </c>
      <c r="AT668" s="174" t="s">
        <v>152</v>
      </c>
      <c r="AU668" s="174" t="s">
        <v>86</v>
      </c>
      <c r="AY668" s="17" t="s">
        <v>150</v>
      </c>
      <c r="BE668" s="175">
        <f>IF(N668="základní",J668,0)</f>
        <v>0</v>
      </c>
      <c r="BF668" s="175">
        <f>IF(N668="snížená",J668,0)</f>
        <v>0</v>
      </c>
      <c r="BG668" s="175">
        <f>IF(N668="zákl. přenesená",J668,0)</f>
        <v>0</v>
      </c>
      <c r="BH668" s="175">
        <f>IF(N668="sníž. přenesená",J668,0)</f>
        <v>0</v>
      </c>
      <c r="BI668" s="175">
        <f>IF(N668="nulová",J668,0)</f>
        <v>0</v>
      </c>
      <c r="BJ668" s="17" t="s">
        <v>84</v>
      </c>
      <c r="BK668" s="175">
        <f>ROUND(I668*H668,2)</f>
        <v>0</v>
      </c>
      <c r="BL668" s="17" t="s">
        <v>233</v>
      </c>
      <c r="BM668" s="174" t="s">
        <v>1029</v>
      </c>
    </row>
    <row r="669" spans="2:51" s="13" customFormat="1" ht="22.5">
      <c r="B669" s="176"/>
      <c r="D669" s="177" t="s">
        <v>158</v>
      </c>
      <c r="E669" s="178" t="s">
        <v>1</v>
      </c>
      <c r="F669" s="179" t="s">
        <v>1030</v>
      </c>
      <c r="H669" s="180">
        <v>284.29999999999995</v>
      </c>
      <c r="I669" s="181"/>
      <c r="L669" s="176"/>
      <c r="M669" s="182"/>
      <c r="N669" s="183"/>
      <c r="O669" s="183"/>
      <c r="P669" s="183"/>
      <c r="Q669" s="183"/>
      <c r="R669" s="183"/>
      <c r="S669" s="183"/>
      <c r="T669" s="184"/>
      <c r="AT669" s="178" t="s">
        <v>158</v>
      </c>
      <c r="AU669" s="178" t="s">
        <v>86</v>
      </c>
      <c r="AV669" s="13" t="s">
        <v>86</v>
      </c>
      <c r="AW669" s="13" t="s">
        <v>34</v>
      </c>
      <c r="AX669" s="13" t="s">
        <v>76</v>
      </c>
      <c r="AY669" s="178" t="s">
        <v>150</v>
      </c>
    </row>
    <row r="670" spans="1:65" s="2" customFormat="1" ht="16.5" customHeight="1">
      <c r="A670" s="32"/>
      <c r="B670" s="161"/>
      <c r="C670" s="162" t="s">
        <v>1031</v>
      </c>
      <c r="D670" s="162" t="s">
        <v>152</v>
      </c>
      <c r="E670" s="163" t="s">
        <v>1032</v>
      </c>
      <c r="F670" s="164" t="s">
        <v>1033</v>
      </c>
      <c r="G670" s="165" t="s">
        <v>296</v>
      </c>
      <c r="H670" s="166">
        <v>144.4</v>
      </c>
      <c r="I670" s="167"/>
      <c r="J670" s="168">
        <f>ROUND(I670*H670,2)</f>
        <v>0</v>
      </c>
      <c r="K670" s="169"/>
      <c r="L670" s="33"/>
      <c r="M670" s="170" t="s">
        <v>1</v>
      </c>
      <c r="N670" s="171" t="s">
        <v>41</v>
      </c>
      <c r="O670" s="58"/>
      <c r="P670" s="172">
        <f>O670*H670</f>
        <v>0</v>
      </c>
      <c r="Q670" s="172">
        <v>0</v>
      </c>
      <c r="R670" s="172">
        <f>Q670*H670</f>
        <v>0</v>
      </c>
      <c r="S670" s="172">
        <v>0.00175</v>
      </c>
      <c r="T670" s="173">
        <f>S670*H670</f>
        <v>0.25270000000000004</v>
      </c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R670" s="174" t="s">
        <v>233</v>
      </c>
      <c r="AT670" s="174" t="s">
        <v>152</v>
      </c>
      <c r="AU670" s="174" t="s">
        <v>86</v>
      </c>
      <c r="AY670" s="17" t="s">
        <v>150</v>
      </c>
      <c r="BE670" s="175">
        <f>IF(N670="základní",J670,0)</f>
        <v>0</v>
      </c>
      <c r="BF670" s="175">
        <f>IF(N670="snížená",J670,0)</f>
        <v>0</v>
      </c>
      <c r="BG670" s="175">
        <f>IF(N670="zákl. přenesená",J670,0)</f>
        <v>0</v>
      </c>
      <c r="BH670" s="175">
        <f>IF(N670="sníž. přenesená",J670,0)</f>
        <v>0</v>
      </c>
      <c r="BI670" s="175">
        <f>IF(N670="nulová",J670,0)</f>
        <v>0</v>
      </c>
      <c r="BJ670" s="17" t="s">
        <v>84</v>
      </c>
      <c r="BK670" s="175">
        <f>ROUND(I670*H670,2)</f>
        <v>0</v>
      </c>
      <c r="BL670" s="17" t="s">
        <v>233</v>
      </c>
      <c r="BM670" s="174" t="s">
        <v>1034</v>
      </c>
    </row>
    <row r="671" spans="2:51" s="13" customFormat="1" ht="12">
      <c r="B671" s="176"/>
      <c r="D671" s="177" t="s">
        <v>158</v>
      </c>
      <c r="E671" s="178" t="s">
        <v>1</v>
      </c>
      <c r="F671" s="179" t="s">
        <v>299</v>
      </c>
      <c r="H671" s="180">
        <v>144.39999999999998</v>
      </c>
      <c r="I671" s="181"/>
      <c r="L671" s="176"/>
      <c r="M671" s="182"/>
      <c r="N671" s="183"/>
      <c r="O671" s="183"/>
      <c r="P671" s="183"/>
      <c r="Q671" s="183"/>
      <c r="R671" s="183"/>
      <c r="S671" s="183"/>
      <c r="T671" s="184"/>
      <c r="AT671" s="178" t="s">
        <v>158</v>
      </c>
      <c r="AU671" s="178" t="s">
        <v>86</v>
      </c>
      <c r="AV671" s="13" t="s">
        <v>86</v>
      </c>
      <c r="AW671" s="13" t="s">
        <v>34</v>
      </c>
      <c r="AX671" s="13" t="s">
        <v>76</v>
      </c>
      <c r="AY671" s="178" t="s">
        <v>150</v>
      </c>
    </row>
    <row r="672" spans="1:65" s="2" customFormat="1" ht="16.5" customHeight="1">
      <c r="A672" s="32"/>
      <c r="B672" s="161"/>
      <c r="C672" s="162" t="s">
        <v>1035</v>
      </c>
      <c r="D672" s="162" t="s">
        <v>152</v>
      </c>
      <c r="E672" s="163" t="s">
        <v>1036</v>
      </c>
      <c r="F672" s="164" t="s">
        <v>1037</v>
      </c>
      <c r="G672" s="165" t="s">
        <v>296</v>
      </c>
      <c r="H672" s="166">
        <v>52.8</v>
      </c>
      <c r="I672" s="167"/>
      <c r="J672" s="168">
        <f>ROUND(I672*H672,2)</f>
        <v>0</v>
      </c>
      <c r="K672" s="169"/>
      <c r="L672" s="33"/>
      <c r="M672" s="170" t="s">
        <v>1</v>
      </c>
      <c r="N672" s="171" t="s">
        <v>41</v>
      </c>
      <c r="O672" s="58"/>
      <c r="P672" s="172">
        <f>O672*H672</f>
        <v>0</v>
      </c>
      <c r="Q672" s="172">
        <v>0</v>
      </c>
      <c r="R672" s="172">
        <f>Q672*H672</f>
        <v>0</v>
      </c>
      <c r="S672" s="172">
        <v>0.0026</v>
      </c>
      <c r="T672" s="173">
        <f>S672*H672</f>
        <v>0.13727999999999999</v>
      </c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R672" s="174" t="s">
        <v>233</v>
      </c>
      <c r="AT672" s="174" t="s">
        <v>152</v>
      </c>
      <c r="AU672" s="174" t="s">
        <v>86</v>
      </c>
      <c r="AY672" s="17" t="s">
        <v>150</v>
      </c>
      <c r="BE672" s="175">
        <f>IF(N672="základní",J672,0)</f>
        <v>0</v>
      </c>
      <c r="BF672" s="175">
        <f>IF(N672="snížená",J672,0)</f>
        <v>0</v>
      </c>
      <c r="BG672" s="175">
        <f>IF(N672="zákl. přenesená",J672,0)</f>
        <v>0</v>
      </c>
      <c r="BH672" s="175">
        <f>IF(N672="sníž. přenesená",J672,0)</f>
        <v>0</v>
      </c>
      <c r="BI672" s="175">
        <f>IF(N672="nulová",J672,0)</f>
        <v>0</v>
      </c>
      <c r="BJ672" s="17" t="s">
        <v>84</v>
      </c>
      <c r="BK672" s="175">
        <f>ROUND(I672*H672,2)</f>
        <v>0</v>
      </c>
      <c r="BL672" s="17" t="s">
        <v>233</v>
      </c>
      <c r="BM672" s="174" t="s">
        <v>1038</v>
      </c>
    </row>
    <row r="673" spans="2:51" s="13" customFormat="1" ht="12">
      <c r="B673" s="176"/>
      <c r="D673" s="177" t="s">
        <v>158</v>
      </c>
      <c r="E673" s="178" t="s">
        <v>1</v>
      </c>
      <c r="F673" s="179" t="s">
        <v>1039</v>
      </c>
      <c r="H673" s="180">
        <v>52.8</v>
      </c>
      <c r="I673" s="181"/>
      <c r="L673" s="176"/>
      <c r="M673" s="182"/>
      <c r="N673" s="183"/>
      <c r="O673" s="183"/>
      <c r="P673" s="183"/>
      <c r="Q673" s="183"/>
      <c r="R673" s="183"/>
      <c r="S673" s="183"/>
      <c r="T673" s="184"/>
      <c r="AT673" s="178" t="s">
        <v>158</v>
      </c>
      <c r="AU673" s="178" t="s">
        <v>86</v>
      </c>
      <c r="AV673" s="13" t="s">
        <v>86</v>
      </c>
      <c r="AW673" s="13" t="s">
        <v>34</v>
      </c>
      <c r="AX673" s="13" t="s">
        <v>76</v>
      </c>
      <c r="AY673" s="178" t="s">
        <v>150</v>
      </c>
    </row>
    <row r="674" spans="1:65" s="2" customFormat="1" ht="16.5" customHeight="1">
      <c r="A674" s="32"/>
      <c r="B674" s="161"/>
      <c r="C674" s="162" t="s">
        <v>1040</v>
      </c>
      <c r="D674" s="162" t="s">
        <v>152</v>
      </c>
      <c r="E674" s="163" t="s">
        <v>1041</v>
      </c>
      <c r="F674" s="164" t="s">
        <v>1042</v>
      </c>
      <c r="G674" s="165" t="s">
        <v>296</v>
      </c>
      <c r="H674" s="166">
        <v>22.4</v>
      </c>
      <c r="I674" s="167"/>
      <c r="J674" s="168">
        <f>ROUND(I674*H674,2)</f>
        <v>0</v>
      </c>
      <c r="K674" s="169"/>
      <c r="L674" s="33"/>
      <c r="M674" s="170" t="s">
        <v>1</v>
      </c>
      <c r="N674" s="171" t="s">
        <v>41</v>
      </c>
      <c r="O674" s="58"/>
      <c r="P674" s="172">
        <f>O674*H674</f>
        <v>0</v>
      </c>
      <c r="Q674" s="172">
        <v>0</v>
      </c>
      <c r="R674" s="172">
        <f>Q674*H674</f>
        <v>0</v>
      </c>
      <c r="S674" s="172">
        <v>0.00394</v>
      </c>
      <c r="T674" s="173">
        <f>S674*H674</f>
        <v>0.08825599999999999</v>
      </c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R674" s="174" t="s">
        <v>233</v>
      </c>
      <c r="AT674" s="174" t="s">
        <v>152</v>
      </c>
      <c r="AU674" s="174" t="s">
        <v>86</v>
      </c>
      <c r="AY674" s="17" t="s">
        <v>150</v>
      </c>
      <c r="BE674" s="175">
        <f>IF(N674="základní",J674,0)</f>
        <v>0</v>
      </c>
      <c r="BF674" s="175">
        <f>IF(N674="snížená",J674,0)</f>
        <v>0</v>
      </c>
      <c r="BG674" s="175">
        <f>IF(N674="zákl. přenesená",J674,0)</f>
        <v>0</v>
      </c>
      <c r="BH674" s="175">
        <f>IF(N674="sníž. přenesená",J674,0)</f>
        <v>0</v>
      </c>
      <c r="BI674" s="175">
        <f>IF(N674="nulová",J674,0)</f>
        <v>0</v>
      </c>
      <c r="BJ674" s="17" t="s">
        <v>84</v>
      </c>
      <c r="BK674" s="175">
        <f>ROUND(I674*H674,2)</f>
        <v>0</v>
      </c>
      <c r="BL674" s="17" t="s">
        <v>233</v>
      </c>
      <c r="BM674" s="174" t="s">
        <v>1043</v>
      </c>
    </row>
    <row r="675" spans="2:51" s="13" customFormat="1" ht="12">
      <c r="B675" s="176"/>
      <c r="D675" s="177" t="s">
        <v>158</v>
      </c>
      <c r="E675" s="178" t="s">
        <v>1</v>
      </c>
      <c r="F675" s="179" t="s">
        <v>1044</v>
      </c>
      <c r="H675" s="180">
        <v>22.4</v>
      </c>
      <c r="I675" s="181"/>
      <c r="L675" s="176"/>
      <c r="M675" s="182"/>
      <c r="N675" s="183"/>
      <c r="O675" s="183"/>
      <c r="P675" s="183"/>
      <c r="Q675" s="183"/>
      <c r="R675" s="183"/>
      <c r="S675" s="183"/>
      <c r="T675" s="184"/>
      <c r="AT675" s="178" t="s">
        <v>158</v>
      </c>
      <c r="AU675" s="178" t="s">
        <v>86</v>
      </c>
      <c r="AV675" s="13" t="s">
        <v>86</v>
      </c>
      <c r="AW675" s="13" t="s">
        <v>34</v>
      </c>
      <c r="AX675" s="13" t="s">
        <v>76</v>
      </c>
      <c r="AY675" s="178" t="s">
        <v>150</v>
      </c>
    </row>
    <row r="676" spans="1:65" s="2" customFormat="1" ht="21.75" customHeight="1">
      <c r="A676" s="32"/>
      <c r="B676" s="161"/>
      <c r="C676" s="162" t="s">
        <v>1045</v>
      </c>
      <c r="D676" s="162" t="s">
        <v>152</v>
      </c>
      <c r="E676" s="163" t="s">
        <v>1046</v>
      </c>
      <c r="F676" s="164" t="s">
        <v>1047</v>
      </c>
      <c r="G676" s="165" t="s">
        <v>296</v>
      </c>
      <c r="H676" s="166">
        <v>59.5</v>
      </c>
      <c r="I676" s="167"/>
      <c r="J676" s="168">
        <f>ROUND(I676*H676,2)</f>
        <v>0</v>
      </c>
      <c r="K676" s="169"/>
      <c r="L676" s="33"/>
      <c r="M676" s="170" t="s">
        <v>1</v>
      </c>
      <c r="N676" s="171" t="s">
        <v>41</v>
      </c>
      <c r="O676" s="58"/>
      <c r="P676" s="172">
        <f>O676*H676</f>
        <v>0</v>
      </c>
      <c r="Q676" s="172">
        <v>0.0009</v>
      </c>
      <c r="R676" s="172">
        <f>Q676*H676</f>
        <v>0.05355</v>
      </c>
      <c r="S676" s="172">
        <v>0</v>
      </c>
      <c r="T676" s="173">
        <f>S676*H676</f>
        <v>0</v>
      </c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R676" s="174" t="s">
        <v>233</v>
      </c>
      <c r="AT676" s="174" t="s">
        <v>152</v>
      </c>
      <c r="AU676" s="174" t="s">
        <v>86</v>
      </c>
      <c r="AY676" s="17" t="s">
        <v>150</v>
      </c>
      <c r="BE676" s="175">
        <f>IF(N676="základní",J676,0)</f>
        <v>0</v>
      </c>
      <c r="BF676" s="175">
        <f>IF(N676="snížená",J676,0)</f>
        <v>0</v>
      </c>
      <c r="BG676" s="175">
        <f>IF(N676="zákl. přenesená",J676,0)</f>
        <v>0</v>
      </c>
      <c r="BH676" s="175">
        <f>IF(N676="sníž. přenesená",J676,0)</f>
        <v>0</v>
      </c>
      <c r="BI676" s="175">
        <f>IF(N676="nulová",J676,0)</f>
        <v>0</v>
      </c>
      <c r="BJ676" s="17" t="s">
        <v>84</v>
      </c>
      <c r="BK676" s="175">
        <f>ROUND(I676*H676,2)</f>
        <v>0</v>
      </c>
      <c r="BL676" s="17" t="s">
        <v>233</v>
      </c>
      <c r="BM676" s="174" t="s">
        <v>1048</v>
      </c>
    </row>
    <row r="677" spans="2:51" s="13" customFormat="1" ht="12">
      <c r="B677" s="176"/>
      <c r="D677" s="177" t="s">
        <v>158</v>
      </c>
      <c r="E677" s="178" t="s">
        <v>1</v>
      </c>
      <c r="F677" s="179" t="s">
        <v>1049</v>
      </c>
      <c r="H677" s="180">
        <v>59.5</v>
      </c>
      <c r="I677" s="181"/>
      <c r="L677" s="176"/>
      <c r="M677" s="182"/>
      <c r="N677" s="183"/>
      <c r="O677" s="183"/>
      <c r="P677" s="183"/>
      <c r="Q677" s="183"/>
      <c r="R677" s="183"/>
      <c r="S677" s="183"/>
      <c r="T677" s="184"/>
      <c r="AT677" s="178" t="s">
        <v>158</v>
      </c>
      <c r="AU677" s="178" t="s">
        <v>86</v>
      </c>
      <c r="AV677" s="13" t="s">
        <v>86</v>
      </c>
      <c r="AW677" s="13" t="s">
        <v>34</v>
      </c>
      <c r="AX677" s="13" t="s">
        <v>76</v>
      </c>
      <c r="AY677" s="178" t="s">
        <v>150</v>
      </c>
    </row>
    <row r="678" spans="1:65" s="2" customFormat="1" ht="21.75" customHeight="1">
      <c r="A678" s="32"/>
      <c r="B678" s="161"/>
      <c r="C678" s="162" t="s">
        <v>1050</v>
      </c>
      <c r="D678" s="162" t="s">
        <v>152</v>
      </c>
      <c r="E678" s="163" t="s">
        <v>1051</v>
      </c>
      <c r="F678" s="164" t="s">
        <v>1052</v>
      </c>
      <c r="G678" s="165" t="s">
        <v>296</v>
      </c>
      <c r="H678" s="166">
        <v>36.5</v>
      </c>
      <c r="I678" s="167"/>
      <c r="J678" s="168">
        <f>ROUND(I678*H678,2)</f>
        <v>0</v>
      </c>
      <c r="K678" s="169"/>
      <c r="L678" s="33"/>
      <c r="M678" s="170" t="s">
        <v>1</v>
      </c>
      <c r="N678" s="171" t="s">
        <v>41</v>
      </c>
      <c r="O678" s="58"/>
      <c r="P678" s="172">
        <f>O678*H678</f>
        <v>0</v>
      </c>
      <c r="Q678" s="172">
        <v>0.00184</v>
      </c>
      <c r="R678" s="172">
        <f>Q678*H678</f>
        <v>0.06716</v>
      </c>
      <c r="S678" s="172">
        <v>0</v>
      </c>
      <c r="T678" s="173">
        <f>S678*H678</f>
        <v>0</v>
      </c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R678" s="174" t="s">
        <v>233</v>
      </c>
      <c r="AT678" s="174" t="s">
        <v>152</v>
      </c>
      <c r="AU678" s="174" t="s">
        <v>86</v>
      </c>
      <c r="AY678" s="17" t="s">
        <v>150</v>
      </c>
      <c r="BE678" s="175">
        <f>IF(N678="základní",J678,0)</f>
        <v>0</v>
      </c>
      <c r="BF678" s="175">
        <f>IF(N678="snížená",J678,0)</f>
        <v>0</v>
      </c>
      <c r="BG678" s="175">
        <f>IF(N678="zákl. přenesená",J678,0)</f>
        <v>0</v>
      </c>
      <c r="BH678" s="175">
        <f>IF(N678="sníž. přenesená",J678,0)</f>
        <v>0</v>
      </c>
      <c r="BI678" s="175">
        <f>IF(N678="nulová",J678,0)</f>
        <v>0</v>
      </c>
      <c r="BJ678" s="17" t="s">
        <v>84</v>
      </c>
      <c r="BK678" s="175">
        <f>ROUND(I678*H678,2)</f>
        <v>0</v>
      </c>
      <c r="BL678" s="17" t="s">
        <v>233</v>
      </c>
      <c r="BM678" s="174" t="s">
        <v>1053</v>
      </c>
    </row>
    <row r="679" spans="2:51" s="13" customFormat="1" ht="12">
      <c r="B679" s="176"/>
      <c r="D679" s="177" t="s">
        <v>158</v>
      </c>
      <c r="E679" s="178" t="s">
        <v>1</v>
      </c>
      <c r="F679" s="179" t="s">
        <v>1054</v>
      </c>
      <c r="H679" s="180">
        <v>36.5</v>
      </c>
      <c r="I679" s="181"/>
      <c r="L679" s="176"/>
      <c r="M679" s="182"/>
      <c r="N679" s="183"/>
      <c r="O679" s="183"/>
      <c r="P679" s="183"/>
      <c r="Q679" s="183"/>
      <c r="R679" s="183"/>
      <c r="S679" s="183"/>
      <c r="T679" s="184"/>
      <c r="AT679" s="178" t="s">
        <v>158</v>
      </c>
      <c r="AU679" s="178" t="s">
        <v>86</v>
      </c>
      <c r="AV679" s="13" t="s">
        <v>86</v>
      </c>
      <c r="AW679" s="13" t="s">
        <v>34</v>
      </c>
      <c r="AX679" s="13" t="s">
        <v>84</v>
      </c>
      <c r="AY679" s="178" t="s">
        <v>150</v>
      </c>
    </row>
    <row r="680" spans="1:65" s="2" customFormat="1" ht="21.75" customHeight="1">
      <c r="A680" s="32"/>
      <c r="B680" s="161"/>
      <c r="C680" s="162" t="s">
        <v>1055</v>
      </c>
      <c r="D680" s="162" t="s">
        <v>152</v>
      </c>
      <c r="E680" s="163" t="s">
        <v>1056</v>
      </c>
      <c r="F680" s="164" t="s">
        <v>1057</v>
      </c>
      <c r="G680" s="165" t="s">
        <v>296</v>
      </c>
      <c r="H680" s="166">
        <v>39.3</v>
      </c>
      <c r="I680" s="167"/>
      <c r="J680" s="168">
        <f>ROUND(I680*H680,2)</f>
        <v>0</v>
      </c>
      <c r="K680" s="169"/>
      <c r="L680" s="33"/>
      <c r="M680" s="170" t="s">
        <v>1</v>
      </c>
      <c r="N680" s="171" t="s">
        <v>41</v>
      </c>
      <c r="O680" s="58"/>
      <c r="P680" s="172">
        <f>O680*H680</f>
        <v>0</v>
      </c>
      <c r="Q680" s="172">
        <v>0.00653</v>
      </c>
      <c r="R680" s="172">
        <f>Q680*H680</f>
        <v>0.256629</v>
      </c>
      <c r="S680" s="172">
        <v>0</v>
      </c>
      <c r="T680" s="173">
        <f>S680*H680</f>
        <v>0</v>
      </c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R680" s="174" t="s">
        <v>233</v>
      </c>
      <c r="AT680" s="174" t="s">
        <v>152</v>
      </c>
      <c r="AU680" s="174" t="s">
        <v>86</v>
      </c>
      <c r="AY680" s="17" t="s">
        <v>150</v>
      </c>
      <c r="BE680" s="175">
        <f>IF(N680="základní",J680,0)</f>
        <v>0</v>
      </c>
      <c r="BF680" s="175">
        <f>IF(N680="snížená",J680,0)</f>
        <v>0</v>
      </c>
      <c r="BG680" s="175">
        <f>IF(N680="zákl. přenesená",J680,0)</f>
        <v>0</v>
      </c>
      <c r="BH680" s="175">
        <f>IF(N680="sníž. přenesená",J680,0)</f>
        <v>0</v>
      </c>
      <c r="BI680" s="175">
        <f>IF(N680="nulová",J680,0)</f>
        <v>0</v>
      </c>
      <c r="BJ680" s="17" t="s">
        <v>84</v>
      </c>
      <c r="BK680" s="175">
        <f>ROUND(I680*H680,2)</f>
        <v>0</v>
      </c>
      <c r="BL680" s="17" t="s">
        <v>233</v>
      </c>
      <c r="BM680" s="174" t="s">
        <v>1058</v>
      </c>
    </row>
    <row r="681" spans="2:51" s="13" customFormat="1" ht="12">
      <c r="B681" s="176"/>
      <c r="D681" s="177" t="s">
        <v>158</v>
      </c>
      <c r="E681" s="178" t="s">
        <v>1</v>
      </c>
      <c r="F681" s="179" t="s">
        <v>1059</v>
      </c>
      <c r="H681" s="180">
        <v>39.3</v>
      </c>
      <c r="I681" s="181"/>
      <c r="L681" s="176"/>
      <c r="M681" s="182"/>
      <c r="N681" s="183"/>
      <c r="O681" s="183"/>
      <c r="P681" s="183"/>
      <c r="Q681" s="183"/>
      <c r="R681" s="183"/>
      <c r="S681" s="183"/>
      <c r="T681" s="184"/>
      <c r="AT681" s="178" t="s">
        <v>158</v>
      </c>
      <c r="AU681" s="178" t="s">
        <v>86</v>
      </c>
      <c r="AV681" s="13" t="s">
        <v>86</v>
      </c>
      <c r="AW681" s="13" t="s">
        <v>34</v>
      </c>
      <c r="AX681" s="13" t="s">
        <v>76</v>
      </c>
      <c r="AY681" s="178" t="s">
        <v>150</v>
      </c>
    </row>
    <row r="682" spans="1:65" s="2" customFormat="1" ht="21.75" customHeight="1">
      <c r="A682" s="32"/>
      <c r="B682" s="161"/>
      <c r="C682" s="162" t="s">
        <v>1060</v>
      </c>
      <c r="D682" s="162" t="s">
        <v>152</v>
      </c>
      <c r="E682" s="163" t="s">
        <v>1061</v>
      </c>
      <c r="F682" s="164" t="s">
        <v>1062</v>
      </c>
      <c r="G682" s="165" t="s">
        <v>155</v>
      </c>
      <c r="H682" s="166">
        <v>22.47</v>
      </c>
      <c r="I682" s="167"/>
      <c r="J682" s="168">
        <f>ROUND(I682*H682,2)</f>
        <v>0</v>
      </c>
      <c r="K682" s="169"/>
      <c r="L682" s="33"/>
      <c r="M682" s="170" t="s">
        <v>1</v>
      </c>
      <c r="N682" s="171" t="s">
        <v>41</v>
      </c>
      <c r="O682" s="58"/>
      <c r="P682" s="172">
        <f>O682*H682</f>
        <v>0</v>
      </c>
      <c r="Q682" s="172">
        <v>0.00782</v>
      </c>
      <c r="R682" s="172">
        <f>Q682*H682</f>
        <v>0.1757154</v>
      </c>
      <c r="S682" s="172">
        <v>0</v>
      </c>
      <c r="T682" s="173">
        <f>S682*H682</f>
        <v>0</v>
      </c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R682" s="174" t="s">
        <v>233</v>
      </c>
      <c r="AT682" s="174" t="s">
        <v>152</v>
      </c>
      <c r="AU682" s="174" t="s">
        <v>86</v>
      </c>
      <c r="AY682" s="17" t="s">
        <v>150</v>
      </c>
      <c r="BE682" s="175">
        <f>IF(N682="základní",J682,0)</f>
        <v>0</v>
      </c>
      <c r="BF682" s="175">
        <f>IF(N682="snížená",J682,0)</f>
        <v>0</v>
      </c>
      <c r="BG682" s="175">
        <f>IF(N682="zákl. přenesená",J682,0)</f>
        <v>0</v>
      </c>
      <c r="BH682" s="175">
        <f>IF(N682="sníž. přenesená",J682,0)</f>
        <v>0</v>
      </c>
      <c r="BI682" s="175">
        <f>IF(N682="nulová",J682,0)</f>
        <v>0</v>
      </c>
      <c r="BJ682" s="17" t="s">
        <v>84</v>
      </c>
      <c r="BK682" s="175">
        <f>ROUND(I682*H682,2)</f>
        <v>0</v>
      </c>
      <c r="BL682" s="17" t="s">
        <v>233</v>
      </c>
      <c r="BM682" s="174" t="s">
        <v>1063</v>
      </c>
    </row>
    <row r="683" spans="2:51" s="13" customFormat="1" ht="12">
      <c r="B683" s="176"/>
      <c r="D683" s="177" t="s">
        <v>158</v>
      </c>
      <c r="E683" s="178" t="s">
        <v>1</v>
      </c>
      <c r="F683" s="179" t="s">
        <v>1064</v>
      </c>
      <c r="H683" s="180">
        <v>22.47</v>
      </c>
      <c r="I683" s="181"/>
      <c r="L683" s="176"/>
      <c r="M683" s="182"/>
      <c r="N683" s="183"/>
      <c r="O683" s="183"/>
      <c r="P683" s="183"/>
      <c r="Q683" s="183"/>
      <c r="R683" s="183"/>
      <c r="S683" s="183"/>
      <c r="T683" s="184"/>
      <c r="AT683" s="178" t="s">
        <v>158</v>
      </c>
      <c r="AU683" s="178" t="s">
        <v>86</v>
      </c>
      <c r="AV683" s="13" t="s">
        <v>86</v>
      </c>
      <c r="AW683" s="13" t="s">
        <v>34</v>
      </c>
      <c r="AX683" s="13" t="s">
        <v>76</v>
      </c>
      <c r="AY683" s="178" t="s">
        <v>150</v>
      </c>
    </row>
    <row r="684" spans="1:65" s="2" customFormat="1" ht="21.75" customHeight="1">
      <c r="A684" s="32"/>
      <c r="B684" s="161"/>
      <c r="C684" s="162" t="s">
        <v>1065</v>
      </c>
      <c r="D684" s="162" t="s">
        <v>152</v>
      </c>
      <c r="E684" s="163" t="s">
        <v>1066</v>
      </c>
      <c r="F684" s="164" t="s">
        <v>1067</v>
      </c>
      <c r="G684" s="165" t="s">
        <v>296</v>
      </c>
      <c r="H684" s="166">
        <v>17</v>
      </c>
      <c r="I684" s="167"/>
      <c r="J684" s="168">
        <f>ROUND(I684*H684,2)</f>
        <v>0</v>
      </c>
      <c r="K684" s="169"/>
      <c r="L684" s="33"/>
      <c r="M684" s="170" t="s">
        <v>1</v>
      </c>
      <c r="N684" s="171" t="s">
        <v>41</v>
      </c>
      <c r="O684" s="58"/>
      <c r="P684" s="172">
        <f>O684*H684</f>
        <v>0</v>
      </c>
      <c r="Q684" s="172">
        <v>0.00358</v>
      </c>
      <c r="R684" s="172">
        <f>Q684*H684</f>
        <v>0.06086</v>
      </c>
      <c r="S684" s="172">
        <v>0</v>
      </c>
      <c r="T684" s="173">
        <f>S684*H684</f>
        <v>0</v>
      </c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R684" s="174" t="s">
        <v>233</v>
      </c>
      <c r="AT684" s="174" t="s">
        <v>152</v>
      </c>
      <c r="AU684" s="174" t="s">
        <v>86</v>
      </c>
      <c r="AY684" s="17" t="s">
        <v>150</v>
      </c>
      <c r="BE684" s="175">
        <f>IF(N684="základní",J684,0)</f>
        <v>0</v>
      </c>
      <c r="BF684" s="175">
        <f>IF(N684="snížená",J684,0)</f>
        <v>0</v>
      </c>
      <c r="BG684" s="175">
        <f>IF(N684="zákl. přenesená",J684,0)</f>
        <v>0</v>
      </c>
      <c r="BH684" s="175">
        <f>IF(N684="sníž. přenesená",J684,0)</f>
        <v>0</v>
      </c>
      <c r="BI684" s="175">
        <f>IF(N684="nulová",J684,0)</f>
        <v>0</v>
      </c>
      <c r="BJ684" s="17" t="s">
        <v>84</v>
      </c>
      <c r="BK684" s="175">
        <f>ROUND(I684*H684,2)</f>
        <v>0</v>
      </c>
      <c r="BL684" s="17" t="s">
        <v>233</v>
      </c>
      <c r="BM684" s="174" t="s">
        <v>1068</v>
      </c>
    </row>
    <row r="685" spans="2:51" s="13" customFormat="1" ht="12">
      <c r="B685" s="176"/>
      <c r="D685" s="177" t="s">
        <v>158</v>
      </c>
      <c r="E685" s="178" t="s">
        <v>1</v>
      </c>
      <c r="F685" s="179" t="s">
        <v>1069</v>
      </c>
      <c r="H685" s="180">
        <v>17</v>
      </c>
      <c r="I685" s="181"/>
      <c r="L685" s="176"/>
      <c r="M685" s="182"/>
      <c r="N685" s="183"/>
      <c r="O685" s="183"/>
      <c r="P685" s="183"/>
      <c r="Q685" s="183"/>
      <c r="R685" s="183"/>
      <c r="S685" s="183"/>
      <c r="T685" s="184"/>
      <c r="AT685" s="178" t="s">
        <v>158</v>
      </c>
      <c r="AU685" s="178" t="s">
        <v>86</v>
      </c>
      <c r="AV685" s="13" t="s">
        <v>86</v>
      </c>
      <c r="AW685" s="13" t="s">
        <v>34</v>
      </c>
      <c r="AX685" s="13" t="s">
        <v>76</v>
      </c>
      <c r="AY685" s="178" t="s">
        <v>150</v>
      </c>
    </row>
    <row r="686" spans="1:65" s="2" customFormat="1" ht="21.75" customHeight="1">
      <c r="A686" s="32"/>
      <c r="B686" s="161"/>
      <c r="C686" s="162" t="s">
        <v>1070</v>
      </c>
      <c r="D686" s="162" t="s">
        <v>152</v>
      </c>
      <c r="E686" s="163" t="s">
        <v>1071</v>
      </c>
      <c r="F686" s="164" t="s">
        <v>1072</v>
      </c>
      <c r="G686" s="165" t="s">
        <v>296</v>
      </c>
      <c r="H686" s="166">
        <v>37.85</v>
      </c>
      <c r="I686" s="167"/>
      <c r="J686" s="168">
        <f>ROUND(I686*H686,2)</f>
        <v>0</v>
      </c>
      <c r="K686" s="169"/>
      <c r="L686" s="33"/>
      <c r="M686" s="170" t="s">
        <v>1</v>
      </c>
      <c r="N686" s="171" t="s">
        <v>41</v>
      </c>
      <c r="O686" s="58"/>
      <c r="P686" s="172">
        <f>O686*H686</f>
        <v>0</v>
      </c>
      <c r="Q686" s="172">
        <v>0.00429</v>
      </c>
      <c r="R686" s="172">
        <f>Q686*H686</f>
        <v>0.16237650000000003</v>
      </c>
      <c r="S686" s="172">
        <v>0</v>
      </c>
      <c r="T686" s="173">
        <f>S686*H686</f>
        <v>0</v>
      </c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R686" s="174" t="s">
        <v>233</v>
      </c>
      <c r="AT686" s="174" t="s">
        <v>152</v>
      </c>
      <c r="AU686" s="174" t="s">
        <v>86</v>
      </c>
      <c r="AY686" s="17" t="s">
        <v>150</v>
      </c>
      <c r="BE686" s="175">
        <f>IF(N686="základní",J686,0)</f>
        <v>0</v>
      </c>
      <c r="BF686" s="175">
        <f>IF(N686="snížená",J686,0)</f>
        <v>0</v>
      </c>
      <c r="BG686" s="175">
        <f>IF(N686="zákl. přenesená",J686,0)</f>
        <v>0</v>
      </c>
      <c r="BH686" s="175">
        <f>IF(N686="sníž. přenesená",J686,0)</f>
        <v>0</v>
      </c>
      <c r="BI686" s="175">
        <f>IF(N686="nulová",J686,0)</f>
        <v>0</v>
      </c>
      <c r="BJ686" s="17" t="s">
        <v>84</v>
      </c>
      <c r="BK686" s="175">
        <f>ROUND(I686*H686,2)</f>
        <v>0</v>
      </c>
      <c r="BL686" s="17" t="s">
        <v>233</v>
      </c>
      <c r="BM686" s="174" t="s">
        <v>1073</v>
      </c>
    </row>
    <row r="687" spans="2:51" s="13" customFormat="1" ht="12">
      <c r="B687" s="176"/>
      <c r="D687" s="177" t="s">
        <v>158</v>
      </c>
      <c r="E687" s="178" t="s">
        <v>1</v>
      </c>
      <c r="F687" s="179" t="s">
        <v>1074</v>
      </c>
      <c r="H687" s="180">
        <v>37.85</v>
      </c>
      <c r="I687" s="181"/>
      <c r="L687" s="176"/>
      <c r="M687" s="182"/>
      <c r="N687" s="183"/>
      <c r="O687" s="183"/>
      <c r="P687" s="183"/>
      <c r="Q687" s="183"/>
      <c r="R687" s="183"/>
      <c r="S687" s="183"/>
      <c r="T687" s="184"/>
      <c r="AT687" s="178" t="s">
        <v>158</v>
      </c>
      <c r="AU687" s="178" t="s">
        <v>86</v>
      </c>
      <c r="AV687" s="13" t="s">
        <v>86</v>
      </c>
      <c r="AW687" s="13" t="s">
        <v>34</v>
      </c>
      <c r="AX687" s="13" t="s">
        <v>76</v>
      </c>
      <c r="AY687" s="178" t="s">
        <v>150</v>
      </c>
    </row>
    <row r="688" spans="1:65" s="2" customFormat="1" ht="21.75" customHeight="1">
      <c r="A688" s="32"/>
      <c r="B688" s="161"/>
      <c r="C688" s="162" t="s">
        <v>1075</v>
      </c>
      <c r="D688" s="162" t="s">
        <v>152</v>
      </c>
      <c r="E688" s="163" t="s">
        <v>1076</v>
      </c>
      <c r="F688" s="164" t="s">
        <v>1077</v>
      </c>
      <c r="G688" s="165" t="s">
        <v>296</v>
      </c>
      <c r="H688" s="166">
        <v>32.4</v>
      </c>
      <c r="I688" s="167"/>
      <c r="J688" s="168">
        <f>ROUND(I688*H688,2)</f>
        <v>0</v>
      </c>
      <c r="K688" s="169"/>
      <c r="L688" s="33"/>
      <c r="M688" s="170" t="s">
        <v>1</v>
      </c>
      <c r="N688" s="171" t="s">
        <v>41</v>
      </c>
      <c r="O688" s="58"/>
      <c r="P688" s="172">
        <f>O688*H688</f>
        <v>0</v>
      </c>
      <c r="Q688" s="172">
        <v>0.00535</v>
      </c>
      <c r="R688" s="172">
        <f>Q688*H688</f>
        <v>0.17334</v>
      </c>
      <c r="S688" s="172">
        <v>0</v>
      </c>
      <c r="T688" s="173">
        <f>S688*H688</f>
        <v>0</v>
      </c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R688" s="174" t="s">
        <v>233</v>
      </c>
      <c r="AT688" s="174" t="s">
        <v>152</v>
      </c>
      <c r="AU688" s="174" t="s">
        <v>86</v>
      </c>
      <c r="AY688" s="17" t="s">
        <v>150</v>
      </c>
      <c r="BE688" s="175">
        <f>IF(N688="základní",J688,0)</f>
        <v>0</v>
      </c>
      <c r="BF688" s="175">
        <f>IF(N688="snížená",J688,0)</f>
        <v>0</v>
      </c>
      <c r="BG688" s="175">
        <f>IF(N688="zákl. přenesená",J688,0)</f>
        <v>0</v>
      </c>
      <c r="BH688" s="175">
        <f>IF(N688="sníž. přenesená",J688,0)</f>
        <v>0</v>
      </c>
      <c r="BI688" s="175">
        <f>IF(N688="nulová",J688,0)</f>
        <v>0</v>
      </c>
      <c r="BJ688" s="17" t="s">
        <v>84</v>
      </c>
      <c r="BK688" s="175">
        <f>ROUND(I688*H688,2)</f>
        <v>0</v>
      </c>
      <c r="BL688" s="17" t="s">
        <v>233</v>
      </c>
      <c r="BM688" s="174" t="s">
        <v>1078</v>
      </c>
    </row>
    <row r="689" spans="2:51" s="13" customFormat="1" ht="12">
      <c r="B689" s="176"/>
      <c r="D689" s="177" t="s">
        <v>158</v>
      </c>
      <c r="E689" s="178" t="s">
        <v>1</v>
      </c>
      <c r="F689" s="179" t="s">
        <v>1079</v>
      </c>
      <c r="H689" s="180">
        <v>32.4</v>
      </c>
      <c r="I689" s="181"/>
      <c r="L689" s="176"/>
      <c r="M689" s="182"/>
      <c r="N689" s="183"/>
      <c r="O689" s="183"/>
      <c r="P689" s="183"/>
      <c r="Q689" s="183"/>
      <c r="R689" s="183"/>
      <c r="S689" s="183"/>
      <c r="T689" s="184"/>
      <c r="AT689" s="178" t="s">
        <v>158</v>
      </c>
      <c r="AU689" s="178" t="s">
        <v>86</v>
      </c>
      <c r="AV689" s="13" t="s">
        <v>86</v>
      </c>
      <c r="AW689" s="13" t="s">
        <v>34</v>
      </c>
      <c r="AX689" s="13" t="s">
        <v>76</v>
      </c>
      <c r="AY689" s="178" t="s">
        <v>150</v>
      </c>
    </row>
    <row r="690" spans="1:65" s="2" customFormat="1" ht="21.75" customHeight="1">
      <c r="A690" s="32"/>
      <c r="B690" s="161"/>
      <c r="C690" s="162" t="s">
        <v>1080</v>
      </c>
      <c r="D690" s="162" t="s">
        <v>152</v>
      </c>
      <c r="E690" s="163" t="s">
        <v>1081</v>
      </c>
      <c r="F690" s="164" t="s">
        <v>1082</v>
      </c>
      <c r="G690" s="165" t="s">
        <v>296</v>
      </c>
      <c r="H690" s="166">
        <v>53.4</v>
      </c>
      <c r="I690" s="167"/>
      <c r="J690" s="168">
        <f>ROUND(I690*H690,2)</f>
        <v>0</v>
      </c>
      <c r="K690" s="169"/>
      <c r="L690" s="33"/>
      <c r="M690" s="170" t="s">
        <v>1</v>
      </c>
      <c r="N690" s="171" t="s">
        <v>41</v>
      </c>
      <c r="O690" s="58"/>
      <c r="P690" s="172">
        <f>O690*H690</f>
        <v>0</v>
      </c>
      <c r="Q690" s="172">
        <v>0.00351</v>
      </c>
      <c r="R690" s="172">
        <f>Q690*H690</f>
        <v>0.187434</v>
      </c>
      <c r="S690" s="172">
        <v>0</v>
      </c>
      <c r="T690" s="173">
        <f>S690*H690</f>
        <v>0</v>
      </c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R690" s="174" t="s">
        <v>233</v>
      </c>
      <c r="AT690" s="174" t="s">
        <v>152</v>
      </c>
      <c r="AU690" s="174" t="s">
        <v>86</v>
      </c>
      <c r="AY690" s="17" t="s">
        <v>150</v>
      </c>
      <c r="BE690" s="175">
        <f>IF(N690="základní",J690,0)</f>
        <v>0</v>
      </c>
      <c r="BF690" s="175">
        <f>IF(N690="snížená",J690,0)</f>
        <v>0</v>
      </c>
      <c r="BG690" s="175">
        <f>IF(N690="zákl. přenesená",J690,0)</f>
        <v>0</v>
      </c>
      <c r="BH690" s="175">
        <f>IF(N690="sníž. přenesená",J690,0)</f>
        <v>0</v>
      </c>
      <c r="BI690" s="175">
        <f>IF(N690="nulová",J690,0)</f>
        <v>0</v>
      </c>
      <c r="BJ690" s="17" t="s">
        <v>84</v>
      </c>
      <c r="BK690" s="175">
        <f>ROUND(I690*H690,2)</f>
        <v>0</v>
      </c>
      <c r="BL690" s="17" t="s">
        <v>233</v>
      </c>
      <c r="BM690" s="174" t="s">
        <v>1083</v>
      </c>
    </row>
    <row r="691" spans="2:51" s="13" customFormat="1" ht="12">
      <c r="B691" s="176"/>
      <c r="D691" s="177" t="s">
        <v>158</v>
      </c>
      <c r="E691" s="178" t="s">
        <v>1</v>
      </c>
      <c r="F691" s="179" t="s">
        <v>1084</v>
      </c>
      <c r="H691" s="180">
        <v>21</v>
      </c>
      <c r="I691" s="181"/>
      <c r="L691" s="176"/>
      <c r="M691" s="182"/>
      <c r="N691" s="183"/>
      <c r="O691" s="183"/>
      <c r="P691" s="183"/>
      <c r="Q691" s="183"/>
      <c r="R691" s="183"/>
      <c r="S691" s="183"/>
      <c r="T691" s="184"/>
      <c r="AT691" s="178" t="s">
        <v>158</v>
      </c>
      <c r="AU691" s="178" t="s">
        <v>86</v>
      </c>
      <c r="AV691" s="13" t="s">
        <v>86</v>
      </c>
      <c r="AW691" s="13" t="s">
        <v>34</v>
      </c>
      <c r="AX691" s="13" t="s">
        <v>76</v>
      </c>
      <c r="AY691" s="178" t="s">
        <v>150</v>
      </c>
    </row>
    <row r="692" spans="2:51" s="13" customFormat="1" ht="12">
      <c r="B692" s="176"/>
      <c r="D692" s="177" t="s">
        <v>158</v>
      </c>
      <c r="E692" s="178" t="s">
        <v>1</v>
      </c>
      <c r="F692" s="179" t="s">
        <v>1085</v>
      </c>
      <c r="H692" s="180">
        <v>32.4</v>
      </c>
      <c r="I692" s="181"/>
      <c r="L692" s="176"/>
      <c r="M692" s="182"/>
      <c r="N692" s="183"/>
      <c r="O692" s="183"/>
      <c r="P692" s="183"/>
      <c r="Q692" s="183"/>
      <c r="R692" s="183"/>
      <c r="S692" s="183"/>
      <c r="T692" s="184"/>
      <c r="AT692" s="178" t="s">
        <v>158</v>
      </c>
      <c r="AU692" s="178" t="s">
        <v>86</v>
      </c>
      <c r="AV692" s="13" t="s">
        <v>86</v>
      </c>
      <c r="AW692" s="13" t="s">
        <v>34</v>
      </c>
      <c r="AX692" s="13" t="s">
        <v>76</v>
      </c>
      <c r="AY692" s="178" t="s">
        <v>150</v>
      </c>
    </row>
    <row r="693" spans="1:65" s="2" customFormat="1" ht="21.75" customHeight="1">
      <c r="A693" s="32"/>
      <c r="B693" s="161"/>
      <c r="C693" s="162" t="s">
        <v>1086</v>
      </c>
      <c r="D693" s="162" t="s">
        <v>152</v>
      </c>
      <c r="E693" s="163" t="s">
        <v>1087</v>
      </c>
      <c r="F693" s="164" t="s">
        <v>1088</v>
      </c>
      <c r="G693" s="165" t="s">
        <v>296</v>
      </c>
      <c r="H693" s="166">
        <v>61.6</v>
      </c>
      <c r="I693" s="167"/>
      <c r="J693" s="168">
        <f>ROUND(I693*H693,2)</f>
        <v>0</v>
      </c>
      <c r="K693" s="169"/>
      <c r="L693" s="33"/>
      <c r="M693" s="170" t="s">
        <v>1</v>
      </c>
      <c r="N693" s="171" t="s">
        <v>41</v>
      </c>
      <c r="O693" s="58"/>
      <c r="P693" s="172">
        <f>O693*H693</f>
        <v>0</v>
      </c>
      <c r="Q693" s="172">
        <v>0.00351</v>
      </c>
      <c r="R693" s="172">
        <f>Q693*H693</f>
        <v>0.21621600000000002</v>
      </c>
      <c r="S693" s="172">
        <v>0</v>
      </c>
      <c r="T693" s="173">
        <f>S693*H693</f>
        <v>0</v>
      </c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R693" s="174" t="s">
        <v>233</v>
      </c>
      <c r="AT693" s="174" t="s">
        <v>152</v>
      </c>
      <c r="AU693" s="174" t="s">
        <v>86</v>
      </c>
      <c r="AY693" s="17" t="s">
        <v>150</v>
      </c>
      <c r="BE693" s="175">
        <f>IF(N693="základní",J693,0)</f>
        <v>0</v>
      </c>
      <c r="BF693" s="175">
        <f>IF(N693="snížená",J693,0)</f>
        <v>0</v>
      </c>
      <c r="BG693" s="175">
        <f>IF(N693="zákl. přenesená",J693,0)</f>
        <v>0</v>
      </c>
      <c r="BH693" s="175">
        <f>IF(N693="sníž. přenesená",J693,0)</f>
        <v>0</v>
      </c>
      <c r="BI693" s="175">
        <f>IF(N693="nulová",J693,0)</f>
        <v>0</v>
      </c>
      <c r="BJ693" s="17" t="s">
        <v>84</v>
      </c>
      <c r="BK693" s="175">
        <f>ROUND(I693*H693,2)</f>
        <v>0</v>
      </c>
      <c r="BL693" s="17" t="s">
        <v>233</v>
      </c>
      <c r="BM693" s="174" t="s">
        <v>1089</v>
      </c>
    </row>
    <row r="694" spans="2:51" s="13" customFormat="1" ht="12">
      <c r="B694" s="176"/>
      <c r="D694" s="177" t="s">
        <v>158</v>
      </c>
      <c r="E694" s="178" t="s">
        <v>1</v>
      </c>
      <c r="F694" s="179" t="s">
        <v>1090</v>
      </c>
      <c r="H694" s="180">
        <v>15.2</v>
      </c>
      <c r="I694" s="181"/>
      <c r="L694" s="176"/>
      <c r="M694" s="182"/>
      <c r="N694" s="183"/>
      <c r="O694" s="183"/>
      <c r="P694" s="183"/>
      <c r="Q694" s="183"/>
      <c r="R694" s="183"/>
      <c r="S694" s="183"/>
      <c r="T694" s="184"/>
      <c r="AT694" s="178" t="s">
        <v>158</v>
      </c>
      <c r="AU694" s="178" t="s">
        <v>86</v>
      </c>
      <c r="AV694" s="13" t="s">
        <v>86</v>
      </c>
      <c r="AW694" s="13" t="s">
        <v>34</v>
      </c>
      <c r="AX694" s="13" t="s">
        <v>76</v>
      </c>
      <c r="AY694" s="178" t="s">
        <v>150</v>
      </c>
    </row>
    <row r="695" spans="2:51" s="13" customFormat="1" ht="12">
      <c r="B695" s="176"/>
      <c r="D695" s="177" t="s">
        <v>158</v>
      </c>
      <c r="E695" s="178" t="s">
        <v>1</v>
      </c>
      <c r="F695" s="179" t="s">
        <v>1091</v>
      </c>
      <c r="H695" s="180">
        <v>46.4</v>
      </c>
      <c r="I695" s="181"/>
      <c r="L695" s="176"/>
      <c r="M695" s="182"/>
      <c r="N695" s="183"/>
      <c r="O695" s="183"/>
      <c r="P695" s="183"/>
      <c r="Q695" s="183"/>
      <c r="R695" s="183"/>
      <c r="S695" s="183"/>
      <c r="T695" s="184"/>
      <c r="AT695" s="178" t="s">
        <v>158</v>
      </c>
      <c r="AU695" s="178" t="s">
        <v>86</v>
      </c>
      <c r="AV695" s="13" t="s">
        <v>86</v>
      </c>
      <c r="AW695" s="13" t="s">
        <v>34</v>
      </c>
      <c r="AX695" s="13" t="s">
        <v>76</v>
      </c>
      <c r="AY695" s="178" t="s">
        <v>150</v>
      </c>
    </row>
    <row r="696" spans="1:65" s="2" customFormat="1" ht="21.75" customHeight="1">
      <c r="A696" s="32"/>
      <c r="B696" s="161"/>
      <c r="C696" s="162" t="s">
        <v>1092</v>
      </c>
      <c r="D696" s="162" t="s">
        <v>152</v>
      </c>
      <c r="E696" s="163" t="s">
        <v>1093</v>
      </c>
      <c r="F696" s="164" t="s">
        <v>1094</v>
      </c>
      <c r="G696" s="165" t="s">
        <v>296</v>
      </c>
      <c r="H696" s="166">
        <v>21</v>
      </c>
      <c r="I696" s="167"/>
      <c r="J696" s="168">
        <f>ROUND(I696*H696,2)</f>
        <v>0</v>
      </c>
      <c r="K696" s="169"/>
      <c r="L696" s="33"/>
      <c r="M696" s="170" t="s">
        <v>1</v>
      </c>
      <c r="N696" s="171" t="s">
        <v>41</v>
      </c>
      <c r="O696" s="58"/>
      <c r="P696" s="172">
        <f>O696*H696</f>
        <v>0</v>
      </c>
      <c r="Q696" s="172">
        <v>0.00351</v>
      </c>
      <c r="R696" s="172">
        <f>Q696*H696</f>
        <v>0.07371</v>
      </c>
      <c r="S696" s="172">
        <v>0</v>
      </c>
      <c r="T696" s="173">
        <f>S696*H696</f>
        <v>0</v>
      </c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R696" s="174" t="s">
        <v>233</v>
      </c>
      <c r="AT696" s="174" t="s">
        <v>152</v>
      </c>
      <c r="AU696" s="174" t="s">
        <v>86</v>
      </c>
      <c r="AY696" s="17" t="s">
        <v>150</v>
      </c>
      <c r="BE696" s="175">
        <f>IF(N696="základní",J696,0)</f>
        <v>0</v>
      </c>
      <c r="BF696" s="175">
        <f>IF(N696="snížená",J696,0)</f>
        <v>0</v>
      </c>
      <c r="BG696" s="175">
        <f>IF(N696="zákl. přenesená",J696,0)</f>
        <v>0</v>
      </c>
      <c r="BH696" s="175">
        <f>IF(N696="sníž. přenesená",J696,0)</f>
        <v>0</v>
      </c>
      <c r="BI696" s="175">
        <f>IF(N696="nulová",J696,0)</f>
        <v>0</v>
      </c>
      <c r="BJ696" s="17" t="s">
        <v>84</v>
      </c>
      <c r="BK696" s="175">
        <f>ROUND(I696*H696,2)</f>
        <v>0</v>
      </c>
      <c r="BL696" s="17" t="s">
        <v>233</v>
      </c>
      <c r="BM696" s="174" t="s">
        <v>1095</v>
      </c>
    </row>
    <row r="697" spans="2:51" s="13" customFormat="1" ht="12">
      <c r="B697" s="176"/>
      <c r="D697" s="177" t="s">
        <v>158</v>
      </c>
      <c r="E697" s="178" t="s">
        <v>1</v>
      </c>
      <c r="F697" s="179" t="s">
        <v>1096</v>
      </c>
      <c r="H697" s="180">
        <v>21</v>
      </c>
      <c r="I697" s="181"/>
      <c r="L697" s="176"/>
      <c r="M697" s="182"/>
      <c r="N697" s="183"/>
      <c r="O697" s="183"/>
      <c r="P697" s="183"/>
      <c r="Q697" s="183"/>
      <c r="R697" s="183"/>
      <c r="S697" s="183"/>
      <c r="T697" s="184"/>
      <c r="AT697" s="178" t="s">
        <v>158</v>
      </c>
      <c r="AU697" s="178" t="s">
        <v>86</v>
      </c>
      <c r="AV697" s="13" t="s">
        <v>86</v>
      </c>
      <c r="AW697" s="13" t="s">
        <v>34</v>
      </c>
      <c r="AX697" s="13" t="s">
        <v>76</v>
      </c>
      <c r="AY697" s="178" t="s">
        <v>150</v>
      </c>
    </row>
    <row r="698" spans="1:65" s="2" customFormat="1" ht="21.75" customHeight="1">
      <c r="A698" s="32"/>
      <c r="B698" s="161"/>
      <c r="C698" s="162" t="s">
        <v>1097</v>
      </c>
      <c r="D698" s="162" t="s">
        <v>152</v>
      </c>
      <c r="E698" s="163" t="s">
        <v>1098</v>
      </c>
      <c r="F698" s="164" t="s">
        <v>1099</v>
      </c>
      <c r="G698" s="165" t="s">
        <v>296</v>
      </c>
      <c r="H698" s="166">
        <v>42</v>
      </c>
      <c r="I698" s="167"/>
      <c r="J698" s="168">
        <f>ROUND(I698*H698,2)</f>
        <v>0</v>
      </c>
      <c r="K698" s="169"/>
      <c r="L698" s="33"/>
      <c r="M698" s="170" t="s">
        <v>1</v>
      </c>
      <c r="N698" s="171" t="s">
        <v>41</v>
      </c>
      <c r="O698" s="58"/>
      <c r="P698" s="172">
        <f>O698*H698</f>
        <v>0</v>
      </c>
      <c r="Q698" s="172">
        <v>0.00351</v>
      </c>
      <c r="R698" s="172">
        <f>Q698*H698</f>
        <v>0.14742</v>
      </c>
      <c r="S698" s="172">
        <v>0</v>
      </c>
      <c r="T698" s="173">
        <f>S698*H698</f>
        <v>0</v>
      </c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R698" s="174" t="s">
        <v>233</v>
      </c>
      <c r="AT698" s="174" t="s">
        <v>152</v>
      </c>
      <c r="AU698" s="174" t="s">
        <v>86</v>
      </c>
      <c r="AY698" s="17" t="s">
        <v>150</v>
      </c>
      <c r="BE698" s="175">
        <f>IF(N698="základní",J698,0)</f>
        <v>0</v>
      </c>
      <c r="BF698" s="175">
        <f>IF(N698="snížená",J698,0)</f>
        <v>0</v>
      </c>
      <c r="BG698" s="175">
        <f>IF(N698="zákl. přenesená",J698,0)</f>
        <v>0</v>
      </c>
      <c r="BH698" s="175">
        <f>IF(N698="sníž. přenesená",J698,0)</f>
        <v>0</v>
      </c>
      <c r="BI698" s="175">
        <f>IF(N698="nulová",J698,0)</f>
        <v>0</v>
      </c>
      <c r="BJ698" s="17" t="s">
        <v>84</v>
      </c>
      <c r="BK698" s="175">
        <f>ROUND(I698*H698,2)</f>
        <v>0</v>
      </c>
      <c r="BL698" s="17" t="s">
        <v>233</v>
      </c>
      <c r="BM698" s="174" t="s">
        <v>1100</v>
      </c>
    </row>
    <row r="699" spans="2:51" s="14" customFormat="1" ht="12">
      <c r="B699" s="196"/>
      <c r="D699" s="177" t="s">
        <v>158</v>
      </c>
      <c r="E699" s="197" t="s">
        <v>1</v>
      </c>
      <c r="F699" s="198" t="s">
        <v>1101</v>
      </c>
      <c r="H699" s="197" t="s">
        <v>1</v>
      </c>
      <c r="I699" s="199"/>
      <c r="L699" s="196"/>
      <c r="M699" s="200"/>
      <c r="N699" s="201"/>
      <c r="O699" s="201"/>
      <c r="P699" s="201"/>
      <c r="Q699" s="201"/>
      <c r="R699" s="201"/>
      <c r="S699" s="201"/>
      <c r="T699" s="202"/>
      <c r="AT699" s="197" t="s">
        <v>158</v>
      </c>
      <c r="AU699" s="197" t="s">
        <v>86</v>
      </c>
      <c r="AV699" s="14" t="s">
        <v>84</v>
      </c>
      <c r="AW699" s="14" t="s">
        <v>34</v>
      </c>
      <c r="AX699" s="14" t="s">
        <v>76</v>
      </c>
      <c r="AY699" s="197" t="s">
        <v>150</v>
      </c>
    </row>
    <row r="700" spans="2:51" s="13" customFormat="1" ht="12">
      <c r="B700" s="176"/>
      <c r="D700" s="177" t="s">
        <v>158</v>
      </c>
      <c r="E700" s="178" t="s">
        <v>1</v>
      </c>
      <c r="F700" s="179" t="s">
        <v>1102</v>
      </c>
      <c r="H700" s="180">
        <v>38</v>
      </c>
      <c r="I700" s="181"/>
      <c r="L700" s="176"/>
      <c r="M700" s="182"/>
      <c r="N700" s="183"/>
      <c r="O700" s="183"/>
      <c r="P700" s="183"/>
      <c r="Q700" s="183"/>
      <c r="R700" s="183"/>
      <c r="S700" s="183"/>
      <c r="T700" s="184"/>
      <c r="AT700" s="178" t="s">
        <v>158</v>
      </c>
      <c r="AU700" s="178" t="s">
        <v>86</v>
      </c>
      <c r="AV700" s="13" t="s">
        <v>86</v>
      </c>
      <c r="AW700" s="13" t="s">
        <v>34</v>
      </c>
      <c r="AX700" s="13" t="s">
        <v>76</v>
      </c>
      <c r="AY700" s="178" t="s">
        <v>150</v>
      </c>
    </row>
    <row r="701" spans="2:51" s="13" customFormat="1" ht="12">
      <c r="B701" s="176"/>
      <c r="D701" s="177" t="s">
        <v>158</v>
      </c>
      <c r="E701" s="178" t="s">
        <v>1</v>
      </c>
      <c r="F701" s="179" t="s">
        <v>1103</v>
      </c>
      <c r="H701" s="180">
        <v>4</v>
      </c>
      <c r="I701" s="181"/>
      <c r="L701" s="176"/>
      <c r="M701" s="182"/>
      <c r="N701" s="183"/>
      <c r="O701" s="183"/>
      <c r="P701" s="183"/>
      <c r="Q701" s="183"/>
      <c r="R701" s="183"/>
      <c r="S701" s="183"/>
      <c r="T701" s="184"/>
      <c r="AT701" s="178" t="s">
        <v>158</v>
      </c>
      <c r="AU701" s="178" t="s">
        <v>86</v>
      </c>
      <c r="AV701" s="13" t="s">
        <v>86</v>
      </c>
      <c r="AW701" s="13" t="s">
        <v>34</v>
      </c>
      <c r="AX701" s="13" t="s">
        <v>76</v>
      </c>
      <c r="AY701" s="178" t="s">
        <v>150</v>
      </c>
    </row>
    <row r="702" spans="1:65" s="2" customFormat="1" ht="21.75" customHeight="1">
      <c r="A702" s="32"/>
      <c r="B702" s="161"/>
      <c r="C702" s="162" t="s">
        <v>1104</v>
      </c>
      <c r="D702" s="162" t="s">
        <v>152</v>
      </c>
      <c r="E702" s="163" t="s">
        <v>1105</v>
      </c>
      <c r="F702" s="164" t="s">
        <v>1106</v>
      </c>
      <c r="G702" s="165" t="s">
        <v>296</v>
      </c>
      <c r="H702" s="166">
        <v>50.2</v>
      </c>
      <c r="I702" s="167"/>
      <c r="J702" s="168">
        <f>ROUND(I702*H702,2)</f>
        <v>0</v>
      </c>
      <c r="K702" s="169"/>
      <c r="L702" s="33"/>
      <c r="M702" s="170" t="s">
        <v>1</v>
      </c>
      <c r="N702" s="171" t="s">
        <v>41</v>
      </c>
      <c r="O702" s="58"/>
      <c r="P702" s="172">
        <f>O702*H702</f>
        <v>0</v>
      </c>
      <c r="Q702" s="172">
        <v>0.00351</v>
      </c>
      <c r="R702" s="172">
        <f>Q702*H702</f>
        <v>0.17620200000000003</v>
      </c>
      <c r="S702" s="172">
        <v>0</v>
      </c>
      <c r="T702" s="173">
        <f>S702*H702</f>
        <v>0</v>
      </c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R702" s="174" t="s">
        <v>233</v>
      </c>
      <c r="AT702" s="174" t="s">
        <v>152</v>
      </c>
      <c r="AU702" s="174" t="s">
        <v>86</v>
      </c>
      <c r="AY702" s="17" t="s">
        <v>150</v>
      </c>
      <c r="BE702" s="175">
        <f>IF(N702="základní",J702,0)</f>
        <v>0</v>
      </c>
      <c r="BF702" s="175">
        <f>IF(N702="snížená",J702,0)</f>
        <v>0</v>
      </c>
      <c r="BG702" s="175">
        <f>IF(N702="zákl. přenesená",J702,0)</f>
        <v>0</v>
      </c>
      <c r="BH702" s="175">
        <f>IF(N702="sníž. přenesená",J702,0)</f>
        <v>0</v>
      </c>
      <c r="BI702" s="175">
        <f>IF(N702="nulová",J702,0)</f>
        <v>0</v>
      </c>
      <c r="BJ702" s="17" t="s">
        <v>84</v>
      </c>
      <c r="BK702" s="175">
        <f>ROUND(I702*H702,2)</f>
        <v>0</v>
      </c>
      <c r="BL702" s="17" t="s">
        <v>233</v>
      </c>
      <c r="BM702" s="174" t="s">
        <v>1107</v>
      </c>
    </row>
    <row r="703" spans="2:51" s="13" customFormat="1" ht="12">
      <c r="B703" s="176"/>
      <c r="D703" s="177" t="s">
        <v>158</v>
      </c>
      <c r="E703" s="178" t="s">
        <v>1</v>
      </c>
      <c r="F703" s="179" t="s">
        <v>1108</v>
      </c>
      <c r="H703" s="180">
        <v>22.2</v>
      </c>
      <c r="I703" s="181"/>
      <c r="L703" s="176"/>
      <c r="M703" s="182"/>
      <c r="N703" s="183"/>
      <c r="O703" s="183"/>
      <c r="P703" s="183"/>
      <c r="Q703" s="183"/>
      <c r="R703" s="183"/>
      <c r="S703" s="183"/>
      <c r="T703" s="184"/>
      <c r="AT703" s="178" t="s">
        <v>158</v>
      </c>
      <c r="AU703" s="178" t="s">
        <v>86</v>
      </c>
      <c r="AV703" s="13" t="s">
        <v>86</v>
      </c>
      <c r="AW703" s="13" t="s">
        <v>34</v>
      </c>
      <c r="AX703" s="13" t="s">
        <v>76</v>
      </c>
      <c r="AY703" s="178" t="s">
        <v>150</v>
      </c>
    </row>
    <row r="704" spans="2:51" s="13" customFormat="1" ht="12">
      <c r="B704" s="176"/>
      <c r="D704" s="177" t="s">
        <v>158</v>
      </c>
      <c r="E704" s="178" t="s">
        <v>1</v>
      </c>
      <c r="F704" s="179" t="s">
        <v>1109</v>
      </c>
      <c r="H704" s="180">
        <v>22</v>
      </c>
      <c r="I704" s="181"/>
      <c r="L704" s="176"/>
      <c r="M704" s="182"/>
      <c r="N704" s="183"/>
      <c r="O704" s="183"/>
      <c r="P704" s="183"/>
      <c r="Q704" s="183"/>
      <c r="R704" s="183"/>
      <c r="S704" s="183"/>
      <c r="T704" s="184"/>
      <c r="AT704" s="178" t="s">
        <v>158</v>
      </c>
      <c r="AU704" s="178" t="s">
        <v>86</v>
      </c>
      <c r="AV704" s="13" t="s">
        <v>86</v>
      </c>
      <c r="AW704" s="13" t="s">
        <v>34</v>
      </c>
      <c r="AX704" s="13" t="s">
        <v>76</v>
      </c>
      <c r="AY704" s="178" t="s">
        <v>150</v>
      </c>
    </row>
    <row r="705" spans="2:51" s="13" customFormat="1" ht="12">
      <c r="B705" s="176"/>
      <c r="D705" s="177" t="s">
        <v>158</v>
      </c>
      <c r="E705" s="178" t="s">
        <v>1</v>
      </c>
      <c r="F705" s="179" t="s">
        <v>1110</v>
      </c>
      <c r="H705" s="180">
        <v>6</v>
      </c>
      <c r="I705" s="181"/>
      <c r="L705" s="176"/>
      <c r="M705" s="182"/>
      <c r="N705" s="183"/>
      <c r="O705" s="183"/>
      <c r="P705" s="183"/>
      <c r="Q705" s="183"/>
      <c r="R705" s="183"/>
      <c r="S705" s="183"/>
      <c r="T705" s="184"/>
      <c r="AT705" s="178" t="s">
        <v>158</v>
      </c>
      <c r="AU705" s="178" t="s">
        <v>86</v>
      </c>
      <c r="AV705" s="13" t="s">
        <v>86</v>
      </c>
      <c r="AW705" s="13" t="s">
        <v>34</v>
      </c>
      <c r="AX705" s="13" t="s">
        <v>76</v>
      </c>
      <c r="AY705" s="178" t="s">
        <v>150</v>
      </c>
    </row>
    <row r="706" spans="1:65" s="2" customFormat="1" ht="21.75" customHeight="1">
      <c r="A706" s="32"/>
      <c r="B706" s="161"/>
      <c r="C706" s="162" t="s">
        <v>1111</v>
      </c>
      <c r="D706" s="162" t="s">
        <v>152</v>
      </c>
      <c r="E706" s="163" t="s">
        <v>1112</v>
      </c>
      <c r="F706" s="164" t="s">
        <v>1113</v>
      </c>
      <c r="G706" s="165" t="s">
        <v>296</v>
      </c>
      <c r="H706" s="166">
        <v>24.2</v>
      </c>
      <c r="I706" s="167"/>
      <c r="J706" s="168">
        <f>ROUND(I706*H706,2)</f>
        <v>0</v>
      </c>
      <c r="K706" s="169"/>
      <c r="L706" s="33"/>
      <c r="M706" s="170" t="s">
        <v>1</v>
      </c>
      <c r="N706" s="171" t="s">
        <v>41</v>
      </c>
      <c r="O706" s="58"/>
      <c r="P706" s="172">
        <f>O706*H706</f>
        <v>0</v>
      </c>
      <c r="Q706" s="172">
        <v>0.00351</v>
      </c>
      <c r="R706" s="172">
        <f>Q706*H706</f>
        <v>0.084942</v>
      </c>
      <c r="S706" s="172">
        <v>0</v>
      </c>
      <c r="T706" s="173">
        <f>S706*H706</f>
        <v>0</v>
      </c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R706" s="174" t="s">
        <v>233</v>
      </c>
      <c r="AT706" s="174" t="s">
        <v>152</v>
      </c>
      <c r="AU706" s="174" t="s">
        <v>86</v>
      </c>
      <c r="AY706" s="17" t="s">
        <v>150</v>
      </c>
      <c r="BE706" s="175">
        <f>IF(N706="základní",J706,0)</f>
        <v>0</v>
      </c>
      <c r="BF706" s="175">
        <f>IF(N706="snížená",J706,0)</f>
        <v>0</v>
      </c>
      <c r="BG706" s="175">
        <f>IF(N706="zákl. přenesená",J706,0)</f>
        <v>0</v>
      </c>
      <c r="BH706" s="175">
        <f>IF(N706="sníž. přenesená",J706,0)</f>
        <v>0</v>
      </c>
      <c r="BI706" s="175">
        <f>IF(N706="nulová",J706,0)</f>
        <v>0</v>
      </c>
      <c r="BJ706" s="17" t="s">
        <v>84</v>
      </c>
      <c r="BK706" s="175">
        <f>ROUND(I706*H706,2)</f>
        <v>0</v>
      </c>
      <c r="BL706" s="17" t="s">
        <v>233</v>
      </c>
      <c r="BM706" s="174" t="s">
        <v>1114</v>
      </c>
    </row>
    <row r="707" spans="2:51" s="13" customFormat="1" ht="12">
      <c r="B707" s="176"/>
      <c r="D707" s="177" t="s">
        <v>158</v>
      </c>
      <c r="E707" s="178" t="s">
        <v>1</v>
      </c>
      <c r="F707" s="179" t="s">
        <v>1115</v>
      </c>
      <c r="H707" s="180">
        <v>15.2</v>
      </c>
      <c r="I707" s="181"/>
      <c r="L707" s="176"/>
      <c r="M707" s="182"/>
      <c r="N707" s="183"/>
      <c r="O707" s="183"/>
      <c r="P707" s="183"/>
      <c r="Q707" s="183"/>
      <c r="R707" s="183"/>
      <c r="S707" s="183"/>
      <c r="T707" s="184"/>
      <c r="AT707" s="178" t="s">
        <v>158</v>
      </c>
      <c r="AU707" s="178" t="s">
        <v>86</v>
      </c>
      <c r="AV707" s="13" t="s">
        <v>86</v>
      </c>
      <c r="AW707" s="13" t="s">
        <v>34</v>
      </c>
      <c r="AX707" s="13" t="s">
        <v>76</v>
      </c>
      <c r="AY707" s="178" t="s">
        <v>150</v>
      </c>
    </row>
    <row r="708" spans="2:51" s="13" customFormat="1" ht="12">
      <c r="B708" s="176"/>
      <c r="D708" s="177" t="s">
        <v>158</v>
      </c>
      <c r="E708" s="178" t="s">
        <v>1</v>
      </c>
      <c r="F708" s="179" t="s">
        <v>1116</v>
      </c>
      <c r="H708" s="180">
        <v>9</v>
      </c>
      <c r="I708" s="181"/>
      <c r="L708" s="176"/>
      <c r="M708" s="182"/>
      <c r="N708" s="183"/>
      <c r="O708" s="183"/>
      <c r="P708" s="183"/>
      <c r="Q708" s="183"/>
      <c r="R708" s="183"/>
      <c r="S708" s="183"/>
      <c r="T708" s="184"/>
      <c r="AT708" s="178" t="s">
        <v>158</v>
      </c>
      <c r="AU708" s="178" t="s">
        <v>86</v>
      </c>
      <c r="AV708" s="13" t="s">
        <v>86</v>
      </c>
      <c r="AW708" s="13" t="s">
        <v>34</v>
      </c>
      <c r="AX708" s="13" t="s">
        <v>76</v>
      </c>
      <c r="AY708" s="178" t="s">
        <v>150</v>
      </c>
    </row>
    <row r="709" spans="1:65" s="2" customFormat="1" ht="21.75" customHeight="1">
      <c r="A709" s="32"/>
      <c r="B709" s="161"/>
      <c r="C709" s="162" t="s">
        <v>1117</v>
      </c>
      <c r="D709" s="162" t="s">
        <v>152</v>
      </c>
      <c r="E709" s="163" t="s">
        <v>1118</v>
      </c>
      <c r="F709" s="164" t="s">
        <v>1119</v>
      </c>
      <c r="G709" s="165" t="s">
        <v>296</v>
      </c>
      <c r="H709" s="166">
        <v>5.5</v>
      </c>
      <c r="I709" s="167"/>
      <c r="J709" s="168">
        <f>ROUND(I709*H709,2)</f>
        <v>0</v>
      </c>
      <c r="K709" s="169"/>
      <c r="L709" s="33"/>
      <c r="M709" s="170" t="s">
        <v>1</v>
      </c>
      <c r="N709" s="171" t="s">
        <v>41</v>
      </c>
      <c r="O709" s="58"/>
      <c r="P709" s="172">
        <f>O709*H709</f>
        <v>0</v>
      </c>
      <c r="Q709" s="172">
        <v>0.00432</v>
      </c>
      <c r="R709" s="172">
        <f>Q709*H709</f>
        <v>0.02376</v>
      </c>
      <c r="S709" s="172">
        <v>0</v>
      </c>
      <c r="T709" s="173">
        <f>S709*H709</f>
        <v>0</v>
      </c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R709" s="174" t="s">
        <v>233</v>
      </c>
      <c r="AT709" s="174" t="s">
        <v>152</v>
      </c>
      <c r="AU709" s="174" t="s">
        <v>86</v>
      </c>
      <c r="AY709" s="17" t="s">
        <v>150</v>
      </c>
      <c r="BE709" s="175">
        <f>IF(N709="základní",J709,0)</f>
        <v>0</v>
      </c>
      <c r="BF709" s="175">
        <f>IF(N709="snížená",J709,0)</f>
        <v>0</v>
      </c>
      <c r="BG709" s="175">
        <f>IF(N709="zákl. přenesená",J709,0)</f>
        <v>0</v>
      </c>
      <c r="BH709" s="175">
        <f>IF(N709="sníž. přenesená",J709,0)</f>
        <v>0</v>
      </c>
      <c r="BI709" s="175">
        <f>IF(N709="nulová",J709,0)</f>
        <v>0</v>
      </c>
      <c r="BJ709" s="17" t="s">
        <v>84</v>
      </c>
      <c r="BK709" s="175">
        <f>ROUND(I709*H709,2)</f>
        <v>0</v>
      </c>
      <c r="BL709" s="17" t="s">
        <v>233</v>
      </c>
      <c r="BM709" s="174" t="s">
        <v>1120</v>
      </c>
    </row>
    <row r="710" spans="2:51" s="13" customFormat="1" ht="12">
      <c r="B710" s="176"/>
      <c r="D710" s="177" t="s">
        <v>158</v>
      </c>
      <c r="E710" s="178" t="s">
        <v>1</v>
      </c>
      <c r="F710" s="179" t="s">
        <v>1121</v>
      </c>
      <c r="H710" s="180">
        <v>5.5</v>
      </c>
      <c r="I710" s="181"/>
      <c r="L710" s="176"/>
      <c r="M710" s="182"/>
      <c r="N710" s="183"/>
      <c r="O710" s="183"/>
      <c r="P710" s="183"/>
      <c r="Q710" s="183"/>
      <c r="R710" s="183"/>
      <c r="S710" s="183"/>
      <c r="T710" s="184"/>
      <c r="AT710" s="178" t="s">
        <v>158</v>
      </c>
      <c r="AU710" s="178" t="s">
        <v>86</v>
      </c>
      <c r="AV710" s="13" t="s">
        <v>86</v>
      </c>
      <c r="AW710" s="13" t="s">
        <v>34</v>
      </c>
      <c r="AX710" s="13" t="s">
        <v>76</v>
      </c>
      <c r="AY710" s="178" t="s">
        <v>150</v>
      </c>
    </row>
    <row r="711" spans="1:65" s="2" customFormat="1" ht="21.75" customHeight="1">
      <c r="A711" s="32"/>
      <c r="B711" s="161"/>
      <c r="C711" s="162" t="s">
        <v>1122</v>
      </c>
      <c r="D711" s="162" t="s">
        <v>152</v>
      </c>
      <c r="E711" s="163" t="s">
        <v>1123</v>
      </c>
      <c r="F711" s="164" t="s">
        <v>1124</v>
      </c>
      <c r="G711" s="165" t="s">
        <v>296</v>
      </c>
      <c r="H711" s="166">
        <v>26.4</v>
      </c>
      <c r="I711" s="167"/>
      <c r="J711" s="168">
        <f>ROUND(I711*H711,2)</f>
        <v>0</v>
      </c>
      <c r="K711" s="169"/>
      <c r="L711" s="33"/>
      <c r="M711" s="170" t="s">
        <v>1</v>
      </c>
      <c r="N711" s="171" t="s">
        <v>41</v>
      </c>
      <c r="O711" s="58"/>
      <c r="P711" s="172">
        <f>O711*H711</f>
        <v>0</v>
      </c>
      <c r="Q711" s="172">
        <v>0.00432</v>
      </c>
      <c r="R711" s="172">
        <f>Q711*H711</f>
        <v>0.114048</v>
      </c>
      <c r="S711" s="172">
        <v>0</v>
      </c>
      <c r="T711" s="173">
        <f>S711*H711</f>
        <v>0</v>
      </c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R711" s="174" t="s">
        <v>233</v>
      </c>
      <c r="AT711" s="174" t="s">
        <v>152</v>
      </c>
      <c r="AU711" s="174" t="s">
        <v>86</v>
      </c>
      <c r="AY711" s="17" t="s">
        <v>150</v>
      </c>
      <c r="BE711" s="175">
        <f>IF(N711="základní",J711,0)</f>
        <v>0</v>
      </c>
      <c r="BF711" s="175">
        <f>IF(N711="snížená",J711,0)</f>
        <v>0</v>
      </c>
      <c r="BG711" s="175">
        <f>IF(N711="zákl. přenesená",J711,0)</f>
        <v>0</v>
      </c>
      <c r="BH711" s="175">
        <f>IF(N711="sníž. přenesená",J711,0)</f>
        <v>0</v>
      </c>
      <c r="BI711" s="175">
        <f>IF(N711="nulová",J711,0)</f>
        <v>0</v>
      </c>
      <c r="BJ711" s="17" t="s">
        <v>84</v>
      </c>
      <c r="BK711" s="175">
        <f>ROUND(I711*H711,2)</f>
        <v>0</v>
      </c>
      <c r="BL711" s="17" t="s">
        <v>233</v>
      </c>
      <c r="BM711" s="174" t="s">
        <v>1125</v>
      </c>
    </row>
    <row r="712" spans="2:51" s="13" customFormat="1" ht="12">
      <c r="B712" s="176"/>
      <c r="D712" s="177" t="s">
        <v>158</v>
      </c>
      <c r="E712" s="178" t="s">
        <v>1</v>
      </c>
      <c r="F712" s="179" t="s">
        <v>1126</v>
      </c>
      <c r="H712" s="180">
        <v>26.4</v>
      </c>
      <c r="I712" s="181"/>
      <c r="L712" s="176"/>
      <c r="M712" s="182"/>
      <c r="N712" s="183"/>
      <c r="O712" s="183"/>
      <c r="P712" s="183"/>
      <c r="Q712" s="183"/>
      <c r="R712" s="183"/>
      <c r="S712" s="183"/>
      <c r="T712" s="184"/>
      <c r="AT712" s="178" t="s">
        <v>158</v>
      </c>
      <c r="AU712" s="178" t="s">
        <v>86</v>
      </c>
      <c r="AV712" s="13" t="s">
        <v>86</v>
      </c>
      <c r="AW712" s="13" t="s">
        <v>34</v>
      </c>
      <c r="AX712" s="13" t="s">
        <v>76</v>
      </c>
      <c r="AY712" s="178" t="s">
        <v>150</v>
      </c>
    </row>
    <row r="713" spans="1:65" s="2" customFormat="1" ht="21.75" customHeight="1">
      <c r="A713" s="32"/>
      <c r="B713" s="161"/>
      <c r="C713" s="162" t="s">
        <v>1127</v>
      </c>
      <c r="D713" s="162" t="s">
        <v>152</v>
      </c>
      <c r="E713" s="163" t="s">
        <v>1128</v>
      </c>
      <c r="F713" s="164" t="s">
        <v>1129</v>
      </c>
      <c r="G713" s="165" t="s">
        <v>296</v>
      </c>
      <c r="H713" s="166">
        <v>43.9</v>
      </c>
      <c r="I713" s="167"/>
      <c r="J713" s="168">
        <f>ROUND(I713*H713,2)</f>
        <v>0</v>
      </c>
      <c r="K713" s="169"/>
      <c r="L713" s="33"/>
      <c r="M713" s="170" t="s">
        <v>1</v>
      </c>
      <c r="N713" s="171" t="s">
        <v>41</v>
      </c>
      <c r="O713" s="58"/>
      <c r="P713" s="172">
        <f>O713*H713</f>
        <v>0</v>
      </c>
      <c r="Q713" s="172">
        <v>0.00174</v>
      </c>
      <c r="R713" s="172">
        <f>Q713*H713</f>
        <v>0.076386</v>
      </c>
      <c r="S713" s="172">
        <v>0</v>
      </c>
      <c r="T713" s="173">
        <f>S713*H713</f>
        <v>0</v>
      </c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R713" s="174" t="s">
        <v>233</v>
      </c>
      <c r="AT713" s="174" t="s">
        <v>152</v>
      </c>
      <c r="AU713" s="174" t="s">
        <v>86</v>
      </c>
      <c r="AY713" s="17" t="s">
        <v>150</v>
      </c>
      <c r="BE713" s="175">
        <f>IF(N713="základní",J713,0)</f>
        <v>0</v>
      </c>
      <c r="BF713" s="175">
        <f>IF(N713="snížená",J713,0)</f>
        <v>0</v>
      </c>
      <c r="BG713" s="175">
        <f>IF(N713="zákl. přenesená",J713,0)</f>
        <v>0</v>
      </c>
      <c r="BH713" s="175">
        <f>IF(N713="sníž. přenesená",J713,0)</f>
        <v>0</v>
      </c>
      <c r="BI713" s="175">
        <f>IF(N713="nulová",J713,0)</f>
        <v>0</v>
      </c>
      <c r="BJ713" s="17" t="s">
        <v>84</v>
      </c>
      <c r="BK713" s="175">
        <f>ROUND(I713*H713,2)</f>
        <v>0</v>
      </c>
      <c r="BL713" s="17" t="s">
        <v>233</v>
      </c>
      <c r="BM713" s="174" t="s">
        <v>1130</v>
      </c>
    </row>
    <row r="714" spans="2:51" s="13" customFormat="1" ht="12">
      <c r="B714" s="176"/>
      <c r="D714" s="177" t="s">
        <v>158</v>
      </c>
      <c r="E714" s="178" t="s">
        <v>1</v>
      </c>
      <c r="F714" s="179" t="s">
        <v>1131</v>
      </c>
      <c r="H714" s="180">
        <v>36.5</v>
      </c>
      <c r="I714" s="181"/>
      <c r="L714" s="176"/>
      <c r="M714" s="182"/>
      <c r="N714" s="183"/>
      <c r="O714" s="183"/>
      <c r="P714" s="183"/>
      <c r="Q714" s="183"/>
      <c r="R714" s="183"/>
      <c r="S714" s="183"/>
      <c r="T714" s="184"/>
      <c r="AT714" s="178" t="s">
        <v>158</v>
      </c>
      <c r="AU714" s="178" t="s">
        <v>86</v>
      </c>
      <c r="AV714" s="13" t="s">
        <v>86</v>
      </c>
      <c r="AW714" s="13" t="s">
        <v>34</v>
      </c>
      <c r="AX714" s="13" t="s">
        <v>76</v>
      </c>
      <c r="AY714" s="178" t="s">
        <v>150</v>
      </c>
    </row>
    <row r="715" spans="2:51" s="13" customFormat="1" ht="12">
      <c r="B715" s="176"/>
      <c r="D715" s="177" t="s">
        <v>158</v>
      </c>
      <c r="E715" s="178" t="s">
        <v>1</v>
      </c>
      <c r="F715" s="179" t="s">
        <v>1132</v>
      </c>
      <c r="H715" s="180">
        <v>7.4</v>
      </c>
      <c r="I715" s="181"/>
      <c r="L715" s="176"/>
      <c r="M715" s="182"/>
      <c r="N715" s="183"/>
      <c r="O715" s="183"/>
      <c r="P715" s="183"/>
      <c r="Q715" s="183"/>
      <c r="R715" s="183"/>
      <c r="S715" s="183"/>
      <c r="T715" s="184"/>
      <c r="AT715" s="178" t="s">
        <v>158</v>
      </c>
      <c r="AU715" s="178" t="s">
        <v>86</v>
      </c>
      <c r="AV715" s="13" t="s">
        <v>86</v>
      </c>
      <c r="AW715" s="13" t="s">
        <v>34</v>
      </c>
      <c r="AX715" s="13" t="s">
        <v>76</v>
      </c>
      <c r="AY715" s="178" t="s">
        <v>150</v>
      </c>
    </row>
    <row r="716" spans="1:65" s="2" customFormat="1" ht="21.75" customHeight="1">
      <c r="A716" s="32"/>
      <c r="B716" s="161"/>
      <c r="C716" s="162" t="s">
        <v>1133</v>
      </c>
      <c r="D716" s="162" t="s">
        <v>152</v>
      </c>
      <c r="E716" s="163" t="s">
        <v>1134</v>
      </c>
      <c r="F716" s="164" t="s">
        <v>1135</v>
      </c>
      <c r="G716" s="165" t="s">
        <v>179</v>
      </c>
      <c r="H716" s="166">
        <v>4</v>
      </c>
      <c r="I716" s="167"/>
      <c r="J716" s="168">
        <f>ROUND(I716*H716,2)</f>
        <v>0</v>
      </c>
      <c r="K716" s="169"/>
      <c r="L716" s="33"/>
      <c r="M716" s="170" t="s">
        <v>1</v>
      </c>
      <c r="N716" s="171" t="s">
        <v>41</v>
      </c>
      <c r="O716" s="58"/>
      <c r="P716" s="172">
        <f>O716*H716</f>
        <v>0</v>
      </c>
      <c r="Q716" s="172">
        <v>0.00025</v>
      </c>
      <c r="R716" s="172">
        <f>Q716*H716</f>
        <v>0.001</v>
      </c>
      <c r="S716" s="172">
        <v>0</v>
      </c>
      <c r="T716" s="173">
        <f>S716*H716</f>
        <v>0</v>
      </c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R716" s="174" t="s">
        <v>233</v>
      </c>
      <c r="AT716" s="174" t="s">
        <v>152</v>
      </c>
      <c r="AU716" s="174" t="s">
        <v>86</v>
      </c>
      <c r="AY716" s="17" t="s">
        <v>150</v>
      </c>
      <c r="BE716" s="175">
        <f>IF(N716="základní",J716,0)</f>
        <v>0</v>
      </c>
      <c r="BF716" s="175">
        <f>IF(N716="snížená",J716,0)</f>
        <v>0</v>
      </c>
      <c r="BG716" s="175">
        <f>IF(N716="zákl. přenesená",J716,0)</f>
        <v>0</v>
      </c>
      <c r="BH716" s="175">
        <f>IF(N716="sníž. přenesená",J716,0)</f>
        <v>0</v>
      </c>
      <c r="BI716" s="175">
        <f>IF(N716="nulová",J716,0)</f>
        <v>0</v>
      </c>
      <c r="BJ716" s="17" t="s">
        <v>84</v>
      </c>
      <c r="BK716" s="175">
        <f>ROUND(I716*H716,2)</f>
        <v>0</v>
      </c>
      <c r="BL716" s="17" t="s">
        <v>233</v>
      </c>
      <c r="BM716" s="174" t="s">
        <v>1136</v>
      </c>
    </row>
    <row r="717" spans="2:51" s="13" customFormat="1" ht="12">
      <c r="B717" s="176"/>
      <c r="D717" s="177" t="s">
        <v>158</v>
      </c>
      <c r="E717" s="178" t="s">
        <v>1</v>
      </c>
      <c r="F717" s="179" t="s">
        <v>1137</v>
      </c>
      <c r="H717" s="180">
        <v>2</v>
      </c>
      <c r="I717" s="181"/>
      <c r="L717" s="176"/>
      <c r="M717" s="182"/>
      <c r="N717" s="183"/>
      <c r="O717" s="183"/>
      <c r="P717" s="183"/>
      <c r="Q717" s="183"/>
      <c r="R717" s="183"/>
      <c r="S717" s="183"/>
      <c r="T717" s="184"/>
      <c r="AT717" s="178" t="s">
        <v>158</v>
      </c>
      <c r="AU717" s="178" t="s">
        <v>86</v>
      </c>
      <c r="AV717" s="13" t="s">
        <v>86</v>
      </c>
      <c r="AW717" s="13" t="s">
        <v>34</v>
      </c>
      <c r="AX717" s="13" t="s">
        <v>76</v>
      </c>
      <c r="AY717" s="178" t="s">
        <v>150</v>
      </c>
    </row>
    <row r="718" spans="2:51" s="13" customFormat="1" ht="12">
      <c r="B718" s="176"/>
      <c r="D718" s="177" t="s">
        <v>158</v>
      </c>
      <c r="E718" s="178" t="s">
        <v>1</v>
      </c>
      <c r="F718" s="179" t="s">
        <v>1138</v>
      </c>
      <c r="H718" s="180">
        <v>2</v>
      </c>
      <c r="I718" s="181"/>
      <c r="L718" s="176"/>
      <c r="M718" s="182"/>
      <c r="N718" s="183"/>
      <c r="O718" s="183"/>
      <c r="P718" s="183"/>
      <c r="Q718" s="183"/>
      <c r="R718" s="183"/>
      <c r="S718" s="183"/>
      <c r="T718" s="184"/>
      <c r="AT718" s="178" t="s">
        <v>158</v>
      </c>
      <c r="AU718" s="178" t="s">
        <v>86</v>
      </c>
      <c r="AV718" s="13" t="s">
        <v>86</v>
      </c>
      <c r="AW718" s="13" t="s">
        <v>34</v>
      </c>
      <c r="AX718" s="13" t="s">
        <v>76</v>
      </c>
      <c r="AY718" s="178" t="s">
        <v>150</v>
      </c>
    </row>
    <row r="719" spans="1:65" s="2" customFormat="1" ht="21.75" customHeight="1">
      <c r="A719" s="32"/>
      <c r="B719" s="161"/>
      <c r="C719" s="162" t="s">
        <v>1139</v>
      </c>
      <c r="D719" s="162" t="s">
        <v>152</v>
      </c>
      <c r="E719" s="163" t="s">
        <v>1140</v>
      </c>
      <c r="F719" s="164" t="s">
        <v>1141</v>
      </c>
      <c r="G719" s="165" t="s">
        <v>296</v>
      </c>
      <c r="H719" s="166">
        <v>22.4</v>
      </c>
      <c r="I719" s="167"/>
      <c r="J719" s="168">
        <f>ROUND(I719*H719,2)</f>
        <v>0</v>
      </c>
      <c r="K719" s="169"/>
      <c r="L719" s="33"/>
      <c r="M719" s="170" t="s">
        <v>1</v>
      </c>
      <c r="N719" s="171" t="s">
        <v>41</v>
      </c>
      <c r="O719" s="58"/>
      <c r="P719" s="172">
        <f>O719*H719</f>
        <v>0</v>
      </c>
      <c r="Q719" s="172">
        <v>0.00283</v>
      </c>
      <c r="R719" s="172">
        <f>Q719*H719</f>
        <v>0.063392</v>
      </c>
      <c r="S719" s="172">
        <v>0</v>
      </c>
      <c r="T719" s="173">
        <f>S719*H719</f>
        <v>0</v>
      </c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R719" s="174" t="s">
        <v>233</v>
      </c>
      <c r="AT719" s="174" t="s">
        <v>152</v>
      </c>
      <c r="AU719" s="174" t="s">
        <v>86</v>
      </c>
      <c r="AY719" s="17" t="s">
        <v>150</v>
      </c>
      <c r="BE719" s="175">
        <f>IF(N719="základní",J719,0)</f>
        <v>0</v>
      </c>
      <c r="BF719" s="175">
        <f>IF(N719="snížená",J719,0)</f>
        <v>0</v>
      </c>
      <c r="BG719" s="175">
        <f>IF(N719="zákl. přenesená",J719,0)</f>
        <v>0</v>
      </c>
      <c r="BH719" s="175">
        <f>IF(N719="sníž. přenesená",J719,0)</f>
        <v>0</v>
      </c>
      <c r="BI719" s="175">
        <f>IF(N719="nulová",J719,0)</f>
        <v>0</v>
      </c>
      <c r="BJ719" s="17" t="s">
        <v>84</v>
      </c>
      <c r="BK719" s="175">
        <f>ROUND(I719*H719,2)</f>
        <v>0</v>
      </c>
      <c r="BL719" s="17" t="s">
        <v>233</v>
      </c>
      <c r="BM719" s="174" t="s">
        <v>1142</v>
      </c>
    </row>
    <row r="720" spans="2:51" s="13" customFormat="1" ht="12">
      <c r="B720" s="176"/>
      <c r="D720" s="177" t="s">
        <v>158</v>
      </c>
      <c r="E720" s="178" t="s">
        <v>1</v>
      </c>
      <c r="F720" s="179" t="s">
        <v>1143</v>
      </c>
      <c r="H720" s="180">
        <v>17</v>
      </c>
      <c r="I720" s="181"/>
      <c r="L720" s="176"/>
      <c r="M720" s="182"/>
      <c r="N720" s="183"/>
      <c r="O720" s="183"/>
      <c r="P720" s="183"/>
      <c r="Q720" s="183"/>
      <c r="R720" s="183"/>
      <c r="S720" s="183"/>
      <c r="T720" s="184"/>
      <c r="AT720" s="178" t="s">
        <v>158</v>
      </c>
      <c r="AU720" s="178" t="s">
        <v>86</v>
      </c>
      <c r="AV720" s="13" t="s">
        <v>86</v>
      </c>
      <c r="AW720" s="13" t="s">
        <v>34</v>
      </c>
      <c r="AX720" s="13" t="s">
        <v>76</v>
      </c>
      <c r="AY720" s="178" t="s">
        <v>150</v>
      </c>
    </row>
    <row r="721" spans="2:51" s="13" customFormat="1" ht="12">
      <c r="B721" s="176"/>
      <c r="D721" s="177" t="s">
        <v>158</v>
      </c>
      <c r="E721" s="178" t="s">
        <v>1</v>
      </c>
      <c r="F721" s="179" t="s">
        <v>1144</v>
      </c>
      <c r="H721" s="180">
        <v>5.4</v>
      </c>
      <c r="I721" s="181"/>
      <c r="L721" s="176"/>
      <c r="M721" s="182"/>
      <c r="N721" s="183"/>
      <c r="O721" s="183"/>
      <c r="P721" s="183"/>
      <c r="Q721" s="183"/>
      <c r="R721" s="183"/>
      <c r="S721" s="183"/>
      <c r="T721" s="184"/>
      <c r="AT721" s="178" t="s">
        <v>158</v>
      </c>
      <c r="AU721" s="178" t="s">
        <v>86</v>
      </c>
      <c r="AV721" s="13" t="s">
        <v>86</v>
      </c>
      <c r="AW721" s="13" t="s">
        <v>34</v>
      </c>
      <c r="AX721" s="13" t="s">
        <v>76</v>
      </c>
      <c r="AY721" s="178" t="s">
        <v>150</v>
      </c>
    </row>
    <row r="722" spans="1:65" s="2" customFormat="1" ht="33" customHeight="1">
      <c r="A722" s="32"/>
      <c r="B722" s="161"/>
      <c r="C722" s="162" t="s">
        <v>1145</v>
      </c>
      <c r="D722" s="162" t="s">
        <v>152</v>
      </c>
      <c r="E722" s="163" t="s">
        <v>1146</v>
      </c>
      <c r="F722" s="164" t="s">
        <v>1147</v>
      </c>
      <c r="G722" s="165" t="s">
        <v>179</v>
      </c>
      <c r="H722" s="166">
        <v>2</v>
      </c>
      <c r="I722" s="167"/>
      <c r="J722" s="168">
        <f>ROUND(I722*H722,2)</f>
        <v>0</v>
      </c>
      <c r="K722" s="169"/>
      <c r="L722" s="33"/>
      <c r="M722" s="170" t="s">
        <v>1</v>
      </c>
      <c r="N722" s="171" t="s">
        <v>41</v>
      </c>
      <c r="O722" s="58"/>
      <c r="P722" s="172">
        <f>O722*H722</f>
        <v>0</v>
      </c>
      <c r="Q722" s="172">
        <v>0</v>
      </c>
      <c r="R722" s="172">
        <f>Q722*H722</f>
        <v>0</v>
      </c>
      <c r="S722" s="172">
        <v>0</v>
      </c>
      <c r="T722" s="173">
        <f>S722*H722</f>
        <v>0</v>
      </c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R722" s="174" t="s">
        <v>233</v>
      </c>
      <c r="AT722" s="174" t="s">
        <v>152</v>
      </c>
      <c r="AU722" s="174" t="s">
        <v>86</v>
      </c>
      <c r="AY722" s="17" t="s">
        <v>150</v>
      </c>
      <c r="BE722" s="175">
        <f>IF(N722="základní",J722,0)</f>
        <v>0</v>
      </c>
      <c r="BF722" s="175">
        <f>IF(N722="snížená",J722,0)</f>
        <v>0</v>
      </c>
      <c r="BG722" s="175">
        <f>IF(N722="zákl. přenesená",J722,0)</f>
        <v>0</v>
      </c>
      <c r="BH722" s="175">
        <f>IF(N722="sníž. přenesená",J722,0)</f>
        <v>0</v>
      </c>
      <c r="BI722" s="175">
        <f>IF(N722="nulová",J722,0)</f>
        <v>0</v>
      </c>
      <c r="BJ722" s="17" t="s">
        <v>84</v>
      </c>
      <c r="BK722" s="175">
        <f>ROUND(I722*H722,2)</f>
        <v>0</v>
      </c>
      <c r="BL722" s="17" t="s">
        <v>233</v>
      </c>
      <c r="BM722" s="174" t="s">
        <v>1148</v>
      </c>
    </row>
    <row r="723" spans="2:51" s="13" customFormat="1" ht="12">
      <c r="B723" s="176"/>
      <c r="D723" s="177" t="s">
        <v>158</v>
      </c>
      <c r="E723" s="178" t="s">
        <v>1</v>
      </c>
      <c r="F723" s="179" t="s">
        <v>1149</v>
      </c>
      <c r="H723" s="180">
        <v>2</v>
      </c>
      <c r="I723" s="181"/>
      <c r="L723" s="176"/>
      <c r="M723" s="182"/>
      <c r="N723" s="183"/>
      <c r="O723" s="183"/>
      <c r="P723" s="183"/>
      <c r="Q723" s="183"/>
      <c r="R723" s="183"/>
      <c r="S723" s="183"/>
      <c r="T723" s="184"/>
      <c r="AT723" s="178" t="s">
        <v>158</v>
      </c>
      <c r="AU723" s="178" t="s">
        <v>86</v>
      </c>
      <c r="AV723" s="13" t="s">
        <v>86</v>
      </c>
      <c r="AW723" s="13" t="s">
        <v>34</v>
      </c>
      <c r="AX723" s="13" t="s">
        <v>76</v>
      </c>
      <c r="AY723" s="178" t="s">
        <v>150</v>
      </c>
    </row>
    <row r="724" spans="1:65" s="2" customFormat="1" ht="33" customHeight="1">
      <c r="A724" s="32"/>
      <c r="B724" s="161"/>
      <c r="C724" s="162" t="s">
        <v>1150</v>
      </c>
      <c r="D724" s="162" t="s">
        <v>152</v>
      </c>
      <c r="E724" s="163" t="s">
        <v>1151</v>
      </c>
      <c r="F724" s="164" t="s">
        <v>1152</v>
      </c>
      <c r="G724" s="165" t="s">
        <v>179</v>
      </c>
      <c r="H724" s="166">
        <v>2</v>
      </c>
      <c r="I724" s="167"/>
      <c r="J724" s="168">
        <f>ROUND(I724*H724,2)</f>
        <v>0</v>
      </c>
      <c r="K724" s="169"/>
      <c r="L724" s="33"/>
      <c r="M724" s="170" t="s">
        <v>1</v>
      </c>
      <c r="N724" s="171" t="s">
        <v>41</v>
      </c>
      <c r="O724" s="58"/>
      <c r="P724" s="172">
        <f>O724*H724</f>
        <v>0</v>
      </c>
      <c r="Q724" s="172">
        <v>0</v>
      </c>
      <c r="R724" s="172">
        <f>Q724*H724</f>
        <v>0</v>
      </c>
      <c r="S724" s="172">
        <v>0</v>
      </c>
      <c r="T724" s="173">
        <f>S724*H724</f>
        <v>0</v>
      </c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R724" s="174" t="s">
        <v>233</v>
      </c>
      <c r="AT724" s="174" t="s">
        <v>152</v>
      </c>
      <c r="AU724" s="174" t="s">
        <v>86</v>
      </c>
      <c r="AY724" s="17" t="s">
        <v>150</v>
      </c>
      <c r="BE724" s="175">
        <f>IF(N724="základní",J724,0)</f>
        <v>0</v>
      </c>
      <c r="BF724" s="175">
        <f>IF(N724="snížená",J724,0)</f>
        <v>0</v>
      </c>
      <c r="BG724" s="175">
        <f>IF(N724="zákl. přenesená",J724,0)</f>
        <v>0</v>
      </c>
      <c r="BH724" s="175">
        <f>IF(N724="sníž. přenesená",J724,0)</f>
        <v>0</v>
      </c>
      <c r="BI724" s="175">
        <f>IF(N724="nulová",J724,0)</f>
        <v>0</v>
      </c>
      <c r="BJ724" s="17" t="s">
        <v>84</v>
      </c>
      <c r="BK724" s="175">
        <f>ROUND(I724*H724,2)</f>
        <v>0</v>
      </c>
      <c r="BL724" s="17" t="s">
        <v>233</v>
      </c>
      <c r="BM724" s="174" t="s">
        <v>1153</v>
      </c>
    </row>
    <row r="725" spans="2:51" s="13" customFormat="1" ht="12">
      <c r="B725" s="176"/>
      <c r="D725" s="177" t="s">
        <v>158</v>
      </c>
      <c r="E725" s="178" t="s">
        <v>1</v>
      </c>
      <c r="F725" s="179" t="s">
        <v>1154</v>
      </c>
      <c r="H725" s="180">
        <v>2</v>
      </c>
      <c r="I725" s="181"/>
      <c r="L725" s="176"/>
      <c r="M725" s="182"/>
      <c r="N725" s="183"/>
      <c r="O725" s="183"/>
      <c r="P725" s="183"/>
      <c r="Q725" s="183"/>
      <c r="R725" s="183"/>
      <c r="S725" s="183"/>
      <c r="T725" s="184"/>
      <c r="AT725" s="178" t="s">
        <v>158</v>
      </c>
      <c r="AU725" s="178" t="s">
        <v>86</v>
      </c>
      <c r="AV725" s="13" t="s">
        <v>86</v>
      </c>
      <c r="AW725" s="13" t="s">
        <v>34</v>
      </c>
      <c r="AX725" s="13" t="s">
        <v>76</v>
      </c>
      <c r="AY725" s="178" t="s">
        <v>150</v>
      </c>
    </row>
    <row r="726" spans="1:65" s="2" customFormat="1" ht="21.75" customHeight="1">
      <c r="A726" s="32"/>
      <c r="B726" s="161"/>
      <c r="C726" s="162" t="s">
        <v>1155</v>
      </c>
      <c r="D726" s="162" t="s">
        <v>152</v>
      </c>
      <c r="E726" s="163" t="s">
        <v>1156</v>
      </c>
      <c r="F726" s="164" t="s">
        <v>1157</v>
      </c>
      <c r="G726" s="165" t="s">
        <v>296</v>
      </c>
      <c r="H726" s="166">
        <v>59.5</v>
      </c>
      <c r="I726" s="167"/>
      <c r="J726" s="168">
        <f>ROUND(I726*H726,2)</f>
        <v>0</v>
      </c>
      <c r="K726" s="169"/>
      <c r="L726" s="33"/>
      <c r="M726" s="170" t="s">
        <v>1</v>
      </c>
      <c r="N726" s="171" t="s">
        <v>41</v>
      </c>
      <c r="O726" s="58"/>
      <c r="P726" s="172">
        <f>O726*H726</f>
        <v>0</v>
      </c>
      <c r="Q726" s="172">
        <v>0.00165</v>
      </c>
      <c r="R726" s="172">
        <f>Q726*H726</f>
        <v>0.098175</v>
      </c>
      <c r="S726" s="172">
        <v>0</v>
      </c>
      <c r="T726" s="173">
        <f>S726*H726</f>
        <v>0</v>
      </c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R726" s="174" t="s">
        <v>233</v>
      </c>
      <c r="AT726" s="174" t="s">
        <v>152</v>
      </c>
      <c r="AU726" s="174" t="s">
        <v>86</v>
      </c>
      <c r="AY726" s="17" t="s">
        <v>150</v>
      </c>
      <c r="BE726" s="175">
        <f>IF(N726="základní",J726,0)</f>
        <v>0</v>
      </c>
      <c r="BF726" s="175">
        <f>IF(N726="snížená",J726,0)</f>
        <v>0</v>
      </c>
      <c r="BG726" s="175">
        <f>IF(N726="zákl. přenesená",J726,0)</f>
        <v>0</v>
      </c>
      <c r="BH726" s="175">
        <f>IF(N726="sníž. přenesená",J726,0)</f>
        <v>0</v>
      </c>
      <c r="BI726" s="175">
        <f>IF(N726="nulová",J726,0)</f>
        <v>0</v>
      </c>
      <c r="BJ726" s="17" t="s">
        <v>84</v>
      </c>
      <c r="BK726" s="175">
        <f>ROUND(I726*H726,2)</f>
        <v>0</v>
      </c>
      <c r="BL726" s="17" t="s">
        <v>233</v>
      </c>
      <c r="BM726" s="174" t="s">
        <v>1158</v>
      </c>
    </row>
    <row r="727" spans="2:51" s="13" customFormat="1" ht="12">
      <c r="B727" s="176"/>
      <c r="D727" s="177" t="s">
        <v>158</v>
      </c>
      <c r="E727" s="178" t="s">
        <v>1</v>
      </c>
      <c r="F727" s="179" t="s">
        <v>1159</v>
      </c>
      <c r="H727" s="180">
        <v>59.5</v>
      </c>
      <c r="I727" s="181"/>
      <c r="L727" s="176"/>
      <c r="M727" s="182"/>
      <c r="N727" s="183"/>
      <c r="O727" s="183"/>
      <c r="P727" s="183"/>
      <c r="Q727" s="183"/>
      <c r="R727" s="183"/>
      <c r="S727" s="183"/>
      <c r="T727" s="184"/>
      <c r="AT727" s="178" t="s">
        <v>158</v>
      </c>
      <c r="AU727" s="178" t="s">
        <v>86</v>
      </c>
      <c r="AV727" s="13" t="s">
        <v>86</v>
      </c>
      <c r="AW727" s="13" t="s">
        <v>34</v>
      </c>
      <c r="AX727" s="13" t="s">
        <v>76</v>
      </c>
      <c r="AY727" s="178" t="s">
        <v>150</v>
      </c>
    </row>
    <row r="728" spans="1:65" s="2" customFormat="1" ht="21.75" customHeight="1">
      <c r="A728" s="32"/>
      <c r="B728" s="161"/>
      <c r="C728" s="162" t="s">
        <v>1160</v>
      </c>
      <c r="D728" s="162" t="s">
        <v>152</v>
      </c>
      <c r="E728" s="163" t="s">
        <v>1161</v>
      </c>
      <c r="F728" s="164" t="s">
        <v>1162</v>
      </c>
      <c r="G728" s="165" t="s">
        <v>718</v>
      </c>
      <c r="H728" s="166">
        <v>2.212</v>
      </c>
      <c r="I728" s="167"/>
      <c r="J728" s="168">
        <f>ROUND(I728*H728,2)</f>
        <v>0</v>
      </c>
      <c r="K728" s="169"/>
      <c r="L728" s="33"/>
      <c r="M728" s="170" t="s">
        <v>1</v>
      </c>
      <c r="N728" s="171" t="s">
        <v>41</v>
      </c>
      <c r="O728" s="58"/>
      <c r="P728" s="172">
        <f>O728*H728</f>
        <v>0</v>
      </c>
      <c r="Q728" s="172">
        <v>0</v>
      </c>
      <c r="R728" s="172">
        <f>Q728*H728</f>
        <v>0</v>
      </c>
      <c r="S728" s="172">
        <v>0</v>
      </c>
      <c r="T728" s="173">
        <f>S728*H728</f>
        <v>0</v>
      </c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R728" s="174" t="s">
        <v>233</v>
      </c>
      <c r="AT728" s="174" t="s">
        <v>152</v>
      </c>
      <c r="AU728" s="174" t="s">
        <v>86</v>
      </c>
      <c r="AY728" s="17" t="s">
        <v>150</v>
      </c>
      <c r="BE728" s="175">
        <f>IF(N728="základní",J728,0)</f>
        <v>0</v>
      </c>
      <c r="BF728" s="175">
        <f>IF(N728="snížená",J728,0)</f>
        <v>0</v>
      </c>
      <c r="BG728" s="175">
        <f>IF(N728="zákl. přenesená",J728,0)</f>
        <v>0</v>
      </c>
      <c r="BH728" s="175">
        <f>IF(N728="sníž. přenesená",J728,0)</f>
        <v>0</v>
      </c>
      <c r="BI728" s="175">
        <f>IF(N728="nulová",J728,0)</f>
        <v>0</v>
      </c>
      <c r="BJ728" s="17" t="s">
        <v>84</v>
      </c>
      <c r="BK728" s="175">
        <f>ROUND(I728*H728,2)</f>
        <v>0</v>
      </c>
      <c r="BL728" s="17" t="s">
        <v>233</v>
      </c>
      <c r="BM728" s="174" t="s">
        <v>1163</v>
      </c>
    </row>
    <row r="729" spans="2:63" s="12" customFormat="1" ht="22.9" customHeight="1">
      <c r="B729" s="148"/>
      <c r="D729" s="149" t="s">
        <v>75</v>
      </c>
      <c r="E729" s="159" t="s">
        <v>1164</v>
      </c>
      <c r="F729" s="159" t="s">
        <v>1165</v>
      </c>
      <c r="I729" s="151"/>
      <c r="J729" s="160">
        <f>BK729</f>
        <v>0</v>
      </c>
      <c r="L729" s="148"/>
      <c r="M729" s="153"/>
      <c r="N729" s="154"/>
      <c r="O729" s="154"/>
      <c r="P729" s="155">
        <f>SUM(P730:P835)</f>
        <v>0</v>
      </c>
      <c r="Q729" s="154"/>
      <c r="R729" s="155">
        <f>SUM(R730:R835)</f>
        <v>3.0086109500000005</v>
      </c>
      <c r="S729" s="154"/>
      <c r="T729" s="156">
        <f>SUM(T730:T835)</f>
        <v>0.144</v>
      </c>
      <c r="AR729" s="149" t="s">
        <v>86</v>
      </c>
      <c r="AT729" s="157" t="s">
        <v>75</v>
      </c>
      <c r="AU729" s="157" t="s">
        <v>84</v>
      </c>
      <c r="AY729" s="149" t="s">
        <v>150</v>
      </c>
      <c r="BK729" s="158">
        <f>SUM(BK730:BK835)</f>
        <v>0</v>
      </c>
    </row>
    <row r="730" spans="1:65" s="2" customFormat="1" ht="21.75" customHeight="1">
      <c r="A730" s="32"/>
      <c r="B730" s="161"/>
      <c r="C730" s="162" t="s">
        <v>1166</v>
      </c>
      <c r="D730" s="162" t="s">
        <v>152</v>
      </c>
      <c r="E730" s="163" t="s">
        <v>1167</v>
      </c>
      <c r="F730" s="164" t="s">
        <v>1168</v>
      </c>
      <c r="G730" s="165" t="s">
        <v>179</v>
      </c>
      <c r="H730" s="166">
        <v>20</v>
      </c>
      <c r="I730" s="167"/>
      <c r="J730" s="168">
        <f>ROUND(I730*H730,2)</f>
        <v>0</v>
      </c>
      <c r="K730" s="169"/>
      <c r="L730" s="33"/>
      <c r="M730" s="170" t="s">
        <v>1</v>
      </c>
      <c r="N730" s="171" t="s">
        <v>41</v>
      </c>
      <c r="O730" s="58"/>
      <c r="P730" s="172">
        <f>O730*H730</f>
        <v>0</v>
      </c>
      <c r="Q730" s="172">
        <v>0</v>
      </c>
      <c r="R730" s="172">
        <f>Q730*H730</f>
        <v>0</v>
      </c>
      <c r="S730" s="172">
        <v>0.006</v>
      </c>
      <c r="T730" s="173">
        <f>S730*H730</f>
        <v>0.12</v>
      </c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R730" s="174" t="s">
        <v>233</v>
      </c>
      <c r="AT730" s="174" t="s">
        <v>152</v>
      </c>
      <c r="AU730" s="174" t="s">
        <v>86</v>
      </c>
      <c r="AY730" s="17" t="s">
        <v>150</v>
      </c>
      <c r="BE730" s="175">
        <f>IF(N730="základní",J730,0)</f>
        <v>0</v>
      </c>
      <c r="BF730" s="175">
        <f>IF(N730="snížená",J730,0)</f>
        <v>0</v>
      </c>
      <c r="BG730" s="175">
        <f>IF(N730="zákl. přenesená",J730,0)</f>
        <v>0</v>
      </c>
      <c r="BH730" s="175">
        <f>IF(N730="sníž. přenesená",J730,0)</f>
        <v>0</v>
      </c>
      <c r="BI730" s="175">
        <f>IF(N730="nulová",J730,0)</f>
        <v>0</v>
      </c>
      <c r="BJ730" s="17" t="s">
        <v>84</v>
      </c>
      <c r="BK730" s="175">
        <f>ROUND(I730*H730,2)</f>
        <v>0</v>
      </c>
      <c r="BL730" s="17" t="s">
        <v>233</v>
      </c>
      <c r="BM730" s="174" t="s">
        <v>1169</v>
      </c>
    </row>
    <row r="731" spans="2:51" s="13" customFormat="1" ht="12">
      <c r="B731" s="176"/>
      <c r="D731" s="177" t="s">
        <v>158</v>
      </c>
      <c r="E731" s="178" t="s">
        <v>1</v>
      </c>
      <c r="F731" s="179" t="s">
        <v>1170</v>
      </c>
      <c r="H731" s="180">
        <v>5</v>
      </c>
      <c r="I731" s="181"/>
      <c r="L731" s="176"/>
      <c r="M731" s="182"/>
      <c r="N731" s="183"/>
      <c r="O731" s="183"/>
      <c r="P731" s="183"/>
      <c r="Q731" s="183"/>
      <c r="R731" s="183"/>
      <c r="S731" s="183"/>
      <c r="T731" s="184"/>
      <c r="AT731" s="178" t="s">
        <v>158</v>
      </c>
      <c r="AU731" s="178" t="s">
        <v>86</v>
      </c>
      <c r="AV731" s="13" t="s">
        <v>86</v>
      </c>
      <c r="AW731" s="13" t="s">
        <v>34</v>
      </c>
      <c r="AX731" s="13" t="s">
        <v>76</v>
      </c>
      <c r="AY731" s="178" t="s">
        <v>150</v>
      </c>
    </row>
    <row r="732" spans="2:51" s="13" customFormat="1" ht="12">
      <c r="B732" s="176"/>
      <c r="D732" s="177" t="s">
        <v>158</v>
      </c>
      <c r="E732" s="178" t="s">
        <v>1</v>
      </c>
      <c r="F732" s="179" t="s">
        <v>1171</v>
      </c>
      <c r="H732" s="180">
        <v>1</v>
      </c>
      <c r="I732" s="181"/>
      <c r="L732" s="176"/>
      <c r="M732" s="182"/>
      <c r="N732" s="183"/>
      <c r="O732" s="183"/>
      <c r="P732" s="183"/>
      <c r="Q732" s="183"/>
      <c r="R732" s="183"/>
      <c r="S732" s="183"/>
      <c r="T732" s="184"/>
      <c r="AT732" s="178" t="s">
        <v>158</v>
      </c>
      <c r="AU732" s="178" t="s">
        <v>86</v>
      </c>
      <c r="AV732" s="13" t="s">
        <v>86</v>
      </c>
      <c r="AW732" s="13" t="s">
        <v>34</v>
      </c>
      <c r="AX732" s="13" t="s">
        <v>76</v>
      </c>
      <c r="AY732" s="178" t="s">
        <v>150</v>
      </c>
    </row>
    <row r="733" spans="2:51" s="13" customFormat="1" ht="12">
      <c r="B733" s="176"/>
      <c r="D733" s="177" t="s">
        <v>158</v>
      </c>
      <c r="E733" s="178" t="s">
        <v>1</v>
      </c>
      <c r="F733" s="179" t="s">
        <v>1172</v>
      </c>
      <c r="H733" s="180">
        <v>11</v>
      </c>
      <c r="I733" s="181"/>
      <c r="L733" s="176"/>
      <c r="M733" s="182"/>
      <c r="N733" s="183"/>
      <c r="O733" s="183"/>
      <c r="P733" s="183"/>
      <c r="Q733" s="183"/>
      <c r="R733" s="183"/>
      <c r="S733" s="183"/>
      <c r="T733" s="184"/>
      <c r="AT733" s="178" t="s">
        <v>158</v>
      </c>
      <c r="AU733" s="178" t="s">
        <v>86</v>
      </c>
      <c r="AV733" s="13" t="s">
        <v>86</v>
      </c>
      <c r="AW733" s="13" t="s">
        <v>34</v>
      </c>
      <c r="AX733" s="13" t="s">
        <v>76</v>
      </c>
      <c r="AY733" s="178" t="s">
        <v>150</v>
      </c>
    </row>
    <row r="734" spans="2:51" s="13" customFormat="1" ht="12">
      <c r="B734" s="176"/>
      <c r="D734" s="177" t="s">
        <v>158</v>
      </c>
      <c r="E734" s="178" t="s">
        <v>1</v>
      </c>
      <c r="F734" s="179" t="s">
        <v>1173</v>
      </c>
      <c r="H734" s="180">
        <v>3</v>
      </c>
      <c r="I734" s="181"/>
      <c r="L734" s="176"/>
      <c r="M734" s="182"/>
      <c r="N734" s="183"/>
      <c r="O734" s="183"/>
      <c r="P734" s="183"/>
      <c r="Q734" s="183"/>
      <c r="R734" s="183"/>
      <c r="S734" s="183"/>
      <c r="T734" s="184"/>
      <c r="AT734" s="178" t="s">
        <v>158</v>
      </c>
      <c r="AU734" s="178" t="s">
        <v>86</v>
      </c>
      <c r="AV734" s="13" t="s">
        <v>86</v>
      </c>
      <c r="AW734" s="13" t="s">
        <v>34</v>
      </c>
      <c r="AX734" s="13" t="s">
        <v>76</v>
      </c>
      <c r="AY734" s="178" t="s">
        <v>150</v>
      </c>
    </row>
    <row r="735" spans="1:65" s="2" customFormat="1" ht="21.75" customHeight="1">
      <c r="A735" s="32"/>
      <c r="B735" s="161"/>
      <c r="C735" s="162" t="s">
        <v>1174</v>
      </c>
      <c r="D735" s="162" t="s">
        <v>152</v>
      </c>
      <c r="E735" s="163" t="s">
        <v>1175</v>
      </c>
      <c r="F735" s="164" t="s">
        <v>2268</v>
      </c>
      <c r="G735" s="165" t="s">
        <v>155</v>
      </c>
      <c r="H735" s="166">
        <v>0.785</v>
      </c>
      <c r="I735" s="167"/>
      <c r="J735" s="168">
        <f>ROUND(I735*H735,2)</f>
        <v>0</v>
      </c>
      <c r="K735" s="169"/>
      <c r="L735" s="33"/>
      <c r="M735" s="170" t="s">
        <v>1</v>
      </c>
      <c r="N735" s="171" t="s">
        <v>41</v>
      </c>
      <c r="O735" s="58"/>
      <c r="P735" s="172">
        <f>O735*H735</f>
        <v>0</v>
      </c>
      <c r="Q735" s="172">
        <v>0.00025</v>
      </c>
      <c r="R735" s="172">
        <f>Q735*H735</f>
        <v>0.00019625</v>
      </c>
      <c r="S735" s="172">
        <v>0</v>
      </c>
      <c r="T735" s="173">
        <f>S735*H735</f>
        <v>0</v>
      </c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R735" s="174" t="s">
        <v>233</v>
      </c>
      <c r="AT735" s="174" t="s">
        <v>152</v>
      </c>
      <c r="AU735" s="174" t="s">
        <v>86</v>
      </c>
      <c r="AY735" s="17" t="s">
        <v>150</v>
      </c>
      <c r="BE735" s="175">
        <f>IF(N735="základní",J735,0)</f>
        <v>0</v>
      </c>
      <c r="BF735" s="175">
        <f>IF(N735="snížená",J735,0)</f>
        <v>0</v>
      </c>
      <c r="BG735" s="175">
        <f>IF(N735="zákl. přenesená",J735,0)</f>
        <v>0</v>
      </c>
      <c r="BH735" s="175">
        <f>IF(N735="sníž. přenesená",J735,0)</f>
        <v>0</v>
      </c>
      <c r="BI735" s="175">
        <f>IF(N735="nulová",J735,0)</f>
        <v>0</v>
      </c>
      <c r="BJ735" s="17" t="s">
        <v>84</v>
      </c>
      <c r="BK735" s="175">
        <f>ROUND(I735*H735,2)</f>
        <v>0</v>
      </c>
      <c r="BL735" s="17" t="s">
        <v>233</v>
      </c>
      <c r="BM735" s="174" t="s">
        <v>1176</v>
      </c>
    </row>
    <row r="736" spans="2:51" s="13" customFormat="1" ht="12">
      <c r="B736" s="176"/>
      <c r="D736" s="177" t="s">
        <v>158</v>
      </c>
      <c r="E736" s="178" t="s">
        <v>1</v>
      </c>
      <c r="F736" s="179" t="s">
        <v>529</v>
      </c>
      <c r="H736" s="180">
        <v>0.785</v>
      </c>
      <c r="I736" s="181"/>
      <c r="L736" s="176"/>
      <c r="M736" s="182"/>
      <c r="N736" s="183"/>
      <c r="O736" s="183"/>
      <c r="P736" s="183"/>
      <c r="Q736" s="183"/>
      <c r="R736" s="183"/>
      <c r="S736" s="183"/>
      <c r="T736" s="184"/>
      <c r="AT736" s="178" t="s">
        <v>158</v>
      </c>
      <c r="AU736" s="178" t="s">
        <v>86</v>
      </c>
      <c r="AV736" s="13" t="s">
        <v>86</v>
      </c>
      <c r="AW736" s="13" t="s">
        <v>34</v>
      </c>
      <c r="AX736" s="13" t="s">
        <v>76</v>
      </c>
      <c r="AY736" s="178" t="s">
        <v>150</v>
      </c>
    </row>
    <row r="737" spans="1:65" s="2" customFormat="1" ht="44.25" customHeight="1">
      <c r="A737" s="32"/>
      <c r="B737" s="161"/>
      <c r="C737" s="185" t="s">
        <v>1177</v>
      </c>
      <c r="D737" s="185" t="s">
        <v>168</v>
      </c>
      <c r="E737" s="186" t="s">
        <v>1178</v>
      </c>
      <c r="F737" s="187" t="s">
        <v>2269</v>
      </c>
      <c r="G737" s="188" t="s">
        <v>179</v>
      </c>
      <c r="H737" s="189">
        <v>1</v>
      </c>
      <c r="I737" s="190"/>
      <c r="J737" s="191">
        <f>ROUND(I737*H737,2)</f>
        <v>0</v>
      </c>
      <c r="K737" s="192"/>
      <c r="L737" s="193"/>
      <c r="M737" s="194" t="s">
        <v>1</v>
      </c>
      <c r="N737" s="195" t="s">
        <v>41</v>
      </c>
      <c r="O737" s="58"/>
      <c r="P737" s="172">
        <f>O737*H737</f>
        <v>0</v>
      </c>
      <c r="Q737" s="172">
        <v>0.02</v>
      </c>
      <c r="R737" s="172">
        <f>Q737*H737</f>
        <v>0.02</v>
      </c>
      <c r="S737" s="172">
        <v>0</v>
      </c>
      <c r="T737" s="173">
        <f>S737*H737</f>
        <v>0</v>
      </c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R737" s="174" t="s">
        <v>342</v>
      </c>
      <c r="AT737" s="174" t="s">
        <v>168</v>
      </c>
      <c r="AU737" s="174" t="s">
        <v>86</v>
      </c>
      <c r="AY737" s="17" t="s">
        <v>150</v>
      </c>
      <c r="BE737" s="175">
        <f>IF(N737="základní",J737,0)</f>
        <v>0</v>
      </c>
      <c r="BF737" s="175">
        <f>IF(N737="snížená",J737,0)</f>
        <v>0</v>
      </c>
      <c r="BG737" s="175">
        <f>IF(N737="zákl. přenesená",J737,0)</f>
        <v>0</v>
      </c>
      <c r="BH737" s="175">
        <f>IF(N737="sníž. přenesená",J737,0)</f>
        <v>0</v>
      </c>
      <c r="BI737" s="175">
        <f>IF(N737="nulová",J737,0)</f>
        <v>0</v>
      </c>
      <c r="BJ737" s="17" t="s">
        <v>84</v>
      </c>
      <c r="BK737" s="175">
        <f>ROUND(I737*H737,2)</f>
        <v>0</v>
      </c>
      <c r="BL737" s="17" t="s">
        <v>233</v>
      </c>
      <c r="BM737" s="174" t="s">
        <v>1179</v>
      </c>
    </row>
    <row r="738" spans="1:65" s="2" customFormat="1" ht="21.75" customHeight="1">
      <c r="A738" s="32"/>
      <c r="B738" s="161"/>
      <c r="C738" s="162" t="s">
        <v>1180</v>
      </c>
      <c r="D738" s="162" t="s">
        <v>152</v>
      </c>
      <c r="E738" s="163" t="s">
        <v>1181</v>
      </c>
      <c r="F738" s="164" t="s">
        <v>1182</v>
      </c>
      <c r="G738" s="165" t="s">
        <v>155</v>
      </c>
      <c r="H738" s="166">
        <v>113.75</v>
      </c>
      <c r="I738" s="167"/>
      <c r="J738" s="168">
        <f>ROUND(I738*H738,2)</f>
        <v>0</v>
      </c>
      <c r="K738" s="169"/>
      <c r="L738" s="33"/>
      <c r="M738" s="170" t="s">
        <v>1</v>
      </c>
      <c r="N738" s="171" t="s">
        <v>41</v>
      </c>
      <c r="O738" s="58"/>
      <c r="P738" s="172">
        <f>O738*H738</f>
        <v>0</v>
      </c>
      <c r="Q738" s="172">
        <v>0.00025</v>
      </c>
      <c r="R738" s="172">
        <f>Q738*H738</f>
        <v>0.0284375</v>
      </c>
      <c r="S738" s="172">
        <v>0</v>
      </c>
      <c r="T738" s="173">
        <f>S738*H738</f>
        <v>0</v>
      </c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R738" s="174" t="s">
        <v>233</v>
      </c>
      <c r="AT738" s="174" t="s">
        <v>152</v>
      </c>
      <c r="AU738" s="174" t="s">
        <v>86</v>
      </c>
      <c r="AY738" s="17" t="s">
        <v>150</v>
      </c>
      <c r="BE738" s="175">
        <f>IF(N738="základní",J738,0)</f>
        <v>0</v>
      </c>
      <c r="BF738" s="175">
        <f>IF(N738="snížená",J738,0)</f>
        <v>0</v>
      </c>
      <c r="BG738" s="175">
        <f>IF(N738="zákl. přenesená",J738,0)</f>
        <v>0</v>
      </c>
      <c r="BH738" s="175">
        <f>IF(N738="sníž. přenesená",J738,0)</f>
        <v>0</v>
      </c>
      <c r="BI738" s="175">
        <f>IF(N738="nulová",J738,0)</f>
        <v>0</v>
      </c>
      <c r="BJ738" s="17" t="s">
        <v>84</v>
      </c>
      <c r="BK738" s="175">
        <f>ROUND(I738*H738,2)</f>
        <v>0</v>
      </c>
      <c r="BL738" s="17" t="s">
        <v>233</v>
      </c>
      <c r="BM738" s="174" t="s">
        <v>1183</v>
      </c>
    </row>
    <row r="739" spans="2:51" s="13" customFormat="1" ht="12">
      <c r="B739" s="176"/>
      <c r="D739" s="177" t="s">
        <v>158</v>
      </c>
      <c r="E739" s="178" t="s">
        <v>1</v>
      </c>
      <c r="F739" s="179" t="s">
        <v>1184</v>
      </c>
      <c r="H739" s="180">
        <v>15.750000000000002</v>
      </c>
      <c r="I739" s="181"/>
      <c r="L739" s="176"/>
      <c r="M739" s="182"/>
      <c r="N739" s="183"/>
      <c r="O739" s="183"/>
      <c r="P739" s="183"/>
      <c r="Q739" s="183"/>
      <c r="R739" s="183"/>
      <c r="S739" s="183"/>
      <c r="T739" s="184"/>
      <c r="AT739" s="178" t="s">
        <v>158</v>
      </c>
      <c r="AU739" s="178" t="s">
        <v>86</v>
      </c>
      <c r="AV739" s="13" t="s">
        <v>86</v>
      </c>
      <c r="AW739" s="13" t="s">
        <v>34</v>
      </c>
      <c r="AX739" s="13" t="s">
        <v>76</v>
      </c>
      <c r="AY739" s="178" t="s">
        <v>150</v>
      </c>
    </row>
    <row r="740" spans="2:51" s="13" customFormat="1" ht="12">
      <c r="B740" s="176"/>
      <c r="D740" s="177" t="s">
        <v>158</v>
      </c>
      <c r="E740" s="178" t="s">
        <v>1</v>
      </c>
      <c r="F740" s="179" t="s">
        <v>520</v>
      </c>
      <c r="H740" s="180">
        <v>2.7300000000000004</v>
      </c>
      <c r="I740" s="181"/>
      <c r="L740" s="176"/>
      <c r="M740" s="182"/>
      <c r="N740" s="183"/>
      <c r="O740" s="183"/>
      <c r="P740" s="183"/>
      <c r="Q740" s="183"/>
      <c r="R740" s="183"/>
      <c r="S740" s="183"/>
      <c r="T740" s="184"/>
      <c r="AT740" s="178" t="s">
        <v>158</v>
      </c>
      <c r="AU740" s="178" t="s">
        <v>86</v>
      </c>
      <c r="AV740" s="13" t="s">
        <v>86</v>
      </c>
      <c r="AW740" s="13" t="s">
        <v>34</v>
      </c>
      <c r="AX740" s="13" t="s">
        <v>76</v>
      </c>
      <c r="AY740" s="178" t="s">
        <v>150</v>
      </c>
    </row>
    <row r="741" spans="2:51" s="13" customFormat="1" ht="12">
      <c r="B741" s="176"/>
      <c r="D741" s="177" t="s">
        <v>158</v>
      </c>
      <c r="E741" s="178" t="s">
        <v>1</v>
      </c>
      <c r="F741" s="179" t="s">
        <v>1185</v>
      </c>
      <c r="H741" s="180">
        <v>5.4</v>
      </c>
      <c r="I741" s="181"/>
      <c r="L741" s="176"/>
      <c r="M741" s="182"/>
      <c r="N741" s="183"/>
      <c r="O741" s="183"/>
      <c r="P741" s="183"/>
      <c r="Q741" s="183"/>
      <c r="R741" s="183"/>
      <c r="S741" s="183"/>
      <c r="T741" s="184"/>
      <c r="AT741" s="178" t="s">
        <v>158</v>
      </c>
      <c r="AU741" s="178" t="s">
        <v>86</v>
      </c>
      <c r="AV741" s="13" t="s">
        <v>86</v>
      </c>
      <c r="AW741" s="13" t="s">
        <v>34</v>
      </c>
      <c r="AX741" s="13" t="s">
        <v>76</v>
      </c>
      <c r="AY741" s="178" t="s">
        <v>150</v>
      </c>
    </row>
    <row r="742" spans="2:51" s="13" customFormat="1" ht="12">
      <c r="B742" s="176"/>
      <c r="D742" s="177" t="s">
        <v>158</v>
      </c>
      <c r="E742" s="178" t="s">
        <v>1</v>
      </c>
      <c r="F742" s="179" t="s">
        <v>1186</v>
      </c>
      <c r="H742" s="180">
        <v>67.5</v>
      </c>
      <c r="I742" s="181"/>
      <c r="L742" s="176"/>
      <c r="M742" s="182"/>
      <c r="N742" s="183"/>
      <c r="O742" s="183"/>
      <c r="P742" s="183"/>
      <c r="Q742" s="183"/>
      <c r="R742" s="183"/>
      <c r="S742" s="183"/>
      <c r="T742" s="184"/>
      <c r="AT742" s="178" t="s">
        <v>158</v>
      </c>
      <c r="AU742" s="178" t="s">
        <v>86</v>
      </c>
      <c r="AV742" s="13" t="s">
        <v>86</v>
      </c>
      <c r="AW742" s="13" t="s">
        <v>34</v>
      </c>
      <c r="AX742" s="13" t="s">
        <v>76</v>
      </c>
      <c r="AY742" s="178" t="s">
        <v>150</v>
      </c>
    </row>
    <row r="743" spans="2:51" s="13" customFormat="1" ht="12">
      <c r="B743" s="176"/>
      <c r="D743" s="177" t="s">
        <v>158</v>
      </c>
      <c r="E743" s="178" t="s">
        <v>1</v>
      </c>
      <c r="F743" s="179" t="s">
        <v>1187</v>
      </c>
      <c r="H743" s="180">
        <v>5</v>
      </c>
      <c r="I743" s="181"/>
      <c r="L743" s="176"/>
      <c r="M743" s="182"/>
      <c r="N743" s="183"/>
      <c r="O743" s="183"/>
      <c r="P743" s="183"/>
      <c r="Q743" s="183"/>
      <c r="R743" s="183"/>
      <c r="S743" s="183"/>
      <c r="T743" s="184"/>
      <c r="AT743" s="178" t="s">
        <v>158</v>
      </c>
      <c r="AU743" s="178" t="s">
        <v>86</v>
      </c>
      <c r="AV743" s="13" t="s">
        <v>86</v>
      </c>
      <c r="AW743" s="13" t="s">
        <v>34</v>
      </c>
      <c r="AX743" s="13" t="s">
        <v>76</v>
      </c>
      <c r="AY743" s="178" t="s">
        <v>150</v>
      </c>
    </row>
    <row r="744" spans="2:51" s="13" customFormat="1" ht="12">
      <c r="B744" s="176"/>
      <c r="D744" s="177" t="s">
        <v>158</v>
      </c>
      <c r="E744" s="178" t="s">
        <v>1</v>
      </c>
      <c r="F744" s="179" t="s">
        <v>1188</v>
      </c>
      <c r="H744" s="180">
        <v>9.52</v>
      </c>
      <c r="I744" s="181"/>
      <c r="L744" s="176"/>
      <c r="M744" s="182"/>
      <c r="N744" s="183"/>
      <c r="O744" s="183"/>
      <c r="P744" s="183"/>
      <c r="Q744" s="183"/>
      <c r="R744" s="183"/>
      <c r="S744" s="183"/>
      <c r="T744" s="184"/>
      <c r="AT744" s="178" t="s">
        <v>158</v>
      </c>
      <c r="AU744" s="178" t="s">
        <v>86</v>
      </c>
      <c r="AV744" s="13" t="s">
        <v>86</v>
      </c>
      <c r="AW744" s="13" t="s">
        <v>34</v>
      </c>
      <c r="AX744" s="13" t="s">
        <v>76</v>
      </c>
      <c r="AY744" s="178" t="s">
        <v>150</v>
      </c>
    </row>
    <row r="745" spans="2:51" s="13" customFormat="1" ht="12">
      <c r="B745" s="176"/>
      <c r="D745" s="177" t="s">
        <v>158</v>
      </c>
      <c r="E745" s="178" t="s">
        <v>1</v>
      </c>
      <c r="F745" s="179" t="s">
        <v>525</v>
      </c>
      <c r="H745" s="180">
        <v>1.275</v>
      </c>
      <c r="I745" s="181"/>
      <c r="L745" s="176"/>
      <c r="M745" s="182"/>
      <c r="N745" s="183"/>
      <c r="O745" s="183"/>
      <c r="P745" s="183"/>
      <c r="Q745" s="183"/>
      <c r="R745" s="183"/>
      <c r="S745" s="183"/>
      <c r="T745" s="184"/>
      <c r="AT745" s="178" t="s">
        <v>158</v>
      </c>
      <c r="AU745" s="178" t="s">
        <v>86</v>
      </c>
      <c r="AV745" s="13" t="s">
        <v>86</v>
      </c>
      <c r="AW745" s="13" t="s">
        <v>34</v>
      </c>
      <c r="AX745" s="13" t="s">
        <v>76</v>
      </c>
      <c r="AY745" s="178" t="s">
        <v>150</v>
      </c>
    </row>
    <row r="746" spans="2:51" s="13" customFormat="1" ht="12">
      <c r="B746" s="176"/>
      <c r="D746" s="177" t="s">
        <v>158</v>
      </c>
      <c r="E746" s="178" t="s">
        <v>1</v>
      </c>
      <c r="F746" s="179" t="s">
        <v>1189</v>
      </c>
      <c r="H746" s="180">
        <v>3.2</v>
      </c>
      <c r="I746" s="181"/>
      <c r="L746" s="176"/>
      <c r="M746" s="182"/>
      <c r="N746" s="183"/>
      <c r="O746" s="183"/>
      <c r="P746" s="183"/>
      <c r="Q746" s="183"/>
      <c r="R746" s="183"/>
      <c r="S746" s="183"/>
      <c r="T746" s="184"/>
      <c r="AT746" s="178" t="s">
        <v>158</v>
      </c>
      <c r="AU746" s="178" t="s">
        <v>86</v>
      </c>
      <c r="AV746" s="13" t="s">
        <v>86</v>
      </c>
      <c r="AW746" s="13" t="s">
        <v>34</v>
      </c>
      <c r="AX746" s="13" t="s">
        <v>76</v>
      </c>
      <c r="AY746" s="178" t="s">
        <v>150</v>
      </c>
    </row>
    <row r="747" spans="2:51" s="13" customFormat="1" ht="12">
      <c r="B747" s="176"/>
      <c r="D747" s="177" t="s">
        <v>158</v>
      </c>
      <c r="E747" s="178" t="s">
        <v>1</v>
      </c>
      <c r="F747" s="179" t="s">
        <v>535</v>
      </c>
      <c r="H747" s="180">
        <v>2.2275</v>
      </c>
      <c r="I747" s="181"/>
      <c r="L747" s="176"/>
      <c r="M747" s="182"/>
      <c r="N747" s="183"/>
      <c r="O747" s="183"/>
      <c r="P747" s="183"/>
      <c r="Q747" s="183"/>
      <c r="R747" s="183"/>
      <c r="S747" s="183"/>
      <c r="T747" s="184"/>
      <c r="AT747" s="178" t="s">
        <v>158</v>
      </c>
      <c r="AU747" s="178" t="s">
        <v>86</v>
      </c>
      <c r="AV747" s="13" t="s">
        <v>86</v>
      </c>
      <c r="AW747" s="13" t="s">
        <v>34</v>
      </c>
      <c r="AX747" s="13" t="s">
        <v>76</v>
      </c>
      <c r="AY747" s="178" t="s">
        <v>150</v>
      </c>
    </row>
    <row r="748" spans="2:51" s="13" customFormat="1" ht="12">
      <c r="B748" s="176"/>
      <c r="D748" s="177" t="s">
        <v>158</v>
      </c>
      <c r="E748" s="178" t="s">
        <v>1</v>
      </c>
      <c r="F748" s="179" t="s">
        <v>536</v>
      </c>
      <c r="H748" s="180">
        <v>1.1475</v>
      </c>
      <c r="I748" s="181"/>
      <c r="L748" s="176"/>
      <c r="M748" s="182"/>
      <c r="N748" s="183"/>
      <c r="O748" s="183"/>
      <c r="P748" s="183"/>
      <c r="Q748" s="183"/>
      <c r="R748" s="183"/>
      <c r="S748" s="183"/>
      <c r="T748" s="184"/>
      <c r="AT748" s="178" t="s">
        <v>158</v>
      </c>
      <c r="AU748" s="178" t="s">
        <v>86</v>
      </c>
      <c r="AV748" s="13" t="s">
        <v>86</v>
      </c>
      <c r="AW748" s="13" t="s">
        <v>34</v>
      </c>
      <c r="AX748" s="13" t="s">
        <v>76</v>
      </c>
      <c r="AY748" s="178" t="s">
        <v>150</v>
      </c>
    </row>
    <row r="749" spans="1:65" s="2" customFormat="1" ht="44.25" customHeight="1">
      <c r="A749" s="32"/>
      <c r="B749" s="161"/>
      <c r="C749" s="185" t="s">
        <v>1190</v>
      </c>
      <c r="D749" s="185" t="s">
        <v>168</v>
      </c>
      <c r="E749" s="186" t="s">
        <v>1191</v>
      </c>
      <c r="F749" s="187" t="s">
        <v>1192</v>
      </c>
      <c r="G749" s="188" t="s">
        <v>179</v>
      </c>
      <c r="H749" s="189">
        <v>5</v>
      </c>
      <c r="I749" s="190"/>
      <c r="J749" s="191">
        <f aca="true" t="shared" si="10" ref="J749:J760">ROUND(I749*H749,2)</f>
        <v>0</v>
      </c>
      <c r="K749" s="192"/>
      <c r="L749" s="193"/>
      <c r="M749" s="194" t="s">
        <v>1</v>
      </c>
      <c r="N749" s="195" t="s">
        <v>41</v>
      </c>
      <c r="O749" s="58"/>
      <c r="P749" s="172">
        <f aca="true" t="shared" si="11" ref="P749:P760">O749*H749</f>
        <v>0</v>
      </c>
      <c r="Q749" s="172">
        <v>0.067</v>
      </c>
      <c r="R749" s="172">
        <f aca="true" t="shared" si="12" ref="R749:R760">Q749*H749</f>
        <v>0.335</v>
      </c>
      <c r="S749" s="172">
        <v>0</v>
      </c>
      <c r="T749" s="173">
        <f aca="true" t="shared" si="13" ref="T749:T760">S749*H749</f>
        <v>0</v>
      </c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R749" s="174" t="s">
        <v>342</v>
      </c>
      <c r="AT749" s="174" t="s">
        <v>168</v>
      </c>
      <c r="AU749" s="174" t="s">
        <v>86</v>
      </c>
      <c r="AY749" s="17" t="s">
        <v>150</v>
      </c>
      <c r="BE749" s="175">
        <f aca="true" t="shared" si="14" ref="BE749:BE760">IF(N749="základní",J749,0)</f>
        <v>0</v>
      </c>
      <c r="BF749" s="175">
        <f aca="true" t="shared" si="15" ref="BF749:BF760">IF(N749="snížená",J749,0)</f>
        <v>0</v>
      </c>
      <c r="BG749" s="175">
        <f aca="true" t="shared" si="16" ref="BG749:BG760">IF(N749="zákl. přenesená",J749,0)</f>
        <v>0</v>
      </c>
      <c r="BH749" s="175">
        <f aca="true" t="shared" si="17" ref="BH749:BH760">IF(N749="sníž. přenesená",J749,0)</f>
        <v>0</v>
      </c>
      <c r="BI749" s="175">
        <f aca="true" t="shared" si="18" ref="BI749:BI760">IF(N749="nulová",J749,0)</f>
        <v>0</v>
      </c>
      <c r="BJ749" s="17" t="s">
        <v>84</v>
      </c>
      <c r="BK749" s="175">
        <f aca="true" t="shared" si="19" ref="BK749:BK760">ROUND(I749*H749,2)</f>
        <v>0</v>
      </c>
      <c r="BL749" s="17" t="s">
        <v>233</v>
      </c>
      <c r="BM749" s="174" t="s">
        <v>1193</v>
      </c>
    </row>
    <row r="750" spans="1:65" s="2" customFormat="1" ht="44.25" customHeight="1">
      <c r="A750" s="32"/>
      <c r="B750" s="161"/>
      <c r="C750" s="185" t="s">
        <v>1194</v>
      </c>
      <c r="D750" s="185" t="s">
        <v>168</v>
      </c>
      <c r="E750" s="186" t="s">
        <v>1195</v>
      </c>
      <c r="F750" s="187" t="s">
        <v>1196</v>
      </c>
      <c r="G750" s="188" t="s">
        <v>179</v>
      </c>
      <c r="H750" s="189">
        <v>1</v>
      </c>
      <c r="I750" s="190"/>
      <c r="J750" s="191">
        <f t="shared" si="10"/>
        <v>0</v>
      </c>
      <c r="K750" s="192"/>
      <c r="L750" s="193"/>
      <c r="M750" s="194" t="s">
        <v>1</v>
      </c>
      <c r="N750" s="195" t="s">
        <v>41</v>
      </c>
      <c r="O750" s="58"/>
      <c r="P750" s="172">
        <f t="shared" si="11"/>
        <v>0</v>
      </c>
      <c r="Q750" s="172">
        <v>0.05</v>
      </c>
      <c r="R750" s="172">
        <f t="shared" si="12"/>
        <v>0.05</v>
      </c>
      <c r="S750" s="172">
        <v>0</v>
      </c>
      <c r="T750" s="173">
        <f t="shared" si="13"/>
        <v>0</v>
      </c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R750" s="174" t="s">
        <v>342</v>
      </c>
      <c r="AT750" s="174" t="s">
        <v>168</v>
      </c>
      <c r="AU750" s="174" t="s">
        <v>86</v>
      </c>
      <c r="AY750" s="17" t="s">
        <v>150</v>
      </c>
      <c r="BE750" s="175">
        <f t="shared" si="14"/>
        <v>0</v>
      </c>
      <c r="BF750" s="175">
        <f t="shared" si="15"/>
        <v>0</v>
      </c>
      <c r="BG750" s="175">
        <f t="shared" si="16"/>
        <v>0</v>
      </c>
      <c r="BH750" s="175">
        <f t="shared" si="17"/>
        <v>0</v>
      </c>
      <c r="BI750" s="175">
        <f t="shared" si="18"/>
        <v>0</v>
      </c>
      <c r="BJ750" s="17" t="s">
        <v>84</v>
      </c>
      <c r="BK750" s="175">
        <f t="shared" si="19"/>
        <v>0</v>
      </c>
      <c r="BL750" s="17" t="s">
        <v>233</v>
      </c>
      <c r="BM750" s="174" t="s">
        <v>1197</v>
      </c>
    </row>
    <row r="751" spans="1:65" s="2" customFormat="1" ht="33" customHeight="1">
      <c r="A751" s="32"/>
      <c r="B751" s="161"/>
      <c r="C751" s="185" t="s">
        <v>1198</v>
      </c>
      <c r="D751" s="185" t="s">
        <v>168</v>
      </c>
      <c r="E751" s="186" t="s">
        <v>1199</v>
      </c>
      <c r="F751" s="187" t="s">
        <v>1200</v>
      </c>
      <c r="G751" s="188" t="s">
        <v>179</v>
      </c>
      <c r="H751" s="189">
        <v>4</v>
      </c>
      <c r="I751" s="190"/>
      <c r="J751" s="191">
        <f t="shared" si="10"/>
        <v>0</v>
      </c>
      <c r="K751" s="192"/>
      <c r="L751" s="193"/>
      <c r="M751" s="194" t="s">
        <v>1</v>
      </c>
      <c r="N751" s="195" t="s">
        <v>41</v>
      </c>
      <c r="O751" s="58"/>
      <c r="P751" s="172">
        <f t="shared" si="11"/>
        <v>0</v>
      </c>
      <c r="Q751" s="172">
        <v>0.027</v>
      </c>
      <c r="R751" s="172">
        <f t="shared" si="12"/>
        <v>0.108</v>
      </c>
      <c r="S751" s="172">
        <v>0</v>
      </c>
      <c r="T751" s="173">
        <f t="shared" si="13"/>
        <v>0</v>
      </c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R751" s="174" t="s">
        <v>342</v>
      </c>
      <c r="AT751" s="174" t="s">
        <v>168</v>
      </c>
      <c r="AU751" s="174" t="s">
        <v>86</v>
      </c>
      <c r="AY751" s="17" t="s">
        <v>150</v>
      </c>
      <c r="BE751" s="175">
        <f t="shared" si="14"/>
        <v>0</v>
      </c>
      <c r="BF751" s="175">
        <f t="shared" si="15"/>
        <v>0</v>
      </c>
      <c r="BG751" s="175">
        <f t="shared" si="16"/>
        <v>0</v>
      </c>
      <c r="BH751" s="175">
        <f t="shared" si="17"/>
        <v>0</v>
      </c>
      <c r="BI751" s="175">
        <f t="shared" si="18"/>
        <v>0</v>
      </c>
      <c r="BJ751" s="17" t="s">
        <v>84</v>
      </c>
      <c r="BK751" s="175">
        <f t="shared" si="19"/>
        <v>0</v>
      </c>
      <c r="BL751" s="17" t="s">
        <v>233</v>
      </c>
      <c r="BM751" s="174" t="s">
        <v>1201</v>
      </c>
    </row>
    <row r="752" spans="1:65" s="2" customFormat="1" ht="44.25" customHeight="1">
      <c r="A752" s="32"/>
      <c r="B752" s="161"/>
      <c r="C752" s="185" t="s">
        <v>1202</v>
      </c>
      <c r="D752" s="185" t="s">
        <v>168</v>
      </c>
      <c r="E752" s="186" t="s">
        <v>1203</v>
      </c>
      <c r="F752" s="187" t="s">
        <v>1204</v>
      </c>
      <c r="G752" s="188" t="s">
        <v>179</v>
      </c>
      <c r="H752" s="189">
        <v>18</v>
      </c>
      <c r="I752" s="190"/>
      <c r="J752" s="191">
        <f t="shared" si="10"/>
        <v>0</v>
      </c>
      <c r="K752" s="192"/>
      <c r="L752" s="193"/>
      <c r="M752" s="194" t="s">
        <v>1</v>
      </c>
      <c r="N752" s="195" t="s">
        <v>41</v>
      </c>
      <c r="O752" s="58"/>
      <c r="P752" s="172">
        <f t="shared" si="11"/>
        <v>0</v>
      </c>
      <c r="Q752" s="172">
        <v>0.067</v>
      </c>
      <c r="R752" s="172">
        <f t="shared" si="12"/>
        <v>1.206</v>
      </c>
      <c r="S752" s="172">
        <v>0</v>
      </c>
      <c r="T752" s="173">
        <f t="shared" si="13"/>
        <v>0</v>
      </c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R752" s="174" t="s">
        <v>342</v>
      </c>
      <c r="AT752" s="174" t="s">
        <v>168</v>
      </c>
      <c r="AU752" s="174" t="s">
        <v>86</v>
      </c>
      <c r="AY752" s="17" t="s">
        <v>150</v>
      </c>
      <c r="BE752" s="175">
        <f t="shared" si="14"/>
        <v>0</v>
      </c>
      <c r="BF752" s="175">
        <f t="shared" si="15"/>
        <v>0</v>
      </c>
      <c r="BG752" s="175">
        <f t="shared" si="16"/>
        <v>0</v>
      </c>
      <c r="BH752" s="175">
        <f t="shared" si="17"/>
        <v>0</v>
      </c>
      <c r="BI752" s="175">
        <f t="shared" si="18"/>
        <v>0</v>
      </c>
      <c r="BJ752" s="17" t="s">
        <v>84</v>
      </c>
      <c r="BK752" s="175">
        <f t="shared" si="19"/>
        <v>0</v>
      </c>
      <c r="BL752" s="17" t="s">
        <v>233</v>
      </c>
      <c r="BM752" s="174" t="s">
        <v>1205</v>
      </c>
    </row>
    <row r="753" spans="1:65" s="2" customFormat="1" ht="55.5" customHeight="1">
      <c r="A753" s="32"/>
      <c r="B753" s="161"/>
      <c r="C753" s="185" t="s">
        <v>1206</v>
      </c>
      <c r="D753" s="185" t="s">
        <v>168</v>
      </c>
      <c r="E753" s="186" t="s">
        <v>1207</v>
      </c>
      <c r="F753" s="187" t="s">
        <v>1208</v>
      </c>
      <c r="G753" s="188" t="s">
        <v>179</v>
      </c>
      <c r="H753" s="189">
        <v>1</v>
      </c>
      <c r="I753" s="190"/>
      <c r="J753" s="191">
        <f t="shared" si="10"/>
        <v>0</v>
      </c>
      <c r="K753" s="192"/>
      <c r="L753" s="193"/>
      <c r="M753" s="194" t="s">
        <v>1</v>
      </c>
      <c r="N753" s="195" t="s">
        <v>41</v>
      </c>
      <c r="O753" s="58"/>
      <c r="P753" s="172">
        <f t="shared" si="11"/>
        <v>0</v>
      </c>
      <c r="Q753" s="172">
        <v>0.067</v>
      </c>
      <c r="R753" s="172">
        <f t="shared" si="12"/>
        <v>0.067</v>
      </c>
      <c r="S753" s="172">
        <v>0</v>
      </c>
      <c r="T753" s="173">
        <f t="shared" si="13"/>
        <v>0</v>
      </c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R753" s="174" t="s">
        <v>342</v>
      </c>
      <c r="AT753" s="174" t="s">
        <v>168</v>
      </c>
      <c r="AU753" s="174" t="s">
        <v>86</v>
      </c>
      <c r="AY753" s="17" t="s">
        <v>150</v>
      </c>
      <c r="BE753" s="175">
        <f t="shared" si="14"/>
        <v>0</v>
      </c>
      <c r="BF753" s="175">
        <f t="shared" si="15"/>
        <v>0</v>
      </c>
      <c r="BG753" s="175">
        <f t="shared" si="16"/>
        <v>0</v>
      </c>
      <c r="BH753" s="175">
        <f t="shared" si="17"/>
        <v>0</v>
      </c>
      <c r="BI753" s="175">
        <f t="shared" si="18"/>
        <v>0</v>
      </c>
      <c r="BJ753" s="17" t="s">
        <v>84</v>
      </c>
      <c r="BK753" s="175">
        <f t="shared" si="19"/>
        <v>0</v>
      </c>
      <c r="BL753" s="17" t="s">
        <v>233</v>
      </c>
      <c r="BM753" s="174" t="s">
        <v>1209</v>
      </c>
    </row>
    <row r="754" spans="1:65" s="2" customFormat="1" ht="55.5" customHeight="1">
      <c r="A754" s="32"/>
      <c r="B754" s="161"/>
      <c r="C754" s="185" t="s">
        <v>1210</v>
      </c>
      <c r="D754" s="185" t="s">
        <v>168</v>
      </c>
      <c r="E754" s="186" t="s">
        <v>1211</v>
      </c>
      <c r="F754" s="187" t="s">
        <v>1212</v>
      </c>
      <c r="G754" s="188" t="s">
        <v>179</v>
      </c>
      <c r="H754" s="189">
        <v>2</v>
      </c>
      <c r="I754" s="190"/>
      <c r="J754" s="191">
        <f t="shared" si="10"/>
        <v>0</v>
      </c>
      <c r="K754" s="192"/>
      <c r="L754" s="193"/>
      <c r="M754" s="194" t="s">
        <v>1</v>
      </c>
      <c r="N754" s="195" t="s">
        <v>41</v>
      </c>
      <c r="O754" s="58"/>
      <c r="P754" s="172">
        <f t="shared" si="11"/>
        <v>0</v>
      </c>
      <c r="Q754" s="172">
        <v>0.05</v>
      </c>
      <c r="R754" s="172">
        <f t="shared" si="12"/>
        <v>0.1</v>
      </c>
      <c r="S754" s="172">
        <v>0</v>
      </c>
      <c r="T754" s="173">
        <f t="shared" si="13"/>
        <v>0</v>
      </c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R754" s="174" t="s">
        <v>342</v>
      </c>
      <c r="AT754" s="174" t="s">
        <v>168</v>
      </c>
      <c r="AU754" s="174" t="s">
        <v>86</v>
      </c>
      <c r="AY754" s="17" t="s">
        <v>150</v>
      </c>
      <c r="BE754" s="175">
        <f t="shared" si="14"/>
        <v>0</v>
      </c>
      <c r="BF754" s="175">
        <f t="shared" si="15"/>
        <v>0</v>
      </c>
      <c r="BG754" s="175">
        <f t="shared" si="16"/>
        <v>0</v>
      </c>
      <c r="BH754" s="175">
        <f t="shared" si="17"/>
        <v>0</v>
      </c>
      <c r="BI754" s="175">
        <f t="shared" si="18"/>
        <v>0</v>
      </c>
      <c r="BJ754" s="17" t="s">
        <v>84</v>
      </c>
      <c r="BK754" s="175">
        <f t="shared" si="19"/>
        <v>0</v>
      </c>
      <c r="BL754" s="17" t="s">
        <v>233</v>
      </c>
      <c r="BM754" s="174" t="s">
        <v>1213</v>
      </c>
    </row>
    <row r="755" spans="1:65" s="2" customFormat="1" ht="44.25" customHeight="1">
      <c r="A755" s="32"/>
      <c r="B755" s="161"/>
      <c r="C755" s="185" t="s">
        <v>1214</v>
      </c>
      <c r="D755" s="185" t="s">
        <v>168</v>
      </c>
      <c r="E755" s="186" t="s">
        <v>1215</v>
      </c>
      <c r="F755" s="187" t="s">
        <v>1216</v>
      </c>
      <c r="G755" s="188" t="s">
        <v>179</v>
      </c>
      <c r="H755" s="189">
        <v>4</v>
      </c>
      <c r="I755" s="190"/>
      <c r="J755" s="191">
        <f t="shared" si="10"/>
        <v>0</v>
      </c>
      <c r="K755" s="192"/>
      <c r="L755" s="193"/>
      <c r="M755" s="194" t="s">
        <v>1</v>
      </c>
      <c r="N755" s="195" t="s">
        <v>41</v>
      </c>
      <c r="O755" s="58"/>
      <c r="P755" s="172">
        <f t="shared" si="11"/>
        <v>0</v>
      </c>
      <c r="Q755" s="172">
        <v>0.047</v>
      </c>
      <c r="R755" s="172">
        <f t="shared" si="12"/>
        <v>0.188</v>
      </c>
      <c r="S755" s="172">
        <v>0</v>
      </c>
      <c r="T755" s="173">
        <f t="shared" si="13"/>
        <v>0</v>
      </c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R755" s="174" t="s">
        <v>342</v>
      </c>
      <c r="AT755" s="174" t="s">
        <v>168</v>
      </c>
      <c r="AU755" s="174" t="s">
        <v>86</v>
      </c>
      <c r="AY755" s="17" t="s">
        <v>150</v>
      </c>
      <c r="BE755" s="175">
        <f t="shared" si="14"/>
        <v>0</v>
      </c>
      <c r="BF755" s="175">
        <f t="shared" si="15"/>
        <v>0</v>
      </c>
      <c r="BG755" s="175">
        <f t="shared" si="16"/>
        <v>0</v>
      </c>
      <c r="BH755" s="175">
        <f t="shared" si="17"/>
        <v>0</v>
      </c>
      <c r="BI755" s="175">
        <f t="shared" si="18"/>
        <v>0</v>
      </c>
      <c r="BJ755" s="17" t="s">
        <v>84</v>
      </c>
      <c r="BK755" s="175">
        <f t="shared" si="19"/>
        <v>0</v>
      </c>
      <c r="BL755" s="17" t="s">
        <v>233</v>
      </c>
      <c r="BM755" s="174" t="s">
        <v>1217</v>
      </c>
    </row>
    <row r="756" spans="1:65" s="2" customFormat="1" ht="44.25" customHeight="1">
      <c r="A756" s="32"/>
      <c r="B756" s="161"/>
      <c r="C756" s="185" t="s">
        <v>1218</v>
      </c>
      <c r="D756" s="185" t="s">
        <v>168</v>
      </c>
      <c r="E756" s="186" t="s">
        <v>1219</v>
      </c>
      <c r="F756" s="187" t="s">
        <v>1220</v>
      </c>
      <c r="G756" s="188" t="s">
        <v>179</v>
      </c>
      <c r="H756" s="189">
        <v>1</v>
      </c>
      <c r="I756" s="190"/>
      <c r="J756" s="191">
        <f t="shared" si="10"/>
        <v>0</v>
      </c>
      <c r="K756" s="192"/>
      <c r="L756" s="193"/>
      <c r="M756" s="194" t="s">
        <v>1</v>
      </c>
      <c r="N756" s="195" t="s">
        <v>41</v>
      </c>
      <c r="O756" s="58"/>
      <c r="P756" s="172">
        <f t="shared" si="11"/>
        <v>0</v>
      </c>
      <c r="Q756" s="172">
        <v>0.027</v>
      </c>
      <c r="R756" s="172">
        <f t="shared" si="12"/>
        <v>0.027</v>
      </c>
      <c r="S756" s="172">
        <v>0</v>
      </c>
      <c r="T756" s="173">
        <f t="shared" si="13"/>
        <v>0</v>
      </c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R756" s="174" t="s">
        <v>342</v>
      </c>
      <c r="AT756" s="174" t="s">
        <v>168</v>
      </c>
      <c r="AU756" s="174" t="s">
        <v>86</v>
      </c>
      <c r="AY756" s="17" t="s">
        <v>150</v>
      </c>
      <c r="BE756" s="175">
        <f t="shared" si="14"/>
        <v>0</v>
      </c>
      <c r="BF756" s="175">
        <f t="shared" si="15"/>
        <v>0</v>
      </c>
      <c r="BG756" s="175">
        <f t="shared" si="16"/>
        <v>0</v>
      </c>
      <c r="BH756" s="175">
        <f t="shared" si="17"/>
        <v>0</v>
      </c>
      <c r="BI756" s="175">
        <f t="shared" si="18"/>
        <v>0</v>
      </c>
      <c r="BJ756" s="17" t="s">
        <v>84</v>
      </c>
      <c r="BK756" s="175">
        <f t="shared" si="19"/>
        <v>0</v>
      </c>
      <c r="BL756" s="17" t="s">
        <v>233</v>
      </c>
      <c r="BM756" s="174" t="s">
        <v>1221</v>
      </c>
    </row>
    <row r="757" spans="1:65" s="2" customFormat="1" ht="44.25" customHeight="1">
      <c r="A757" s="32"/>
      <c r="B757" s="161"/>
      <c r="C757" s="185" t="s">
        <v>1222</v>
      </c>
      <c r="D757" s="185" t="s">
        <v>168</v>
      </c>
      <c r="E757" s="186" t="s">
        <v>1223</v>
      </c>
      <c r="F757" s="187" t="s">
        <v>1224</v>
      </c>
      <c r="G757" s="188" t="s">
        <v>179</v>
      </c>
      <c r="H757" s="189">
        <v>2</v>
      </c>
      <c r="I757" s="190"/>
      <c r="J757" s="191">
        <f t="shared" si="10"/>
        <v>0</v>
      </c>
      <c r="K757" s="192"/>
      <c r="L757" s="193"/>
      <c r="M757" s="194" t="s">
        <v>1</v>
      </c>
      <c r="N757" s="195" t="s">
        <v>41</v>
      </c>
      <c r="O757" s="58"/>
      <c r="P757" s="172">
        <f t="shared" si="11"/>
        <v>0</v>
      </c>
      <c r="Q757" s="172">
        <v>0.032</v>
      </c>
      <c r="R757" s="172">
        <f t="shared" si="12"/>
        <v>0.064</v>
      </c>
      <c r="S757" s="172">
        <v>0</v>
      </c>
      <c r="T757" s="173">
        <f t="shared" si="13"/>
        <v>0</v>
      </c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R757" s="174" t="s">
        <v>342</v>
      </c>
      <c r="AT757" s="174" t="s">
        <v>168</v>
      </c>
      <c r="AU757" s="174" t="s">
        <v>86</v>
      </c>
      <c r="AY757" s="17" t="s">
        <v>150</v>
      </c>
      <c r="BE757" s="175">
        <f t="shared" si="14"/>
        <v>0</v>
      </c>
      <c r="BF757" s="175">
        <f t="shared" si="15"/>
        <v>0</v>
      </c>
      <c r="BG757" s="175">
        <f t="shared" si="16"/>
        <v>0</v>
      </c>
      <c r="BH757" s="175">
        <f t="shared" si="17"/>
        <v>0</v>
      </c>
      <c r="BI757" s="175">
        <f t="shared" si="18"/>
        <v>0</v>
      </c>
      <c r="BJ757" s="17" t="s">
        <v>84</v>
      </c>
      <c r="BK757" s="175">
        <f t="shared" si="19"/>
        <v>0</v>
      </c>
      <c r="BL757" s="17" t="s">
        <v>233</v>
      </c>
      <c r="BM757" s="174" t="s">
        <v>1225</v>
      </c>
    </row>
    <row r="758" spans="1:65" s="2" customFormat="1" ht="44.25" customHeight="1">
      <c r="A758" s="32"/>
      <c r="B758" s="161"/>
      <c r="C758" s="185" t="s">
        <v>1226</v>
      </c>
      <c r="D758" s="185" t="s">
        <v>168</v>
      </c>
      <c r="E758" s="186" t="s">
        <v>1227</v>
      </c>
      <c r="F758" s="187" t="s">
        <v>1228</v>
      </c>
      <c r="G758" s="188" t="s">
        <v>179</v>
      </c>
      <c r="H758" s="189">
        <v>1</v>
      </c>
      <c r="I758" s="190"/>
      <c r="J758" s="191">
        <f t="shared" si="10"/>
        <v>0</v>
      </c>
      <c r="K758" s="192"/>
      <c r="L758" s="193"/>
      <c r="M758" s="194" t="s">
        <v>1</v>
      </c>
      <c r="N758" s="195" t="s">
        <v>41</v>
      </c>
      <c r="O758" s="58"/>
      <c r="P758" s="172">
        <f t="shared" si="11"/>
        <v>0</v>
      </c>
      <c r="Q758" s="172">
        <v>0.032</v>
      </c>
      <c r="R758" s="172">
        <f t="shared" si="12"/>
        <v>0.032</v>
      </c>
      <c r="S758" s="172">
        <v>0</v>
      </c>
      <c r="T758" s="173">
        <f t="shared" si="13"/>
        <v>0</v>
      </c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R758" s="174" t="s">
        <v>342</v>
      </c>
      <c r="AT758" s="174" t="s">
        <v>168</v>
      </c>
      <c r="AU758" s="174" t="s">
        <v>86</v>
      </c>
      <c r="AY758" s="17" t="s">
        <v>150</v>
      </c>
      <c r="BE758" s="175">
        <f t="shared" si="14"/>
        <v>0</v>
      </c>
      <c r="BF758" s="175">
        <f t="shared" si="15"/>
        <v>0</v>
      </c>
      <c r="BG758" s="175">
        <f t="shared" si="16"/>
        <v>0</v>
      </c>
      <c r="BH758" s="175">
        <f t="shared" si="17"/>
        <v>0</v>
      </c>
      <c r="BI758" s="175">
        <f t="shared" si="18"/>
        <v>0</v>
      </c>
      <c r="BJ758" s="17" t="s">
        <v>84</v>
      </c>
      <c r="BK758" s="175">
        <f t="shared" si="19"/>
        <v>0</v>
      </c>
      <c r="BL758" s="17" t="s">
        <v>233</v>
      </c>
      <c r="BM758" s="174" t="s">
        <v>1229</v>
      </c>
    </row>
    <row r="759" spans="1:65" s="2" customFormat="1" ht="44.25" customHeight="1">
      <c r="A759" s="32"/>
      <c r="B759" s="161"/>
      <c r="C759" s="185" t="s">
        <v>1230</v>
      </c>
      <c r="D759" s="185" t="s">
        <v>168</v>
      </c>
      <c r="E759" s="186" t="s">
        <v>1231</v>
      </c>
      <c r="F759" s="187" t="s">
        <v>1232</v>
      </c>
      <c r="G759" s="188" t="s">
        <v>179</v>
      </c>
      <c r="H759" s="189">
        <v>1</v>
      </c>
      <c r="I759" s="190"/>
      <c r="J759" s="191">
        <f t="shared" si="10"/>
        <v>0</v>
      </c>
      <c r="K759" s="192"/>
      <c r="L759" s="193"/>
      <c r="M759" s="194" t="s">
        <v>1</v>
      </c>
      <c r="N759" s="195" t="s">
        <v>41</v>
      </c>
      <c r="O759" s="58"/>
      <c r="P759" s="172">
        <f t="shared" si="11"/>
        <v>0</v>
      </c>
      <c r="Q759" s="172">
        <v>0.032</v>
      </c>
      <c r="R759" s="172">
        <f t="shared" si="12"/>
        <v>0.032</v>
      </c>
      <c r="S759" s="172">
        <v>0</v>
      </c>
      <c r="T759" s="173">
        <f t="shared" si="13"/>
        <v>0</v>
      </c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R759" s="174" t="s">
        <v>342</v>
      </c>
      <c r="AT759" s="174" t="s">
        <v>168</v>
      </c>
      <c r="AU759" s="174" t="s">
        <v>86</v>
      </c>
      <c r="AY759" s="17" t="s">
        <v>150</v>
      </c>
      <c r="BE759" s="175">
        <f t="shared" si="14"/>
        <v>0</v>
      </c>
      <c r="BF759" s="175">
        <f t="shared" si="15"/>
        <v>0</v>
      </c>
      <c r="BG759" s="175">
        <f t="shared" si="16"/>
        <v>0</v>
      </c>
      <c r="BH759" s="175">
        <f t="shared" si="17"/>
        <v>0</v>
      </c>
      <c r="BI759" s="175">
        <f t="shared" si="18"/>
        <v>0</v>
      </c>
      <c r="BJ759" s="17" t="s">
        <v>84</v>
      </c>
      <c r="BK759" s="175">
        <f t="shared" si="19"/>
        <v>0</v>
      </c>
      <c r="BL759" s="17" t="s">
        <v>233</v>
      </c>
      <c r="BM759" s="174" t="s">
        <v>1233</v>
      </c>
    </row>
    <row r="760" spans="1:65" s="2" customFormat="1" ht="21.75" customHeight="1">
      <c r="A760" s="32"/>
      <c r="B760" s="161"/>
      <c r="C760" s="162" t="s">
        <v>1234</v>
      </c>
      <c r="D760" s="162" t="s">
        <v>152</v>
      </c>
      <c r="E760" s="163" t="s">
        <v>1235</v>
      </c>
      <c r="F760" s="164" t="s">
        <v>1236</v>
      </c>
      <c r="G760" s="165" t="s">
        <v>179</v>
      </c>
      <c r="H760" s="166">
        <v>32</v>
      </c>
      <c r="I760" s="167"/>
      <c r="J760" s="168">
        <f t="shared" si="10"/>
        <v>0</v>
      </c>
      <c r="K760" s="169"/>
      <c r="L760" s="33"/>
      <c r="M760" s="170" t="s">
        <v>1</v>
      </c>
      <c r="N760" s="171" t="s">
        <v>41</v>
      </c>
      <c r="O760" s="58"/>
      <c r="P760" s="172">
        <f t="shared" si="11"/>
        <v>0</v>
      </c>
      <c r="Q760" s="172">
        <v>0.00025</v>
      </c>
      <c r="R760" s="172">
        <f t="shared" si="12"/>
        <v>0.008</v>
      </c>
      <c r="S760" s="172">
        <v>0</v>
      </c>
      <c r="T760" s="173">
        <f t="shared" si="13"/>
        <v>0</v>
      </c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R760" s="174" t="s">
        <v>233</v>
      </c>
      <c r="AT760" s="174" t="s">
        <v>152</v>
      </c>
      <c r="AU760" s="174" t="s">
        <v>86</v>
      </c>
      <c r="AY760" s="17" t="s">
        <v>150</v>
      </c>
      <c r="BE760" s="175">
        <f t="shared" si="14"/>
        <v>0</v>
      </c>
      <c r="BF760" s="175">
        <f t="shared" si="15"/>
        <v>0</v>
      </c>
      <c r="BG760" s="175">
        <f t="shared" si="16"/>
        <v>0</v>
      </c>
      <c r="BH760" s="175">
        <f t="shared" si="17"/>
        <v>0</v>
      </c>
      <c r="BI760" s="175">
        <f t="shared" si="18"/>
        <v>0</v>
      </c>
      <c r="BJ760" s="17" t="s">
        <v>84</v>
      </c>
      <c r="BK760" s="175">
        <f t="shared" si="19"/>
        <v>0</v>
      </c>
      <c r="BL760" s="17" t="s">
        <v>233</v>
      </c>
      <c r="BM760" s="174" t="s">
        <v>1237</v>
      </c>
    </row>
    <row r="761" spans="2:51" s="13" customFormat="1" ht="12">
      <c r="B761" s="176"/>
      <c r="D761" s="177" t="s">
        <v>158</v>
      </c>
      <c r="E761" s="178" t="s">
        <v>1</v>
      </c>
      <c r="F761" s="179" t="s">
        <v>1238</v>
      </c>
      <c r="H761" s="180">
        <v>14</v>
      </c>
      <c r="I761" s="181"/>
      <c r="L761" s="176"/>
      <c r="M761" s="182"/>
      <c r="N761" s="183"/>
      <c r="O761" s="183"/>
      <c r="P761" s="183"/>
      <c r="Q761" s="183"/>
      <c r="R761" s="183"/>
      <c r="S761" s="183"/>
      <c r="T761" s="184"/>
      <c r="AT761" s="178" t="s">
        <v>158</v>
      </c>
      <c r="AU761" s="178" t="s">
        <v>86</v>
      </c>
      <c r="AV761" s="13" t="s">
        <v>86</v>
      </c>
      <c r="AW761" s="13" t="s">
        <v>34</v>
      </c>
      <c r="AX761" s="13" t="s">
        <v>76</v>
      </c>
      <c r="AY761" s="178" t="s">
        <v>150</v>
      </c>
    </row>
    <row r="762" spans="2:51" s="13" customFormat="1" ht="12">
      <c r="B762" s="176"/>
      <c r="D762" s="177" t="s">
        <v>158</v>
      </c>
      <c r="E762" s="178" t="s">
        <v>1</v>
      </c>
      <c r="F762" s="179" t="s">
        <v>1239</v>
      </c>
      <c r="H762" s="180">
        <v>2</v>
      </c>
      <c r="I762" s="181"/>
      <c r="L762" s="176"/>
      <c r="M762" s="182"/>
      <c r="N762" s="183"/>
      <c r="O762" s="183"/>
      <c r="P762" s="183"/>
      <c r="Q762" s="183"/>
      <c r="R762" s="183"/>
      <c r="S762" s="183"/>
      <c r="T762" s="184"/>
      <c r="AT762" s="178" t="s">
        <v>158</v>
      </c>
      <c r="AU762" s="178" t="s">
        <v>86</v>
      </c>
      <c r="AV762" s="13" t="s">
        <v>86</v>
      </c>
      <c r="AW762" s="13" t="s">
        <v>34</v>
      </c>
      <c r="AX762" s="13" t="s">
        <v>76</v>
      </c>
      <c r="AY762" s="178" t="s">
        <v>150</v>
      </c>
    </row>
    <row r="763" spans="2:51" s="13" customFormat="1" ht="12">
      <c r="B763" s="176"/>
      <c r="D763" s="177" t="s">
        <v>158</v>
      </c>
      <c r="E763" s="178" t="s">
        <v>1</v>
      </c>
      <c r="F763" s="179" t="s">
        <v>1240</v>
      </c>
      <c r="H763" s="180">
        <v>3</v>
      </c>
      <c r="I763" s="181"/>
      <c r="L763" s="176"/>
      <c r="M763" s="182"/>
      <c r="N763" s="183"/>
      <c r="O763" s="183"/>
      <c r="P763" s="183"/>
      <c r="Q763" s="183"/>
      <c r="R763" s="183"/>
      <c r="S763" s="183"/>
      <c r="T763" s="184"/>
      <c r="AT763" s="178" t="s">
        <v>158</v>
      </c>
      <c r="AU763" s="178" t="s">
        <v>86</v>
      </c>
      <c r="AV763" s="13" t="s">
        <v>86</v>
      </c>
      <c r="AW763" s="13" t="s">
        <v>34</v>
      </c>
      <c r="AX763" s="13" t="s">
        <v>76</v>
      </c>
      <c r="AY763" s="178" t="s">
        <v>150</v>
      </c>
    </row>
    <row r="764" spans="2:51" s="13" customFormat="1" ht="12">
      <c r="B764" s="176"/>
      <c r="D764" s="177" t="s">
        <v>158</v>
      </c>
      <c r="E764" s="178" t="s">
        <v>1</v>
      </c>
      <c r="F764" s="179" t="s">
        <v>1241</v>
      </c>
      <c r="H764" s="180">
        <v>1</v>
      </c>
      <c r="I764" s="181"/>
      <c r="L764" s="176"/>
      <c r="M764" s="182"/>
      <c r="N764" s="183"/>
      <c r="O764" s="183"/>
      <c r="P764" s="183"/>
      <c r="Q764" s="183"/>
      <c r="R764" s="183"/>
      <c r="S764" s="183"/>
      <c r="T764" s="184"/>
      <c r="AT764" s="178" t="s">
        <v>158</v>
      </c>
      <c r="AU764" s="178" t="s">
        <v>86</v>
      </c>
      <c r="AV764" s="13" t="s">
        <v>86</v>
      </c>
      <c r="AW764" s="13" t="s">
        <v>34</v>
      </c>
      <c r="AX764" s="13" t="s">
        <v>76</v>
      </c>
      <c r="AY764" s="178" t="s">
        <v>150</v>
      </c>
    </row>
    <row r="765" spans="2:51" s="13" customFormat="1" ht="12">
      <c r="B765" s="176"/>
      <c r="D765" s="177" t="s">
        <v>158</v>
      </c>
      <c r="E765" s="178" t="s">
        <v>1</v>
      </c>
      <c r="F765" s="179" t="s">
        <v>1242</v>
      </c>
      <c r="H765" s="180">
        <v>10</v>
      </c>
      <c r="I765" s="181"/>
      <c r="L765" s="176"/>
      <c r="M765" s="182"/>
      <c r="N765" s="183"/>
      <c r="O765" s="183"/>
      <c r="P765" s="183"/>
      <c r="Q765" s="183"/>
      <c r="R765" s="183"/>
      <c r="S765" s="183"/>
      <c r="T765" s="184"/>
      <c r="AT765" s="178" t="s">
        <v>158</v>
      </c>
      <c r="AU765" s="178" t="s">
        <v>86</v>
      </c>
      <c r="AV765" s="13" t="s">
        <v>86</v>
      </c>
      <c r="AW765" s="13" t="s">
        <v>34</v>
      </c>
      <c r="AX765" s="13" t="s">
        <v>76</v>
      </c>
      <c r="AY765" s="178" t="s">
        <v>150</v>
      </c>
    </row>
    <row r="766" spans="2:51" s="13" customFormat="1" ht="12">
      <c r="B766" s="176"/>
      <c r="D766" s="177" t="s">
        <v>158</v>
      </c>
      <c r="E766" s="178" t="s">
        <v>1</v>
      </c>
      <c r="F766" s="179" t="s">
        <v>1243</v>
      </c>
      <c r="H766" s="180">
        <v>1</v>
      </c>
      <c r="I766" s="181"/>
      <c r="L766" s="176"/>
      <c r="M766" s="182"/>
      <c r="N766" s="183"/>
      <c r="O766" s="183"/>
      <c r="P766" s="183"/>
      <c r="Q766" s="183"/>
      <c r="R766" s="183"/>
      <c r="S766" s="183"/>
      <c r="T766" s="184"/>
      <c r="AT766" s="178" t="s">
        <v>158</v>
      </c>
      <c r="AU766" s="178" t="s">
        <v>86</v>
      </c>
      <c r="AV766" s="13" t="s">
        <v>86</v>
      </c>
      <c r="AW766" s="13" t="s">
        <v>34</v>
      </c>
      <c r="AX766" s="13" t="s">
        <v>76</v>
      </c>
      <c r="AY766" s="178" t="s">
        <v>150</v>
      </c>
    </row>
    <row r="767" spans="2:51" s="13" customFormat="1" ht="12">
      <c r="B767" s="176"/>
      <c r="D767" s="177" t="s">
        <v>158</v>
      </c>
      <c r="E767" s="178" t="s">
        <v>1</v>
      </c>
      <c r="F767" s="179" t="s">
        <v>1244</v>
      </c>
      <c r="H767" s="180">
        <v>1</v>
      </c>
      <c r="I767" s="181"/>
      <c r="L767" s="176"/>
      <c r="M767" s="182"/>
      <c r="N767" s="183"/>
      <c r="O767" s="183"/>
      <c r="P767" s="183"/>
      <c r="Q767" s="183"/>
      <c r="R767" s="183"/>
      <c r="S767" s="183"/>
      <c r="T767" s="184"/>
      <c r="AT767" s="178" t="s">
        <v>158</v>
      </c>
      <c r="AU767" s="178" t="s">
        <v>86</v>
      </c>
      <c r="AV767" s="13" t="s">
        <v>86</v>
      </c>
      <c r="AW767" s="13" t="s">
        <v>34</v>
      </c>
      <c r="AX767" s="13" t="s">
        <v>76</v>
      </c>
      <c r="AY767" s="178" t="s">
        <v>150</v>
      </c>
    </row>
    <row r="768" spans="1:65" s="2" customFormat="1" ht="33" customHeight="1">
      <c r="A768" s="32"/>
      <c r="B768" s="161"/>
      <c r="C768" s="185" t="s">
        <v>1245</v>
      </c>
      <c r="D768" s="185" t="s">
        <v>168</v>
      </c>
      <c r="E768" s="186" t="s">
        <v>1246</v>
      </c>
      <c r="F768" s="187" t="s">
        <v>1247</v>
      </c>
      <c r="G768" s="188" t="s">
        <v>179</v>
      </c>
      <c r="H768" s="189">
        <v>14</v>
      </c>
      <c r="I768" s="190"/>
      <c r="J768" s="191">
        <f aca="true" t="shared" si="20" ref="J768:J775">ROUND(I768*H768,2)</f>
        <v>0</v>
      </c>
      <c r="K768" s="192"/>
      <c r="L768" s="193"/>
      <c r="M768" s="194" t="s">
        <v>1</v>
      </c>
      <c r="N768" s="195" t="s">
        <v>41</v>
      </c>
      <c r="O768" s="58"/>
      <c r="P768" s="172">
        <f aca="true" t="shared" si="21" ref="P768:P775">O768*H768</f>
        <v>0</v>
      </c>
      <c r="Q768" s="172">
        <v>0.012</v>
      </c>
      <c r="R768" s="172">
        <f aca="true" t="shared" si="22" ref="R768:R775">Q768*H768</f>
        <v>0.168</v>
      </c>
      <c r="S768" s="172">
        <v>0</v>
      </c>
      <c r="T768" s="173">
        <f aca="true" t="shared" si="23" ref="T768:T775">S768*H768</f>
        <v>0</v>
      </c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R768" s="174" t="s">
        <v>342</v>
      </c>
      <c r="AT768" s="174" t="s">
        <v>168</v>
      </c>
      <c r="AU768" s="174" t="s">
        <v>86</v>
      </c>
      <c r="AY768" s="17" t="s">
        <v>150</v>
      </c>
      <c r="BE768" s="175">
        <f aca="true" t="shared" si="24" ref="BE768:BE775">IF(N768="základní",J768,0)</f>
        <v>0</v>
      </c>
      <c r="BF768" s="175">
        <f aca="true" t="shared" si="25" ref="BF768:BF775">IF(N768="snížená",J768,0)</f>
        <v>0</v>
      </c>
      <c r="BG768" s="175">
        <f aca="true" t="shared" si="26" ref="BG768:BG775">IF(N768="zákl. přenesená",J768,0)</f>
        <v>0</v>
      </c>
      <c r="BH768" s="175">
        <f aca="true" t="shared" si="27" ref="BH768:BH775">IF(N768="sníž. přenesená",J768,0)</f>
        <v>0</v>
      </c>
      <c r="BI768" s="175">
        <f aca="true" t="shared" si="28" ref="BI768:BI775">IF(N768="nulová",J768,0)</f>
        <v>0</v>
      </c>
      <c r="BJ768" s="17" t="s">
        <v>84</v>
      </c>
      <c r="BK768" s="175">
        <f aca="true" t="shared" si="29" ref="BK768:BK775">ROUND(I768*H768,2)</f>
        <v>0</v>
      </c>
      <c r="BL768" s="17" t="s">
        <v>233</v>
      </c>
      <c r="BM768" s="174" t="s">
        <v>1248</v>
      </c>
    </row>
    <row r="769" spans="1:65" s="2" customFormat="1" ht="33" customHeight="1">
      <c r="A769" s="32"/>
      <c r="B769" s="161"/>
      <c r="C769" s="185" t="s">
        <v>1249</v>
      </c>
      <c r="D769" s="185" t="s">
        <v>168</v>
      </c>
      <c r="E769" s="186" t="s">
        <v>1250</v>
      </c>
      <c r="F769" s="187" t="s">
        <v>1251</v>
      </c>
      <c r="G769" s="188" t="s">
        <v>179</v>
      </c>
      <c r="H769" s="189">
        <v>2</v>
      </c>
      <c r="I769" s="190"/>
      <c r="J769" s="191">
        <f t="shared" si="20"/>
        <v>0</v>
      </c>
      <c r="K769" s="192"/>
      <c r="L769" s="193"/>
      <c r="M769" s="194" t="s">
        <v>1</v>
      </c>
      <c r="N769" s="195" t="s">
        <v>41</v>
      </c>
      <c r="O769" s="58"/>
      <c r="P769" s="172">
        <f t="shared" si="21"/>
        <v>0</v>
      </c>
      <c r="Q769" s="172">
        <v>0.01</v>
      </c>
      <c r="R769" s="172">
        <f t="shared" si="22"/>
        <v>0.02</v>
      </c>
      <c r="S769" s="172">
        <v>0</v>
      </c>
      <c r="T769" s="173">
        <f t="shared" si="23"/>
        <v>0</v>
      </c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R769" s="174" t="s">
        <v>342</v>
      </c>
      <c r="AT769" s="174" t="s">
        <v>168</v>
      </c>
      <c r="AU769" s="174" t="s">
        <v>86</v>
      </c>
      <c r="AY769" s="17" t="s">
        <v>150</v>
      </c>
      <c r="BE769" s="175">
        <f t="shared" si="24"/>
        <v>0</v>
      </c>
      <c r="BF769" s="175">
        <f t="shared" si="25"/>
        <v>0</v>
      </c>
      <c r="BG769" s="175">
        <f t="shared" si="26"/>
        <v>0</v>
      </c>
      <c r="BH769" s="175">
        <f t="shared" si="27"/>
        <v>0</v>
      </c>
      <c r="BI769" s="175">
        <f t="shared" si="28"/>
        <v>0</v>
      </c>
      <c r="BJ769" s="17" t="s">
        <v>84</v>
      </c>
      <c r="BK769" s="175">
        <f t="shared" si="29"/>
        <v>0</v>
      </c>
      <c r="BL769" s="17" t="s">
        <v>233</v>
      </c>
      <c r="BM769" s="174" t="s">
        <v>1252</v>
      </c>
    </row>
    <row r="770" spans="1:65" s="2" customFormat="1" ht="33" customHeight="1">
      <c r="A770" s="32"/>
      <c r="B770" s="161"/>
      <c r="C770" s="185" t="s">
        <v>1253</v>
      </c>
      <c r="D770" s="185" t="s">
        <v>168</v>
      </c>
      <c r="E770" s="186" t="s">
        <v>1254</v>
      </c>
      <c r="F770" s="187" t="s">
        <v>1255</v>
      </c>
      <c r="G770" s="188" t="s">
        <v>179</v>
      </c>
      <c r="H770" s="189">
        <v>3</v>
      </c>
      <c r="I770" s="190"/>
      <c r="J770" s="191">
        <f t="shared" si="20"/>
        <v>0</v>
      </c>
      <c r="K770" s="192"/>
      <c r="L770" s="193"/>
      <c r="M770" s="194" t="s">
        <v>1</v>
      </c>
      <c r="N770" s="195" t="s">
        <v>41</v>
      </c>
      <c r="O770" s="58"/>
      <c r="P770" s="172">
        <f t="shared" si="21"/>
        <v>0</v>
      </c>
      <c r="Q770" s="172">
        <v>0.01</v>
      </c>
      <c r="R770" s="172">
        <f t="shared" si="22"/>
        <v>0.03</v>
      </c>
      <c r="S770" s="172">
        <v>0</v>
      </c>
      <c r="T770" s="173">
        <f t="shared" si="23"/>
        <v>0</v>
      </c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R770" s="174" t="s">
        <v>342</v>
      </c>
      <c r="AT770" s="174" t="s">
        <v>168</v>
      </c>
      <c r="AU770" s="174" t="s">
        <v>86</v>
      </c>
      <c r="AY770" s="17" t="s">
        <v>150</v>
      </c>
      <c r="BE770" s="175">
        <f t="shared" si="24"/>
        <v>0</v>
      </c>
      <c r="BF770" s="175">
        <f t="shared" si="25"/>
        <v>0</v>
      </c>
      <c r="BG770" s="175">
        <f t="shared" si="26"/>
        <v>0</v>
      </c>
      <c r="BH770" s="175">
        <f t="shared" si="27"/>
        <v>0</v>
      </c>
      <c r="BI770" s="175">
        <f t="shared" si="28"/>
        <v>0</v>
      </c>
      <c r="BJ770" s="17" t="s">
        <v>84</v>
      </c>
      <c r="BK770" s="175">
        <f t="shared" si="29"/>
        <v>0</v>
      </c>
      <c r="BL770" s="17" t="s">
        <v>233</v>
      </c>
      <c r="BM770" s="174" t="s">
        <v>1256</v>
      </c>
    </row>
    <row r="771" spans="1:65" s="2" customFormat="1" ht="44.25" customHeight="1">
      <c r="A771" s="32"/>
      <c r="B771" s="161"/>
      <c r="C771" s="185" t="s">
        <v>1257</v>
      </c>
      <c r="D771" s="185" t="s">
        <v>168</v>
      </c>
      <c r="E771" s="186" t="s">
        <v>1258</v>
      </c>
      <c r="F771" s="187" t="s">
        <v>1259</v>
      </c>
      <c r="G771" s="188" t="s">
        <v>179</v>
      </c>
      <c r="H771" s="189">
        <v>1</v>
      </c>
      <c r="I771" s="190"/>
      <c r="J771" s="191">
        <f t="shared" si="20"/>
        <v>0</v>
      </c>
      <c r="K771" s="192"/>
      <c r="L771" s="193"/>
      <c r="M771" s="194" t="s">
        <v>1</v>
      </c>
      <c r="N771" s="195" t="s">
        <v>41</v>
      </c>
      <c r="O771" s="58"/>
      <c r="P771" s="172">
        <f t="shared" si="21"/>
        <v>0</v>
      </c>
      <c r="Q771" s="172">
        <v>0.01</v>
      </c>
      <c r="R771" s="172">
        <f t="shared" si="22"/>
        <v>0.01</v>
      </c>
      <c r="S771" s="172">
        <v>0</v>
      </c>
      <c r="T771" s="173">
        <f t="shared" si="23"/>
        <v>0</v>
      </c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R771" s="174" t="s">
        <v>342</v>
      </c>
      <c r="AT771" s="174" t="s">
        <v>168</v>
      </c>
      <c r="AU771" s="174" t="s">
        <v>86</v>
      </c>
      <c r="AY771" s="17" t="s">
        <v>150</v>
      </c>
      <c r="BE771" s="175">
        <f t="shared" si="24"/>
        <v>0</v>
      </c>
      <c r="BF771" s="175">
        <f t="shared" si="25"/>
        <v>0</v>
      </c>
      <c r="BG771" s="175">
        <f t="shared" si="26"/>
        <v>0</v>
      </c>
      <c r="BH771" s="175">
        <f t="shared" si="27"/>
        <v>0</v>
      </c>
      <c r="BI771" s="175">
        <f t="shared" si="28"/>
        <v>0</v>
      </c>
      <c r="BJ771" s="17" t="s">
        <v>84</v>
      </c>
      <c r="BK771" s="175">
        <f t="shared" si="29"/>
        <v>0</v>
      </c>
      <c r="BL771" s="17" t="s">
        <v>233</v>
      </c>
      <c r="BM771" s="174" t="s">
        <v>1260</v>
      </c>
    </row>
    <row r="772" spans="1:65" s="2" customFormat="1" ht="33" customHeight="1">
      <c r="A772" s="32"/>
      <c r="B772" s="161"/>
      <c r="C772" s="185" t="s">
        <v>1261</v>
      </c>
      <c r="D772" s="185" t="s">
        <v>168</v>
      </c>
      <c r="E772" s="186" t="s">
        <v>1262</v>
      </c>
      <c r="F772" s="187" t="s">
        <v>1263</v>
      </c>
      <c r="G772" s="188" t="s">
        <v>179</v>
      </c>
      <c r="H772" s="189">
        <v>10</v>
      </c>
      <c r="I772" s="190"/>
      <c r="J772" s="191">
        <f t="shared" si="20"/>
        <v>0</v>
      </c>
      <c r="K772" s="192"/>
      <c r="L772" s="193"/>
      <c r="M772" s="194" t="s">
        <v>1</v>
      </c>
      <c r="N772" s="195" t="s">
        <v>41</v>
      </c>
      <c r="O772" s="58"/>
      <c r="P772" s="172">
        <f t="shared" si="21"/>
        <v>0</v>
      </c>
      <c r="Q772" s="172">
        <v>0.012</v>
      </c>
      <c r="R772" s="172">
        <f t="shared" si="22"/>
        <v>0.12</v>
      </c>
      <c r="S772" s="172">
        <v>0</v>
      </c>
      <c r="T772" s="173">
        <f t="shared" si="23"/>
        <v>0</v>
      </c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R772" s="174" t="s">
        <v>342</v>
      </c>
      <c r="AT772" s="174" t="s">
        <v>168</v>
      </c>
      <c r="AU772" s="174" t="s">
        <v>86</v>
      </c>
      <c r="AY772" s="17" t="s">
        <v>150</v>
      </c>
      <c r="BE772" s="175">
        <f t="shared" si="24"/>
        <v>0</v>
      </c>
      <c r="BF772" s="175">
        <f t="shared" si="25"/>
        <v>0</v>
      </c>
      <c r="BG772" s="175">
        <f t="shared" si="26"/>
        <v>0</v>
      </c>
      <c r="BH772" s="175">
        <f t="shared" si="27"/>
        <v>0</v>
      </c>
      <c r="BI772" s="175">
        <f t="shared" si="28"/>
        <v>0</v>
      </c>
      <c r="BJ772" s="17" t="s">
        <v>84</v>
      </c>
      <c r="BK772" s="175">
        <f t="shared" si="29"/>
        <v>0</v>
      </c>
      <c r="BL772" s="17" t="s">
        <v>233</v>
      </c>
      <c r="BM772" s="174" t="s">
        <v>1264</v>
      </c>
    </row>
    <row r="773" spans="1:65" s="2" customFormat="1" ht="44.25" customHeight="1">
      <c r="A773" s="32"/>
      <c r="B773" s="161"/>
      <c r="C773" s="185" t="s">
        <v>1265</v>
      </c>
      <c r="D773" s="185" t="s">
        <v>168</v>
      </c>
      <c r="E773" s="186" t="s">
        <v>1266</v>
      </c>
      <c r="F773" s="187" t="s">
        <v>1267</v>
      </c>
      <c r="G773" s="188" t="s">
        <v>179</v>
      </c>
      <c r="H773" s="189">
        <v>1</v>
      </c>
      <c r="I773" s="190"/>
      <c r="J773" s="191">
        <f t="shared" si="20"/>
        <v>0</v>
      </c>
      <c r="K773" s="192"/>
      <c r="L773" s="193"/>
      <c r="M773" s="194" t="s">
        <v>1</v>
      </c>
      <c r="N773" s="195" t="s">
        <v>41</v>
      </c>
      <c r="O773" s="58"/>
      <c r="P773" s="172">
        <f t="shared" si="21"/>
        <v>0</v>
      </c>
      <c r="Q773" s="172">
        <v>0.015</v>
      </c>
      <c r="R773" s="172">
        <f t="shared" si="22"/>
        <v>0.015</v>
      </c>
      <c r="S773" s="172">
        <v>0</v>
      </c>
      <c r="T773" s="173">
        <f t="shared" si="23"/>
        <v>0</v>
      </c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R773" s="174" t="s">
        <v>342</v>
      </c>
      <c r="AT773" s="174" t="s">
        <v>168</v>
      </c>
      <c r="AU773" s="174" t="s">
        <v>86</v>
      </c>
      <c r="AY773" s="17" t="s">
        <v>150</v>
      </c>
      <c r="BE773" s="175">
        <f t="shared" si="24"/>
        <v>0</v>
      </c>
      <c r="BF773" s="175">
        <f t="shared" si="25"/>
        <v>0</v>
      </c>
      <c r="BG773" s="175">
        <f t="shared" si="26"/>
        <v>0</v>
      </c>
      <c r="BH773" s="175">
        <f t="shared" si="27"/>
        <v>0</v>
      </c>
      <c r="BI773" s="175">
        <f t="shared" si="28"/>
        <v>0</v>
      </c>
      <c r="BJ773" s="17" t="s">
        <v>84</v>
      </c>
      <c r="BK773" s="175">
        <f t="shared" si="29"/>
        <v>0</v>
      </c>
      <c r="BL773" s="17" t="s">
        <v>233</v>
      </c>
      <c r="BM773" s="174" t="s">
        <v>1268</v>
      </c>
    </row>
    <row r="774" spans="1:65" s="2" customFormat="1" ht="44.25" customHeight="1">
      <c r="A774" s="32"/>
      <c r="B774" s="161"/>
      <c r="C774" s="185" t="s">
        <v>1269</v>
      </c>
      <c r="D774" s="185" t="s">
        <v>168</v>
      </c>
      <c r="E774" s="186" t="s">
        <v>1270</v>
      </c>
      <c r="F774" s="187" t="s">
        <v>1271</v>
      </c>
      <c r="G774" s="188" t="s">
        <v>179</v>
      </c>
      <c r="H774" s="189">
        <v>1</v>
      </c>
      <c r="I774" s="190"/>
      <c r="J774" s="191">
        <f t="shared" si="20"/>
        <v>0</v>
      </c>
      <c r="K774" s="192"/>
      <c r="L774" s="193"/>
      <c r="M774" s="194" t="s">
        <v>1</v>
      </c>
      <c r="N774" s="195" t="s">
        <v>41</v>
      </c>
      <c r="O774" s="58"/>
      <c r="P774" s="172">
        <f t="shared" si="21"/>
        <v>0</v>
      </c>
      <c r="Q774" s="172">
        <v>0.015</v>
      </c>
      <c r="R774" s="172">
        <f t="shared" si="22"/>
        <v>0.015</v>
      </c>
      <c r="S774" s="172">
        <v>0</v>
      </c>
      <c r="T774" s="173">
        <f t="shared" si="23"/>
        <v>0</v>
      </c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R774" s="174" t="s">
        <v>342</v>
      </c>
      <c r="AT774" s="174" t="s">
        <v>168</v>
      </c>
      <c r="AU774" s="174" t="s">
        <v>86</v>
      </c>
      <c r="AY774" s="17" t="s">
        <v>150</v>
      </c>
      <c r="BE774" s="175">
        <f t="shared" si="24"/>
        <v>0</v>
      </c>
      <c r="BF774" s="175">
        <f t="shared" si="25"/>
        <v>0</v>
      </c>
      <c r="BG774" s="175">
        <f t="shared" si="26"/>
        <v>0</v>
      </c>
      <c r="BH774" s="175">
        <f t="shared" si="27"/>
        <v>0</v>
      </c>
      <c r="BI774" s="175">
        <f t="shared" si="28"/>
        <v>0</v>
      </c>
      <c r="BJ774" s="17" t="s">
        <v>84</v>
      </c>
      <c r="BK774" s="175">
        <f t="shared" si="29"/>
        <v>0</v>
      </c>
      <c r="BL774" s="17" t="s">
        <v>233</v>
      </c>
      <c r="BM774" s="174" t="s">
        <v>1272</v>
      </c>
    </row>
    <row r="775" spans="1:65" s="2" customFormat="1" ht="21.75" customHeight="1">
      <c r="A775" s="32"/>
      <c r="B775" s="161"/>
      <c r="C775" s="162" t="s">
        <v>1273</v>
      </c>
      <c r="D775" s="162" t="s">
        <v>152</v>
      </c>
      <c r="E775" s="163" t="s">
        <v>1274</v>
      </c>
      <c r="F775" s="164" t="s">
        <v>1275</v>
      </c>
      <c r="G775" s="165" t="s">
        <v>296</v>
      </c>
      <c r="H775" s="166">
        <v>370.24</v>
      </c>
      <c r="I775" s="167"/>
      <c r="J775" s="168">
        <f t="shared" si="20"/>
        <v>0</v>
      </c>
      <c r="K775" s="169"/>
      <c r="L775" s="33"/>
      <c r="M775" s="170" t="s">
        <v>1</v>
      </c>
      <c r="N775" s="171" t="s">
        <v>41</v>
      </c>
      <c r="O775" s="58"/>
      <c r="P775" s="172">
        <f t="shared" si="21"/>
        <v>0</v>
      </c>
      <c r="Q775" s="172">
        <v>0.00028</v>
      </c>
      <c r="R775" s="172">
        <f t="shared" si="22"/>
        <v>0.10366719999999999</v>
      </c>
      <c r="S775" s="172">
        <v>0</v>
      </c>
      <c r="T775" s="173">
        <f t="shared" si="23"/>
        <v>0</v>
      </c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R775" s="174" t="s">
        <v>233</v>
      </c>
      <c r="AT775" s="174" t="s">
        <v>152</v>
      </c>
      <c r="AU775" s="174" t="s">
        <v>86</v>
      </c>
      <c r="AY775" s="17" t="s">
        <v>150</v>
      </c>
      <c r="BE775" s="175">
        <f t="shared" si="24"/>
        <v>0</v>
      </c>
      <c r="BF775" s="175">
        <f t="shared" si="25"/>
        <v>0</v>
      </c>
      <c r="BG775" s="175">
        <f t="shared" si="26"/>
        <v>0</v>
      </c>
      <c r="BH775" s="175">
        <f t="shared" si="27"/>
        <v>0</v>
      </c>
      <c r="BI775" s="175">
        <f t="shared" si="28"/>
        <v>0</v>
      </c>
      <c r="BJ775" s="17" t="s">
        <v>84</v>
      </c>
      <c r="BK775" s="175">
        <f t="shared" si="29"/>
        <v>0</v>
      </c>
      <c r="BL775" s="17" t="s">
        <v>233</v>
      </c>
      <c r="BM775" s="174" t="s">
        <v>1276</v>
      </c>
    </row>
    <row r="776" spans="2:51" s="13" customFormat="1" ht="12">
      <c r="B776" s="176"/>
      <c r="D776" s="177" t="s">
        <v>158</v>
      </c>
      <c r="E776" s="178" t="s">
        <v>1</v>
      </c>
      <c r="F776" s="179" t="s">
        <v>1277</v>
      </c>
      <c r="H776" s="180">
        <v>36</v>
      </c>
      <c r="I776" s="181"/>
      <c r="L776" s="176"/>
      <c r="M776" s="182"/>
      <c r="N776" s="183"/>
      <c r="O776" s="183"/>
      <c r="P776" s="183"/>
      <c r="Q776" s="183"/>
      <c r="R776" s="183"/>
      <c r="S776" s="183"/>
      <c r="T776" s="184"/>
      <c r="AT776" s="178" t="s">
        <v>158</v>
      </c>
      <c r="AU776" s="178" t="s">
        <v>86</v>
      </c>
      <c r="AV776" s="13" t="s">
        <v>86</v>
      </c>
      <c r="AW776" s="13" t="s">
        <v>34</v>
      </c>
      <c r="AX776" s="13" t="s">
        <v>76</v>
      </c>
      <c r="AY776" s="178" t="s">
        <v>150</v>
      </c>
    </row>
    <row r="777" spans="2:51" s="13" customFormat="1" ht="12">
      <c r="B777" s="176"/>
      <c r="D777" s="177" t="s">
        <v>158</v>
      </c>
      <c r="E777" s="178" t="s">
        <v>1</v>
      </c>
      <c r="F777" s="179" t="s">
        <v>1278</v>
      </c>
      <c r="H777" s="180">
        <v>6.800000000000001</v>
      </c>
      <c r="I777" s="181"/>
      <c r="L777" s="176"/>
      <c r="M777" s="182"/>
      <c r="N777" s="183"/>
      <c r="O777" s="183"/>
      <c r="P777" s="183"/>
      <c r="Q777" s="183"/>
      <c r="R777" s="183"/>
      <c r="S777" s="183"/>
      <c r="T777" s="184"/>
      <c r="AT777" s="178" t="s">
        <v>158</v>
      </c>
      <c r="AU777" s="178" t="s">
        <v>86</v>
      </c>
      <c r="AV777" s="13" t="s">
        <v>86</v>
      </c>
      <c r="AW777" s="13" t="s">
        <v>34</v>
      </c>
      <c r="AX777" s="13" t="s">
        <v>76</v>
      </c>
      <c r="AY777" s="178" t="s">
        <v>150</v>
      </c>
    </row>
    <row r="778" spans="2:51" s="13" customFormat="1" ht="12">
      <c r="B778" s="176"/>
      <c r="D778" s="177" t="s">
        <v>158</v>
      </c>
      <c r="E778" s="178" t="s">
        <v>1</v>
      </c>
      <c r="F778" s="179" t="s">
        <v>1279</v>
      </c>
      <c r="H778" s="180">
        <v>19.2</v>
      </c>
      <c r="I778" s="181"/>
      <c r="L778" s="176"/>
      <c r="M778" s="182"/>
      <c r="N778" s="183"/>
      <c r="O778" s="183"/>
      <c r="P778" s="183"/>
      <c r="Q778" s="183"/>
      <c r="R778" s="183"/>
      <c r="S778" s="183"/>
      <c r="T778" s="184"/>
      <c r="AT778" s="178" t="s">
        <v>158</v>
      </c>
      <c r="AU778" s="178" t="s">
        <v>86</v>
      </c>
      <c r="AV778" s="13" t="s">
        <v>86</v>
      </c>
      <c r="AW778" s="13" t="s">
        <v>34</v>
      </c>
      <c r="AX778" s="13" t="s">
        <v>76</v>
      </c>
      <c r="AY778" s="178" t="s">
        <v>150</v>
      </c>
    </row>
    <row r="779" spans="2:51" s="13" customFormat="1" ht="12">
      <c r="B779" s="176"/>
      <c r="D779" s="177" t="s">
        <v>158</v>
      </c>
      <c r="E779" s="178" t="s">
        <v>1</v>
      </c>
      <c r="F779" s="179" t="s">
        <v>1280</v>
      </c>
      <c r="H779" s="180">
        <v>154</v>
      </c>
      <c r="I779" s="181"/>
      <c r="L779" s="176"/>
      <c r="M779" s="182"/>
      <c r="N779" s="183"/>
      <c r="O779" s="183"/>
      <c r="P779" s="183"/>
      <c r="Q779" s="183"/>
      <c r="R779" s="183"/>
      <c r="S779" s="183"/>
      <c r="T779" s="184"/>
      <c r="AT779" s="178" t="s">
        <v>158</v>
      </c>
      <c r="AU779" s="178" t="s">
        <v>86</v>
      </c>
      <c r="AV779" s="13" t="s">
        <v>86</v>
      </c>
      <c r="AW779" s="13" t="s">
        <v>34</v>
      </c>
      <c r="AX779" s="13" t="s">
        <v>76</v>
      </c>
      <c r="AY779" s="178" t="s">
        <v>150</v>
      </c>
    </row>
    <row r="780" spans="2:51" s="13" customFormat="1" ht="12">
      <c r="B780" s="176"/>
      <c r="D780" s="177" t="s">
        <v>158</v>
      </c>
      <c r="E780" s="178" t="s">
        <v>1</v>
      </c>
      <c r="F780" s="179" t="s">
        <v>1281</v>
      </c>
      <c r="H780" s="180">
        <v>14</v>
      </c>
      <c r="I780" s="181"/>
      <c r="L780" s="176"/>
      <c r="M780" s="182"/>
      <c r="N780" s="183"/>
      <c r="O780" s="183"/>
      <c r="P780" s="183"/>
      <c r="Q780" s="183"/>
      <c r="R780" s="183"/>
      <c r="S780" s="183"/>
      <c r="T780" s="184"/>
      <c r="AT780" s="178" t="s">
        <v>158</v>
      </c>
      <c r="AU780" s="178" t="s">
        <v>86</v>
      </c>
      <c r="AV780" s="13" t="s">
        <v>86</v>
      </c>
      <c r="AW780" s="13" t="s">
        <v>34</v>
      </c>
      <c r="AX780" s="13" t="s">
        <v>76</v>
      </c>
      <c r="AY780" s="178" t="s">
        <v>150</v>
      </c>
    </row>
    <row r="781" spans="2:51" s="13" customFormat="1" ht="12">
      <c r="B781" s="176"/>
      <c r="D781" s="177" t="s">
        <v>158</v>
      </c>
      <c r="E781" s="178" t="s">
        <v>1</v>
      </c>
      <c r="F781" s="179" t="s">
        <v>1282</v>
      </c>
      <c r="H781" s="180">
        <v>24.8</v>
      </c>
      <c r="I781" s="181"/>
      <c r="L781" s="176"/>
      <c r="M781" s="182"/>
      <c r="N781" s="183"/>
      <c r="O781" s="183"/>
      <c r="P781" s="183"/>
      <c r="Q781" s="183"/>
      <c r="R781" s="183"/>
      <c r="S781" s="183"/>
      <c r="T781" s="184"/>
      <c r="AT781" s="178" t="s">
        <v>158</v>
      </c>
      <c r="AU781" s="178" t="s">
        <v>86</v>
      </c>
      <c r="AV781" s="13" t="s">
        <v>86</v>
      </c>
      <c r="AW781" s="13" t="s">
        <v>34</v>
      </c>
      <c r="AX781" s="13" t="s">
        <v>76</v>
      </c>
      <c r="AY781" s="178" t="s">
        <v>150</v>
      </c>
    </row>
    <row r="782" spans="2:51" s="13" customFormat="1" ht="12">
      <c r="B782" s="176"/>
      <c r="D782" s="177" t="s">
        <v>158</v>
      </c>
      <c r="E782" s="178" t="s">
        <v>1</v>
      </c>
      <c r="F782" s="179" t="s">
        <v>1283</v>
      </c>
      <c r="H782" s="180">
        <v>4.9</v>
      </c>
      <c r="I782" s="181"/>
      <c r="L782" s="176"/>
      <c r="M782" s="182"/>
      <c r="N782" s="183"/>
      <c r="O782" s="183"/>
      <c r="P782" s="183"/>
      <c r="Q782" s="183"/>
      <c r="R782" s="183"/>
      <c r="S782" s="183"/>
      <c r="T782" s="184"/>
      <c r="AT782" s="178" t="s">
        <v>158</v>
      </c>
      <c r="AU782" s="178" t="s">
        <v>86</v>
      </c>
      <c r="AV782" s="13" t="s">
        <v>86</v>
      </c>
      <c r="AW782" s="13" t="s">
        <v>34</v>
      </c>
      <c r="AX782" s="13" t="s">
        <v>76</v>
      </c>
      <c r="AY782" s="178" t="s">
        <v>150</v>
      </c>
    </row>
    <row r="783" spans="2:51" s="13" customFormat="1" ht="12">
      <c r="B783" s="176"/>
      <c r="D783" s="177" t="s">
        <v>158</v>
      </c>
      <c r="E783" s="178" t="s">
        <v>1</v>
      </c>
      <c r="F783" s="179" t="s">
        <v>1284</v>
      </c>
      <c r="H783" s="180">
        <v>11.2</v>
      </c>
      <c r="I783" s="181"/>
      <c r="L783" s="176"/>
      <c r="M783" s="182"/>
      <c r="N783" s="183"/>
      <c r="O783" s="183"/>
      <c r="P783" s="183"/>
      <c r="Q783" s="183"/>
      <c r="R783" s="183"/>
      <c r="S783" s="183"/>
      <c r="T783" s="184"/>
      <c r="AT783" s="178" t="s">
        <v>158</v>
      </c>
      <c r="AU783" s="178" t="s">
        <v>86</v>
      </c>
      <c r="AV783" s="13" t="s">
        <v>86</v>
      </c>
      <c r="AW783" s="13" t="s">
        <v>34</v>
      </c>
      <c r="AX783" s="13" t="s">
        <v>76</v>
      </c>
      <c r="AY783" s="178" t="s">
        <v>150</v>
      </c>
    </row>
    <row r="784" spans="2:51" s="13" customFormat="1" ht="12">
      <c r="B784" s="176"/>
      <c r="D784" s="177" t="s">
        <v>158</v>
      </c>
      <c r="E784" s="178" t="s">
        <v>1</v>
      </c>
      <c r="F784" s="179" t="s">
        <v>1285</v>
      </c>
      <c r="H784" s="180">
        <v>42</v>
      </c>
      <c r="I784" s="181"/>
      <c r="L784" s="176"/>
      <c r="M784" s="182"/>
      <c r="N784" s="183"/>
      <c r="O784" s="183"/>
      <c r="P784" s="183"/>
      <c r="Q784" s="183"/>
      <c r="R784" s="183"/>
      <c r="S784" s="183"/>
      <c r="T784" s="184"/>
      <c r="AT784" s="178" t="s">
        <v>158</v>
      </c>
      <c r="AU784" s="178" t="s">
        <v>86</v>
      </c>
      <c r="AV784" s="13" t="s">
        <v>86</v>
      </c>
      <c r="AW784" s="13" t="s">
        <v>34</v>
      </c>
      <c r="AX784" s="13" t="s">
        <v>76</v>
      </c>
      <c r="AY784" s="178" t="s">
        <v>150</v>
      </c>
    </row>
    <row r="785" spans="2:51" s="13" customFormat="1" ht="12">
      <c r="B785" s="176"/>
      <c r="D785" s="177" t="s">
        <v>158</v>
      </c>
      <c r="E785" s="178" t="s">
        <v>1</v>
      </c>
      <c r="F785" s="179" t="s">
        <v>1286</v>
      </c>
      <c r="H785" s="180">
        <v>4.8</v>
      </c>
      <c r="I785" s="181"/>
      <c r="L785" s="176"/>
      <c r="M785" s="182"/>
      <c r="N785" s="183"/>
      <c r="O785" s="183"/>
      <c r="P785" s="183"/>
      <c r="Q785" s="183"/>
      <c r="R785" s="183"/>
      <c r="S785" s="183"/>
      <c r="T785" s="184"/>
      <c r="AT785" s="178" t="s">
        <v>158</v>
      </c>
      <c r="AU785" s="178" t="s">
        <v>86</v>
      </c>
      <c r="AV785" s="13" t="s">
        <v>86</v>
      </c>
      <c r="AW785" s="13" t="s">
        <v>34</v>
      </c>
      <c r="AX785" s="13" t="s">
        <v>76</v>
      </c>
      <c r="AY785" s="178" t="s">
        <v>150</v>
      </c>
    </row>
    <row r="786" spans="2:51" s="13" customFormat="1" ht="12">
      <c r="B786" s="176"/>
      <c r="D786" s="177" t="s">
        <v>158</v>
      </c>
      <c r="E786" s="178" t="s">
        <v>1</v>
      </c>
      <c r="F786" s="179" t="s">
        <v>1287</v>
      </c>
      <c r="H786" s="180">
        <v>3.14</v>
      </c>
      <c r="I786" s="181"/>
      <c r="L786" s="176"/>
      <c r="M786" s="182"/>
      <c r="N786" s="183"/>
      <c r="O786" s="183"/>
      <c r="P786" s="183"/>
      <c r="Q786" s="183"/>
      <c r="R786" s="183"/>
      <c r="S786" s="183"/>
      <c r="T786" s="184"/>
      <c r="AT786" s="178" t="s">
        <v>158</v>
      </c>
      <c r="AU786" s="178" t="s">
        <v>86</v>
      </c>
      <c r="AV786" s="13" t="s">
        <v>86</v>
      </c>
      <c r="AW786" s="13" t="s">
        <v>34</v>
      </c>
      <c r="AX786" s="13" t="s">
        <v>76</v>
      </c>
      <c r="AY786" s="178" t="s">
        <v>150</v>
      </c>
    </row>
    <row r="787" spans="2:51" s="13" customFormat="1" ht="12">
      <c r="B787" s="176"/>
      <c r="D787" s="177" t="s">
        <v>158</v>
      </c>
      <c r="E787" s="178" t="s">
        <v>1</v>
      </c>
      <c r="F787" s="179" t="s">
        <v>1288</v>
      </c>
      <c r="H787" s="180">
        <v>7.800000000000001</v>
      </c>
      <c r="I787" s="181"/>
      <c r="L787" s="176"/>
      <c r="M787" s="182"/>
      <c r="N787" s="183"/>
      <c r="O787" s="183"/>
      <c r="P787" s="183"/>
      <c r="Q787" s="183"/>
      <c r="R787" s="183"/>
      <c r="S787" s="183"/>
      <c r="T787" s="184"/>
      <c r="AT787" s="178" t="s">
        <v>158</v>
      </c>
      <c r="AU787" s="178" t="s">
        <v>86</v>
      </c>
      <c r="AV787" s="13" t="s">
        <v>86</v>
      </c>
      <c r="AW787" s="13" t="s">
        <v>34</v>
      </c>
      <c r="AX787" s="13" t="s">
        <v>76</v>
      </c>
      <c r="AY787" s="178" t="s">
        <v>150</v>
      </c>
    </row>
    <row r="788" spans="2:51" s="13" customFormat="1" ht="12">
      <c r="B788" s="176"/>
      <c r="D788" s="177" t="s">
        <v>158</v>
      </c>
      <c r="E788" s="178" t="s">
        <v>1</v>
      </c>
      <c r="F788" s="179" t="s">
        <v>1289</v>
      </c>
      <c r="H788" s="180">
        <v>2.6</v>
      </c>
      <c r="I788" s="181"/>
      <c r="L788" s="176"/>
      <c r="M788" s="182"/>
      <c r="N788" s="183"/>
      <c r="O788" s="183"/>
      <c r="P788" s="183"/>
      <c r="Q788" s="183"/>
      <c r="R788" s="183"/>
      <c r="S788" s="183"/>
      <c r="T788" s="184"/>
      <c r="AT788" s="178" t="s">
        <v>158</v>
      </c>
      <c r="AU788" s="178" t="s">
        <v>86</v>
      </c>
      <c r="AV788" s="13" t="s">
        <v>86</v>
      </c>
      <c r="AW788" s="13" t="s">
        <v>34</v>
      </c>
      <c r="AX788" s="13" t="s">
        <v>76</v>
      </c>
      <c r="AY788" s="178" t="s">
        <v>150</v>
      </c>
    </row>
    <row r="789" spans="2:51" s="13" customFormat="1" ht="12">
      <c r="B789" s="176"/>
      <c r="D789" s="177" t="s">
        <v>158</v>
      </c>
      <c r="E789" s="178" t="s">
        <v>1</v>
      </c>
      <c r="F789" s="179" t="s">
        <v>1290</v>
      </c>
      <c r="H789" s="180">
        <v>31.999999999999996</v>
      </c>
      <c r="I789" s="181"/>
      <c r="L789" s="176"/>
      <c r="M789" s="182"/>
      <c r="N789" s="183"/>
      <c r="O789" s="183"/>
      <c r="P789" s="183"/>
      <c r="Q789" s="183"/>
      <c r="R789" s="183"/>
      <c r="S789" s="183"/>
      <c r="T789" s="184"/>
      <c r="AT789" s="178" t="s">
        <v>158</v>
      </c>
      <c r="AU789" s="178" t="s">
        <v>86</v>
      </c>
      <c r="AV789" s="13" t="s">
        <v>86</v>
      </c>
      <c r="AW789" s="13" t="s">
        <v>34</v>
      </c>
      <c r="AX789" s="13" t="s">
        <v>76</v>
      </c>
      <c r="AY789" s="178" t="s">
        <v>150</v>
      </c>
    </row>
    <row r="790" spans="2:51" s="13" customFormat="1" ht="12">
      <c r="B790" s="176"/>
      <c r="D790" s="177" t="s">
        <v>158</v>
      </c>
      <c r="E790" s="178" t="s">
        <v>1</v>
      </c>
      <c r="F790" s="179" t="s">
        <v>1291</v>
      </c>
      <c r="H790" s="180">
        <v>3.5</v>
      </c>
      <c r="I790" s="181"/>
      <c r="L790" s="176"/>
      <c r="M790" s="182"/>
      <c r="N790" s="183"/>
      <c r="O790" s="183"/>
      <c r="P790" s="183"/>
      <c r="Q790" s="183"/>
      <c r="R790" s="183"/>
      <c r="S790" s="183"/>
      <c r="T790" s="184"/>
      <c r="AT790" s="178" t="s">
        <v>158</v>
      </c>
      <c r="AU790" s="178" t="s">
        <v>86</v>
      </c>
      <c r="AV790" s="13" t="s">
        <v>86</v>
      </c>
      <c r="AW790" s="13" t="s">
        <v>34</v>
      </c>
      <c r="AX790" s="13" t="s">
        <v>76</v>
      </c>
      <c r="AY790" s="178" t="s">
        <v>150</v>
      </c>
    </row>
    <row r="791" spans="2:51" s="13" customFormat="1" ht="12">
      <c r="B791" s="176"/>
      <c r="D791" s="177" t="s">
        <v>158</v>
      </c>
      <c r="E791" s="178" t="s">
        <v>1</v>
      </c>
      <c r="F791" s="179" t="s">
        <v>1292</v>
      </c>
      <c r="H791" s="180">
        <v>3.5</v>
      </c>
      <c r="I791" s="181"/>
      <c r="L791" s="176"/>
      <c r="M791" s="182"/>
      <c r="N791" s="183"/>
      <c r="O791" s="183"/>
      <c r="P791" s="183"/>
      <c r="Q791" s="183"/>
      <c r="R791" s="183"/>
      <c r="S791" s="183"/>
      <c r="T791" s="184"/>
      <c r="AT791" s="178" t="s">
        <v>158</v>
      </c>
      <c r="AU791" s="178" t="s">
        <v>86</v>
      </c>
      <c r="AV791" s="13" t="s">
        <v>86</v>
      </c>
      <c r="AW791" s="13" t="s">
        <v>34</v>
      </c>
      <c r="AX791" s="13" t="s">
        <v>76</v>
      </c>
      <c r="AY791" s="178" t="s">
        <v>150</v>
      </c>
    </row>
    <row r="792" spans="1:65" s="2" customFormat="1" ht="21.75" customHeight="1">
      <c r="A792" s="32"/>
      <c r="B792" s="161"/>
      <c r="C792" s="162" t="s">
        <v>1293</v>
      </c>
      <c r="D792" s="162" t="s">
        <v>152</v>
      </c>
      <c r="E792" s="163" t="s">
        <v>1294</v>
      </c>
      <c r="F792" s="164" t="s">
        <v>1295</v>
      </c>
      <c r="G792" s="165" t="s">
        <v>179</v>
      </c>
      <c r="H792" s="166">
        <v>1</v>
      </c>
      <c r="I792" s="167"/>
      <c r="J792" s="168">
        <f>ROUND(I792*H792,2)</f>
        <v>0</v>
      </c>
      <c r="K792" s="169"/>
      <c r="L792" s="33"/>
      <c r="M792" s="170" t="s">
        <v>1</v>
      </c>
      <c r="N792" s="171" t="s">
        <v>41</v>
      </c>
      <c r="O792" s="58"/>
      <c r="P792" s="172">
        <f>O792*H792</f>
        <v>0</v>
      </c>
      <c r="Q792" s="172">
        <v>0</v>
      </c>
      <c r="R792" s="172">
        <f>Q792*H792</f>
        <v>0</v>
      </c>
      <c r="S792" s="172">
        <v>0</v>
      </c>
      <c r="T792" s="173">
        <f>S792*H792</f>
        <v>0</v>
      </c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R792" s="174" t="s">
        <v>233</v>
      </c>
      <c r="AT792" s="174" t="s">
        <v>152</v>
      </c>
      <c r="AU792" s="174" t="s">
        <v>86</v>
      </c>
      <c r="AY792" s="17" t="s">
        <v>150</v>
      </c>
      <c r="BE792" s="175">
        <f>IF(N792="základní",J792,0)</f>
        <v>0</v>
      </c>
      <c r="BF792" s="175">
        <f>IF(N792="snížená",J792,0)</f>
        <v>0</v>
      </c>
      <c r="BG792" s="175">
        <f>IF(N792="zákl. přenesená",J792,0)</f>
        <v>0</v>
      </c>
      <c r="BH792" s="175">
        <f>IF(N792="sníž. přenesená",J792,0)</f>
        <v>0</v>
      </c>
      <c r="BI792" s="175">
        <f>IF(N792="nulová",J792,0)</f>
        <v>0</v>
      </c>
      <c r="BJ792" s="17" t="s">
        <v>84</v>
      </c>
      <c r="BK792" s="175">
        <f>ROUND(I792*H792,2)</f>
        <v>0</v>
      </c>
      <c r="BL792" s="17" t="s">
        <v>233</v>
      </c>
      <c r="BM792" s="174" t="s">
        <v>1296</v>
      </c>
    </row>
    <row r="793" spans="2:51" s="14" customFormat="1" ht="12">
      <c r="B793" s="196"/>
      <c r="D793" s="177" t="s">
        <v>158</v>
      </c>
      <c r="E793" s="197" t="s">
        <v>1</v>
      </c>
      <c r="F793" s="198" t="s">
        <v>553</v>
      </c>
      <c r="H793" s="197" t="s">
        <v>1</v>
      </c>
      <c r="I793" s="199"/>
      <c r="L793" s="196"/>
      <c r="M793" s="200"/>
      <c r="N793" s="201"/>
      <c r="O793" s="201"/>
      <c r="P793" s="201"/>
      <c r="Q793" s="201"/>
      <c r="R793" s="201"/>
      <c r="S793" s="201"/>
      <c r="T793" s="202"/>
      <c r="AT793" s="197" t="s">
        <v>158</v>
      </c>
      <c r="AU793" s="197" t="s">
        <v>86</v>
      </c>
      <c r="AV793" s="14" t="s">
        <v>84</v>
      </c>
      <c r="AW793" s="14" t="s">
        <v>34</v>
      </c>
      <c r="AX793" s="14" t="s">
        <v>76</v>
      </c>
      <c r="AY793" s="197" t="s">
        <v>150</v>
      </c>
    </row>
    <row r="794" spans="2:51" s="13" customFormat="1" ht="12">
      <c r="B794" s="176"/>
      <c r="D794" s="177" t="s">
        <v>158</v>
      </c>
      <c r="E794" s="178" t="s">
        <v>1</v>
      </c>
      <c r="F794" s="179" t="s">
        <v>554</v>
      </c>
      <c r="H794" s="180">
        <v>1</v>
      </c>
      <c r="I794" s="181"/>
      <c r="L794" s="176"/>
      <c r="M794" s="182"/>
      <c r="N794" s="183"/>
      <c r="O794" s="183"/>
      <c r="P794" s="183"/>
      <c r="Q794" s="183"/>
      <c r="R794" s="183"/>
      <c r="S794" s="183"/>
      <c r="T794" s="184"/>
      <c r="AT794" s="178" t="s">
        <v>158</v>
      </c>
      <c r="AU794" s="178" t="s">
        <v>86</v>
      </c>
      <c r="AV794" s="13" t="s">
        <v>86</v>
      </c>
      <c r="AW794" s="13" t="s">
        <v>34</v>
      </c>
      <c r="AX794" s="13" t="s">
        <v>76</v>
      </c>
      <c r="AY794" s="178" t="s">
        <v>150</v>
      </c>
    </row>
    <row r="795" spans="1:65" s="2" customFormat="1" ht="44.25" customHeight="1">
      <c r="A795" s="32"/>
      <c r="B795" s="161"/>
      <c r="C795" s="185" t="s">
        <v>1297</v>
      </c>
      <c r="D795" s="185" t="s">
        <v>168</v>
      </c>
      <c r="E795" s="186" t="s">
        <v>1298</v>
      </c>
      <c r="F795" s="187" t="s">
        <v>2270</v>
      </c>
      <c r="G795" s="188" t="s">
        <v>179</v>
      </c>
      <c r="H795" s="189">
        <v>1</v>
      </c>
      <c r="I795" s="190"/>
      <c r="J795" s="191">
        <f>ROUND(I795*H795,2)</f>
        <v>0</v>
      </c>
      <c r="K795" s="192"/>
      <c r="L795" s="193"/>
      <c r="M795" s="194" t="s">
        <v>1</v>
      </c>
      <c r="N795" s="195" t="s">
        <v>41</v>
      </c>
      <c r="O795" s="58"/>
      <c r="P795" s="172">
        <f>O795*H795</f>
        <v>0</v>
      </c>
      <c r="Q795" s="172">
        <v>0.025</v>
      </c>
      <c r="R795" s="172">
        <f>Q795*H795</f>
        <v>0.025</v>
      </c>
      <c r="S795" s="172">
        <v>0</v>
      </c>
      <c r="T795" s="173">
        <f>S795*H795</f>
        <v>0</v>
      </c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R795" s="174" t="s">
        <v>342</v>
      </c>
      <c r="AT795" s="174" t="s">
        <v>168</v>
      </c>
      <c r="AU795" s="174" t="s">
        <v>86</v>
      </c>
      <c r="AY795" s="17" t="s">
        <v>150</v>
      </c>
      <c r="BE795" s="175">
        <f>IF(N795="základní",J795,0)</f>
        <v>0</v>
      </c>
      <c r="BF795" s="175">
        <f>IF(N795="snížená",J795,0)</f>
        <v>0</v>
      </c>
      <c r="BG795" s="175">
        <f>IF(N795="zákl. přenesená",J795,0)</f>
        <v>0</v>
      </c>
      <c r="BH795" s="175">
        <f>IF(N795="sníž. přenesená",J795,0)</f>
        <v>0</v>
      </c>
      <c r="BI795" s="175">
        <f>IF(N795="nulová",J795,0)</f>
        <v>0</v>
      </c>
      <c r="BJ795" s="17" t="s">
        <v>84</v>
      </c>
      <c r="BK795" s="175">
        <f>ROUND(I795*H795,2)</f>
        <v>0</v>
      </c>
      <c r="BL795" s="17" t="s">
        <v>233</v>
      </c>
      <c r="BM795" s="174" t="s">
        <v>1299</v>
      </c>
    </row>
    <row r="796" spans="1:65" s="2" customFormat="1" ht="21.75" customHeight="1">
      <c r="A796" s="32"/>
      <c r="B796" s="161"/>
      <c r="C796" s="162" t="s">
        <v>1300</v>
      </c>
      <c r="D796" s="162" t="s">
        <v>152</v>
      </c>
      <c r="E796" s="163" t="s">
        <v>1301</v>
      </c>
      <c r="F796" s="164" t="s">
        <v>1302</v>
      </c>
      <c r="G796" s="165" t="s">
        <v>179</v>
      </c>
      <c r="H796" s="166">
        <v>1</v>
      </c>
      <c r="I796" s="167"/>
      <c r="J796" s="168">
        <f>ROUND(I796*H796,2)</f>
        <v>0</v>
      </c>
      <c r="K796" s="169"/>
      <c r="L796" s="33"/>
      <c r="M796" s="170" t="s">
        <v>1</v>
      </c>
      <c r="N796" s="171" t="s">
        <v>41</v>
      </c>
      <c r="O796" s="58"/>
      <c r="P796" s="172">
        <f>O796*H796</f>
        <v>0</v>
      </c>
      <c r="Q796" s="172">
        <v>0.00087</v>
      </c>
      <c r="R796" s="172">
        <f>Q796*H796</f>
        <v>0.00087</v>
      </c>
      <c r="S796" s="172">
        <v>0</v>
      </c>
      <c r="T796" s="173">
        <f>S796*H796</f>
        <v>0</v>
      </c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R796" s="174" t="s">
        <v>233</v>
      </c>
      <c r="AT796" s="174" t="s">
        <v>152</v>
      </c>
      <c r="AU796" s="174" t="s">
        <v>86</v>
      </c>
      <c r="AY796" s="17" t="s">
        <v>150</v>
      </c>
      <c r="BE796" s="175">
        <f>IF(N796="základní",J796,0)</f>
        <v>0</v>
      </c>
      <c r="BF796" s="175">
        <f>IF(N796="snížená",J796,0)</f>
        <v>0</v>
      </c>
      <c r="BG796" s="175">
        <f>IF(N796="zákl. přenesená",J796,0)</f>
        <v>0</v>
      </c>
      <c r="BH796" s="175">
        <f>IF(N796="sníž. přenesená",J796,0)</f>
        <v>0</v>
      </c>
      <c r="BI796" s="175">
        <f>IF(N796="nulová",J796,0)</f>
        <v>0</v>
      </c>
      <c r="BJ796" s="17" t="s">
        <v>84</v>
      </c>
      <c r="BK796" s="175">
        <f>ROUND(I796*H796,2)</f>
        <v>0</v>
      </c>
      <c r="BL796" s="17" t="s">
        <v>233</v>
      </c>
      <c r="BM796" s="174" t="s">
        <v>1303</v>
      </c>
    </row>
    <row r="797" spans="2:51" s="13" customFormat="1" ht="12">
      <c r="B797" s="176"/>
      <c r="D797" s="177" t="s">
        <v>158</v>
      </c>
      <c r="E797" s="178" t="s">
        <v>1</v>
      </c>
      <c r="F797" s="179" t="s">
        <v>1304</v>
      </c>
      <c r="H797" s="180">
        <v>1</v>
      </c>
      <c r="I797" s="181"/>
      <c r="L797" s="176"/>
      <c r="M797" s="182"/>
      <c r="N797" s="183"/>
      <c r="O797" s="183"/>
      <c r="P797" s="183"/>
      <c r="Q797" s="183"/>
      <c r="R797" s="183"/>
      <c r="S797" s="183"/>
      <c r="T797" s="184"/>
      <c r="AT797" s="178" t="s">
        <v>158</v>
      </c>
      <c r="AU797" s="178" t="s">
        <v>86</v>
      </c>
      <c r="AV797" s="13" t="s">
        <v>86</v>
      </c>
      <c r="AW797" s="13" t="s">
        <v>34</v>
      </c>
      <c r="AX797" s="13" t="s">
        <v>76</v>
      </c>
      <c r="AY797" s="178" t="s">
        <v>150</v>
      </c>
    </row>
    <row r="798" spans="1:65" s="2" customFormat="1" ht="55.5" customHeight="1">
      <c r="A798" s="32"/>
      <c r="B798" s="161"/>
      <c r="C798" s="185" t="s">
        <v>1305</v>
      </c>
      <c r="D798" s="185" t="s">
        <v>168</v>
      </c>
      <c r="E798" s="186" t="s">
        <v>1306</v>
      </c>
      <c r="F798" s="187" t="s">
        <v>1307</v>
      </c>
      <c r="G798" s="188" t="s">
        <v>179</v>
      </c>
      <c r="H798" s="189">
        <v>1</v>
      </c>
      <c r="I798" s="190"/>
      <c r="J798" s="191">
        <f>ROUND(I798*H798,2)</f>
        <v>0</v>
      </c>
      <c r="K798" s="192"/>
      <c r="L798" s="193"/>
      <c r="M798" s="194" t="s">
        <v>1</v>
      </c>
      <c r="N798" s="195" t="s">
        <v>41</v>
      </c>
      <c r="O798" s="58"/>
      <c r="P798" s="172">
        <f>O798*H798</f>
        <v>0</v>
      </c>
      <c r="Q798" s="172">
        <v>0.074</v>
      </c>
      <c r="R798" s="172">
        <f>Q798*H798</f>
        <v>0.074</v>
      </c>
      <c r="S798" s="172">
        <v>0</v>
      </c>
      <c r="T798" s="173">
        <f>S798*H798</f>
        <v>0</v>
      </c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R798" s="174" t="s">
        <v>342</v>
      </c>
      <c r="AT798" s="174" t="s">
        <v>168</v>
      </c>
      <c r="AU798" s="174" t="s">
        <v>86</v>
      </c>
      <c r="AY798" s="17" t="s">
        <v>150</v>
      </c>
      <c r="BE798" s="175">
        <f>IF(N798="základní",J798,0)</f>
        <v>0</v>
      </c>
      <c r="BF798" s="175">
        <f>IF(N798="snížená",J798,0)</f>
        <v>0</v>
      </c>
      <c r="BG798" s="175">
        <f>IF(N798="zákl. přenesená",J798,0)</f>
        <v>0</v>
      </c>
      <c r="BH798" s="175">
        <f>IF(N798="sníž. přenesená",J798,0)</f>
        <v>0</v>
      </c>
      <c r="BI798" s="175">
        <f>IF(N798="nulová",J798,0)</f>
        <v>0</v>
      </c>
      <c r="BJ798" s="17" t="s">
        <v>84</v>
      </c>
      <c r="BK798" s="175">
        <f>ROUND(I798*H798,2)</f>
        <v>0</v>
      </c>
      <c r="BL798" s="17" t="s">
        <v>233</v>
      </c>
      <c r="BM798" s="174" t="s">
        <v>1308</v>
      </c>
    </row>
    <row r="799" spans="1:65" s="2" customFormat="1" ht="21.75" customHeight="1">
      <c r="A799" s="32"/>
      <c r="B799" s="161"/>
      <c r="C799" s="162" t="s">
        <v>1309</v>
      </c>
      <c r="D799" s="162" t="s">
        <v>152</v>
      </c>
      <c r="E799" s="163" t="s">
        <v>1310</v>
      </c>
      <c r="F799" s="164" t="s">
        <v>1311</v>
      </c>
      <c r="G799" s="165" t="s">
        <v>179</v>
      </c>
      <c r="H799" s="166">
        <v>1</v>
      </c>
      <c r="I799" s="167"/>
      <c r="J799" s="168">
        <f>ROUND(I799*H799,2)</f>
        <v>0</v>
      </c>
      <c r="K799" s="169"/>
      <c r="L799" s="33"/>
      <c r="M799" s="170" t="s">
        <v>1</v>
      </c>
      <c r="N799" s="171" t="s">
        <v>41</v>
      </c>
      <c r="O799" s="58"/>
      <c r="P799" s="172">
        <f>O799*H799</f>
        <v>0</v>
      </c>
      <c r="Q799" s="172">
        <v>0.00081</v>
      </c>
      <c r="R799" s="172">
        <f>Q799*H799</f>
        <v>0.00081</v>
      </c>
      <c r="S799" s="172">
        <v>0</v>
      </c>
      <c r="T799" s="173">
        <f>S799*H799</f>
        <v>0</v>
      </c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R799" s="174" t="s">
        <v>233</v>
      </c>
      <c r="AT799" s="174" t="s">
        <v>152</v>
      </c>
      <c r="AU799" s="174" t="s">
        <v>86</v>
      </c>
      <c r="AY799" s="17" t="s">
        <v>150</v>
      </c>
      <c r="BE799" s="175">
        <f>IF(N799="základní",J799,0)</f>
        <v>0</v>
      </c>
      <c r="BF799" s="175">
        <f>IF(N799="snížená",J799,0)</f>
        <v>0</v>
      </c>
      <c r="BG799" s="175">
        <f>IF(N799="zákl. přenesená",J799,0)</f>
        <v>0</v>
      </c>
      <c r="BH799" s="175">
        <f>IF(N799="sníž. přenesená",J799,0)</f>
        <v>0</v>
      </c>
      <c r="BI799" s="175">
        <f>IF(N799="nulová",J799,0)</f>
        <v>0</v>
      </c>
      <c r="BJ799" s="17" t="s">
        <v>84</v>
      </c>
      <c r="BK799" s="175">
        <f>ROUND(I799*H799,2)</f>
        <v>0</v>
      </c>
      <c r="BL799" s="17" t="s">
        <v>233</v>
      </c>
      <c r="BM799" s="174" t="s">
        <v>1312</v>
      </c>
    </row>
    <row r="800" spans="2:51" s="13" customFormat="1" ht="12">
      <c r="B800" s="176"/>
      <c r="D800" s="177" t="s">
        <v>158</v>
      </c>
      <c r="E800" s="178" t="s">
        <v>1</v>
      </c>
      <c r="F800" s="179" t="s">
        <v>1313</v>
      </c>
      <c r="H800" s="180">
        <v>1</v>
      </c>
      <c r="I800" s="181"/>
      <c r="L800" s="176"/>
      <c r="M800" s="182"/>
      <c r="N800" s="183"/>
      <c r="O800" s="183"/>
      <c r="P800" s="183"/>
      <c r="Q800" s="183"/>
      <c r="R800" s="183"/>
      <c r="S800" s="183"/>
      <c r="T800" s="184"/>
      <c r="AT800" s="178" t="s">
        <v>158</v>
      </c>
      <c r="AU800" s="178" t="s">
        <v>86</v>
      </c>
      <c r="AV800" s="13" t="s">
        <v>86</v>
      </c>
      <c r="AW800" s="13" t="s">
        <v>34</v>
      </c>
      <c r="AX800" s="13" t="s">
        <v>76</v>
      </c>
      <c r="AY800" s="178" t="s">
        <v>150</v>
      </c>
    </row>
    <row r="801" spans="1:65" s="2" customFormat="1" ht="55.5" customHeight="1">
      <c r="A801" s="32"/>
      <c r="B801" s="161"/>
      <c r="C801" s="185" t="s">
        <v>1314</v>
      </c>
      <c r="D801" s="185" t="s">
        <v>168</v>
      </c>
      <c r="E801" s="186" t="s">
        <v>1315</v>
      </c>
      <c r="F801" s="187" t="s">
        <v>1316</v>
      </c>
      <c r="G801" s="188" t="s">
        <v>179</v>
      </c>
      <c r="H801" s="189">
        <v>1</v>
      </c>
      <c r="I801" s="190"/>
      <c r="J801" s="191">
        <f>ROUND(I801*H801,2)</f>
        <v>0</v>
      </c>
      <c r="K801" s="192"/>
      <c r="L801" s="193"/>
      <c r="M801" s="194" t="s">
        <v>1</v>
      </c>
      <c r="N801" s="195" t="s">
        <v>41</v>
      </c>
      <c r="O801" s="58"/>
      <c r="P801" s="172">
        <f>O801*H801</f>
        <v>0</v>
      </c>
      <c r="Q801" s="172">
        <v>0.074</v>
      </c>
      <c r="R801" s="172">
        <f>Q801*H801</f>
        <v>0.074</v>
      </c>
      <c r="S801" s="172">
        <v>0</v>
      </c>
      <c r="T801" s="173">
        <f>S801*H801</f>
        <v>0</v>
      </c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R801" s="174" t="s">
        <v>342</v>
      </c>
      <c r="AT801" s="174" t="s">
        <v>168</v>
      </c>
      <c r="AU801" s="174" t="s">
        <v>86</v>
      </c>
      <c r="AY801" s="17" t="s">
        <v>150</v>
      </c>
      <c r="BE801" s="175">
        <f>IF(N801="základní",J801,0)</f>
        <v>0</v>
      </c>
      <c r="BF801" s="175">
        <f>IF(N801="snížená",J801,0)</f>
        <v>0</v>
      </c>
      <c r="BG801" s="175">
        <f>IF(N801="zákl. přenesená",J801,0)</f>
        <v>0</v>
      </c>
      <c r="BH801" s="175">
        <f>IF(N801="sníž. přenesená",J801,0)</f>
        <v>0</v>
      </c>
      <c r="BI801" s="175">
        <f>IF(N801="nulová",J801,0)</f>
        <v>0</v>
      </c>
      <c r="BJ801" s="17" t="s">
        <v>84</v>
      </c>
      <c r="BK801" s="175">
        <f>ROUND(I801*H801,2)</f>
        <v>0</v>
      </c>
      <c r="BL801" s="17" t="s">
        <v>233</v>
      </c>
      <c r="BM801" s="174" t="s">
        <v>1317</v>
      </c>
    </row>
    <row r="802" spans="1:65" s="2" customFormat="1" ht="16.5" customHeight="1">
      <c r="A802" s="32"/>
      <c r="B802" s="161"/>
      <c r="C802" s="162" t="s">
        <v>1318</v>
      </c>
      <c r="D802" s="162" t="s">
        <v>152</v>
      </c>
      <c r="E802" s="163" t="s">
        <v>1319</v>
      </c>
      <c r="F802" s="164" t="s">
        <v>1320</v>
      </c>
      <c r="G802" s="165" t="s">
        <v>179</v>
      </c>
      <c r="H802" s="166">
        <v>1</v>
      </c>
      <c r="I802" s="167"/>
      <c r="J802" s="168">
        <f>ROUND(I802*H802,2)</f>
        <v>0</v>
      </c>
      <c r="K802" s="169"/>
      <c r="L802" s="33"/>
      <c r="M802" s="170" t="s">
        <v>1</v>
      </c>
      <c r="N802" s="171" t="s">
        <v>41</v>
      </c>
      <c r="O802" s="58"/>
      <c r="P802" s="172">
        <f>O802*H802</f>
        <v>0</v>
      </c>
      <c r="Q802" s="172">
        <v>0</v>
      </c>
      <c r="R802" s="172">
        <f>Q802*H802</f>
        <v>0</v>
      </c>
      <c r="S802" s="172">
        <v>0</v>
      </c>
      <c r="T802" s="173">
        <f>S802*H802</f>
        <v>0</v>
      </c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R802" s="174" t="s">
        <v>233</v>
      </c>
      <c r="AT802" s="174" t="s">
        <v>152</v>
      </c>
      <c r="AU802" s="174" t="s">
        <v>86</v>
      </c>
      <c r="AY802" s="17" t="s">
        <v>150</v>
      </c>
      <c r="BE802" s="175">
        <f>IF(N802="základní",J802,0)</f>
        <v>0</v>
      </c>
      <c r="BF802" s="175">
        <f>IF(N802="snížená",J802,0)</f>
        <v>0</v>
      </c>
      <c r="BG802" s="175">
        <f>IF(N802="zákl. přenesená",J802,0)</f>
        <v>0</v>
      </c>
      <c r="BH802" s="175">
        <f>IF(N802="sníž. přenesená",J802,0)</f>
        <v>0</v>
      </c>
      <c r="BI802" s="175">
        <f>IF(N802="nulová",J802,0)</f>
        <v>0</v>
      </c>
      <c r="BJ802" s="17" t="s">
        <v>84</v>
      </c>
      <c r="BK802" s="175">
        <f>ROUND(I802*H802,2)</f>
        <v>0</v>
      </c>
      <c r="BL802" s="17" t="s">
        <v>233</v>
      </c>
      <c r="BM802" s="174" t="s">
        <v>1321</v>
      </c>
    </row>
    <row r="803" spans="2:51" s="13" customFormat="1" ht="12">
      <c r="B803" s="176"/>
      <c r="D803" s="177" t="s">
        <v>158</v>
      </c>
      <c r="E803" s="178" t="s">
        <v>1</v>
      </c>
      <c r="F803" s="179" t="s">
        <v>1304</v>
      </c>
      <c r="H803" s="180">
        <v>1</v>
      </c>
      <c r="I803" s="181"/>
      <c r="L803" s="176"/>
      <c r="M803" s="182"/>
      <c r="N803" s="183"/>
      <c r="O803" s="183"/>
      <c r="P803" s="183"/>
      <c r="Q803" s="183"/>
      <c r="R803" s="183"/>
      <c r="S803" s="183"/>
      <c r="T803" s="184"/>
      <c r="AT803" s="178" t="s">
        <v>158</v>
      </c>
      <c r="AU803" s="178" t="s">
        <v>86</v>
      </c>
      <c r="AV803" s="13" t="s">
        <v>86</v>
      </c>
      <c r="AW803" s="13" t="s">
        <v>34</v>
      </c>
      <c r="AX803" s="13" t="s">
        <v>76</v>
      </c>
      <c r="AY803" s="178" t="s">
        <v>150</v>
      </c>
    </row>
    <row r="804" spans="1:65" s="2" customFormat="1" ht="16.5" customHeight="1">
      <c r="A804" s="32"/>
      <c r="B804" s="161"/>
      <c r="C804" s="185" t="s">
        <v>1322</v>
      </c>
      <c r="D804" s="185" t="s">
        <v>168</v>
      </c>
      <c r="E804" s="186" t="s">
        <v>1323</v>
      </c>
      <c r="F804" s="187" t="s">
        <v>1324</v>
      </c>
      <c r="G804" s="188" t="s">
        <v>179</v>
      </c>
      <c r="H804" s="189">
        <v>1</v>
      </c>
      <c r="I804" s="190"/>
      <c r="J804" s="191">
        <f>ROUND(I804*H804,2)</f>
        <v>0</v>
      </c>
      <c r="K804" s="192"/>
      <c r="L804" s="193"/>
      <c r="M804" s="194" t="s">
        <v>1</v>
      </c>
      <c r="N804" s="195" t="s">
        <v>41</v>
      </c>
      <c r="O804" s="58"/>
      <c r="P804" s="172">
        <f>O804*H804</f>
        <v>0</v>
      </c>
      <c r="Q804" s="172">
        <v>0.0032</v>
      </c>
      <c r="R804" s="172">
        <f>Q804*H804</f>
        <v>0.0032</v>
      </c>
      <c r="S804" s="172">
        <v>0</v>
      </c>
      <c r="T804" s="173">
        <f>S804*H804</f>
        <v>0</v>
      </c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R804" s="174" t="s">
        <v>342</v>
      </c>
      <c r="AT804" s="174" t="s">
        <v>168</v>
      </c>
      <c r="AU804" s="174" t="s">
        <v>86</v>
      </c>
      <c r="AY804" s="17" t="s">
        <v>150</v>
      </c>
      <c r="BE804" s="175">
        <f>IF(N804="základní",J804,0)</f>
        <v>0</v>
      </c>
      <c r="BF804" s="175">
        <f>IF(N804="snížená",J804,0)</f>
        <v>0</v>
      </c>
      <c r="BG804" s="175">
        <f>IF(N804="zákl. přenesená",J804,0)</f>
        <v>0</v>
      </c>
      <c r="BH804" s="175">
        <f>IF(N804="sníž. přenesená",J804,0)</f>
        <v>0</v>
      </c>
      <c r="BI804" s="175">
        <f>IF(N804="nulová",J804,0)</f>
        <v>0</v>
      </c>
      <c r="BJ804" s="17" t="s">
        <v>84</v>
      </c>
      <c r="BK804" s="175">
        <f>ROUND(I804*H804,2)</f>
        <v>0</v>
      </c>
      <c r="BL804" s="17" t="s">
        <v>233</v>
      </c>
      <c r="BM804" s="174" t="s">
        <v>1325</v>
      </c>
    </row>
    <row r="805" spans="1:65" s="2" customFormat="1" ht="21.75" customHeight="1">
      <c r="A805" s="32"/>
      <c r="B805" s="161"/>
      <c r="C805" s="162" t="s">
        <v>1326</v>
      </c>
      <c r="D805" s="162" t="s">
        <v>152</v>
      </c>
      <c r="E805" s="163" t="s">
        <v>1327</v>
      </c>
      <c r="F805" s="164" t="s">
        <v>1328</v>
      </c>
      <c r="G805" s="165" t="s">
        <v>179</v>
      </c>
      <c r="H805" s="166">
        <v>2</v>
      </c>
      <c r="I805" s="167"/>
      <c r="J805" s="168">
        <f>ROUND(I805*H805,2)</f>
        <v>0</v>
      </c>
      <c r="K805" s="169"/>
      <c r="L805" s="33"/>
      <c r="M805" s="170" t="s">
        <v>1</v>
      </c>
      <c r="N805" s="171" t="s">
        <v>41</v>
      </c>
      <c r="O805" s="58"/>
      <c r="P805" s="172">
        <f>O805*H805</f>
        <v>0</v>
      </c>
      <c r="Q805" s="172">
        <v>0</v>
      </c>
      <c r="R805" s="172">
        <f>Q805*H805</f>
        <v>0</v>
      </c>
      <c r="S805" s="172">
        <v>0</v>
      </c>
      <c r="T805" s="173">
        <f>S805*H805</f>
        <v>0</v>
      </c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R805" s="174" t="s">
        <v>233</v>
      </c>
      <c r="AT805" s="174" t="s">
        <v>152</v>
      </c>
      <c r="AU805" s="174" t="s">
        <v>86</v>
      </c>
      <c r="AY805" s="17" t="s">
        <v>150</v>
      </c>
      <c r="BE805" s="175">
        <f>IF(N805="základní",J805,0)</f>
        <v>0</v>
      </c>
      <c r="BF805" s="175">
        <f>IF(N805="snížená",J805,0)</f>
        <v>0</v>
      </c>
      <c r="BG805" s="175">
        <f>IF(N805="zákl. přenesená",J805,0)</f>
        <v>0</v>
      </c>
      <c r="BH805" s="175">
        <f>IF(N805="sníž. přenesená",J805,0)</f>
        <v>0</v>
      </c>
      <c r="BI805" s="175">
        <f>IF(N805="nulová",J805,0)</f>
        <v>0</v>
      </c>
      <c r="BJ805" s="17" t="s">
        <v>84</v>
      </c>
      <c r="BK805" s="175">
        <f>ROUND(I805*H805,2)</f>
        <v>0</v>
      </c>
      <c r="BL805" s="17" t="s">
        <v>233</v>
      </c>
      <c r="BM805" s="174" t="s">
        <v>1329</v>
      </c>
    </row>
    <row r="806" spans="2:51" s="13" customFormat="1" ht="12">
      <c r="B806" s="176"/>
      <c r="D806" s="177" t="s">
        <v>158</v>
      </c>
      <c r="E806" s="178" t="s">
        <v>1</v>
      </c>
      <c r="F806" s="179" t="s">
        <v>554</v>
      </c>
      <c r="H806" s="180">
        <v>1</v>
      </c>
      <c r="I806" s="181"/>
      <c r="L806" s="176"/>
      <c r="M806" s="182"/>
      <c r="N806" s="183"/>
      <c r="O806" s="183"/>
      <c r="P806" s="183"/>
      <c r="Q806" s="183"/>
      <c r="R806" s="183"/>
      <c r="S806" s="183"/>
      <c r="T806" s="184"/>
      <c r="AT806" s="178" t="s">
        <v>158</v>
      </c>
      <c r="AU806" s="178" t="s">
        <v>86</v>
      </c>
      <c r="AV806" s="13" t="s">
        <v>86</v>
      </c>
      <c r="AW806" s="13" t="s">
        <v>34</v>
      </c>
      <c r="AX806" s="13" t="s">
        <v>76</v>
      </c>
      <c r="AY806" s="178" t="s">
        <v>150</v>
      </c>
    </row>
    <row r="807" spans="2:51" s="13" customFormat="1" ht="12">
      <c r="B807" s="176"/>
      <c r="D807" s="177" t="s">
        <v>158</v>
      </c>
      <c r="E807" s="178" t="s">
        <v>1</v>
      </c>
      <c r="F807" s="179" t="s">
        <v>1330</v>
      </c>
      <c r="H807" s="180">
        <v>1</v>
      </c>
      <c r="I807" s="181"/>
      <c r="L807" s="176"/>
      <c r="M807" s="182"/>
      <c r="N807" s="183"/>
      <c r="O807" s="183"/>
      <c r="P807" s="183"/>
      <c r="Q807" s="183"/>
      <c r="R807" s="183"/>
      <c r="S807" s="183"/>
      <c r="T807" s="184"/>
      <c r="AT807" s="178" t="s">
        <v>158</v>
      </c>
      <c r="AU807" s="178" t="s">
        <v>86</v>
      </c>
      <c r="AV807" s="13" t="s">
        <v>86</v>
      </c>
      <c r="AW807" s="13" t="s">
        <v>34</v>
      </c>
      <c r="AX807" s="13" t="s">
        <v>76</v>
      </c>
      <c r="AY807" s="178" t="s">
        <v>150</v>
      </c>
    </row>
    <row r="808" spans="1:65" s="2" customFormat="1" ht="16.5" customHeight="1">
      <c r="A808" s="32"/>
      <c r="B808" s="161"/>
      <c r="C808" s="185" t="s">
        <v>1331</v>
      </c>
      <c r="D808" s="185" t="s">
        <v>168</v>
      </c>
      <c r="E808" s="186" t="s">
        <v>1332</v>
      </c>
      <c r="F808" s="187" t="s">
        <v>1333</v>
      </c>
      <c r="G808" s="188" t="s">
        <v>179</v>
      </c>
      <c r="H808" s="189">
        <v>1</v>
      </c>
      <c r="I808" s="190"/>
      <c r="J808" s="191">
        <f>ROUND(I808*H808,2)</f>
        <v>0</v>
      </c>
      <c r="K808" s="192"/>
      <c r="L808" s="193"/>
      <c r="M808" s="194" t="s">
        <v>1</v>
      </c>
      <c r="N808" s="195" t="s">
        <v>41</v>
      </c>
      <c r="O808" s="58"/>
      <c r="P808" s="172">
        <f>O808*H808</f>
        <v>0</v>
      </c>
      <c r="Q808" s="172">
        <v>0.0024</v>
      </c>
      <c r="R808" s="172">
        <f>Q808*H808</f>
        <v>0.0024</v>
      </c>
      <c r="S808" s="172">
        <v>0</v>
      </c>
      <c r="T808" s="173">
        <f>S808*H808</f>
        <v>0</v>
      </c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R808" s="174" t="s">
        <v>342</v>
      </c>
      <c r="AT808" s="174" t="s">
        <v>168</v>
      </c>
      <c r="AU808" s="174" t="s">
        <v>86</v>
      </c>
      <c r="AY808" s="17" t="s">
        <v>150</v>
      </c>
      <c r="BE808" s="175">
        <f>IF(N808="základní",J808,0)</f>
        <v>0</v>
      </c>
      <c r="BF808" s="175">
        <f>IF(N808="snížená",J808,0)</f>
        <v>0</v>
      </c>
      <c r="BG808" s="175">
        <f>IF(N808="zákl. přenesená",J808,0)</f>
        <v>0</v>
      </c>
      <c r="BH808" s="175">
        <f>IF(N808="sníž. přenesená",J808,0)</f>
        <v>0</v>
      </c>
      <c r="BI808" s="175">
        <f>IF(N808="nulová",J808,0)</f>
        <v>0</v>
      </c>
      <c r="BJ808" s="17" t="s">
        <v>84</v>
      </c>
      <c r="BK808" s="175">
        <f>ROUND(I808*H808,2)</f>
        <v>0</v>
      </c>
      <c r="BL808" s="17" t="s">
        <v>233</v>
      </c>
      <c r="BM808" s="174" t="s">
        <v>1334</v>
      </c>
    </row>
    <row r="809" spans="2:51" s="13" customFormat="1" ht="12">
      <c r="B809" s="176"/>
      <c r="D809" s="177" t="s">
        <v>158</v>
      </c>
      <c r="E809" s="178" t="s">
        <v>1</v>
      </c>
      <c r="F809" s="179" t="s">
        <v>554</v>
      </c>
      <c r="H809" s="180">
        <v>1</v>
      </c>
      <c r="I809" s="181"/>
      <c r="L809" s="176"/>
      <c r="M809" s="182"/>
      <c r="N809" s="183"/>
      <c r="O809" s="183"/>
      <c r="P809" s="183"/>
      <c r="Q809" s="183"/>
      <c r="R809" s="183"/>
      <c r="S809" s="183"/>
      <c r="T809" s="184"/>
      <c r="AT809" s="178" t="s">
        <v>158</v>
      </c>
      <c r="AU809" s="178" t="s">
        <v>86</v>
      </c>
      <c r="AV809" s="13" t="s">
        <v>86</v>
      </c>
      <c r="AW809" s="13" t="s">
        <v>34</v>
      </c>
      <c r="AX809" s="13" t="s">
        <v>76</v>
      </c>
      <c r="AY809" s="178" t="s">
        <v>150</v>
      </c>
    </row>
    <row r="810" spans="1:65" s="2" customFormat="1" ht="16.5" customHeight="1">
      <c r="A810" s="32"/>
      <c r="B810" s="161"/>
      <c r="C810" s="185" t="s">
        <v>1335</v>
      </c>
      <c r="D810" s="185" t="s">
        <v>168</v>
      </c>
      <c r="E810" s="186" t="s">
        <v>1336</v>
      </c>
      <c r="F810" s="187" t="s">
        <v>1337</v>
      </c>
      <c r="G810" s="188" t="s">
        <v>179</v>
      </c>
      <c r="H810" s="189">
        <v>1</v>
      </c>
      <c r="I810" s="190"/>
      <c r="J810" s="191">
        <f>ROUND(I810*H810,2)</f>
        <v>0</v>
      </c>
      <c r="K810" s="192"/>
      <c r="L810" s="193"/>
      <c r="M810" s="194" t="s">
        <v>1</v>
      </c>
      <c r="N810" s="195" t="s">
        <v>41</v>
      </c>
      <c r="O810" s="58"/>
      <c r="P810" s="172">
        <f>O810*H810</f>
        <v>0</v>
      </c>
      <c r="Q810" s="172">
        <v>0.0024</v>
      </c>
      <c r="R810" s="172">
        <f>Q810*H810</f>
        <v>0.0024</v>
      </c>
      <c r="S810" s="172">
        <v>0</v>
      </c>
      <c r="T810" s="173">
        <f>S810*H810</f>
        <v>0</v>
      </c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R810" s="174" t="s">
        <v>342</v>
      </c>
      <c r="AT810" s="174" t="s">
        <v>168</v>
      </c>
      <c r="AU810" s="174" t="s">
        <v>86</v>
      </c>
      <c r="AY810" s="17" t="s">
        <v>150</v>
      </c>
      <c r="BE810" s="175">
        <f>IF(N810="základní",J810,0)</f>
        <v>0</v>
      </c>
      <c r="BF810" s="175">
        <f>IF(N810="snížená",J810,0)</f>
        <v>0</v>
      </c>
      <c r="BG810" s="175">
        <f>IF(N810="zákl. přenesená",J810,0)</f>
        <v>0</v>
      </c>
      <c r="BH810" s="175">
        <f>IF(N810="sníž. přenesená",J810,0)</f>
        <v>0</v>
      </c>
      <c r="BI810" s="175">
        <f>IF(N810="nulová",J810,0)</f>
        <v>0</v>
      </c>
      <c r="BJ810" s="17" t="s">
        <v>84</v>
      </c>
      <c r="BK810" s="175">
        <f>ROUND(I810*H810,2)</f>
        <v>0</v>
      </c>
      <c r="BL810" s="17" t="s">
        <v>233</v>
      </c>
      <c r="BM810" s="174" t="s">
        <v>1338</v>
      </c>
    </row>
    <row r="811" spans="1:65" s="2" customFormat="1" ht="44.25" customHeight="1">
      <c r="A811" s="32"/>
      <c r="B811" s="161"/>
      <c r="C811" s="162" t="s">
        <v>1339</v>
      </c>
      <c r="D811" s="162" t="s">
        <v>152</v>
      </c>
      <c r="E811" s="163" t="s">
        <v>1340</v>
      </c>
      <c r="F811" s="164" t="s">
        <v>1341</v>
      </c>
      <c r="G811" s="165" t="s">
        <v>179</v>
      </c>
      <c r="H811" s="166">
        <v>1</v>
      </c>
      <c r="I811" s="167"/>
      <c r="J811" s="168">
        <f>ROUND(I811*H811,2)</f>
        <v>0</v>
      </c>
      <c r="K811" s="169"/>
      <c r="L811" s="33"/>
      <c r="M811" s="170" t="s">
        <v>1</v>
      </c>
      <c r="N811" s="171" t="s">
        <v>41</v>
      </c>
      <c r="O811" s="58"/>
      <c r="P811" s="172">
        <f>O811*H811</f>
        <v>0</v>
      </c>
      <c r="Q811" s="172">
        <v>0.0165</v>
      </c>
      <c r="R811" s="172">
        <f>Q811*H811</f>
        <v>0.0165</v>
      </c>
      <c r="S811" s="172">
        <v>0</v>
      </c>
      <c r="T811" s="173">
        <f>S811*H811</f>
        <v>0</v>
      </c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R811" s="174" t="s">
        <v>233</v>
      </c>
      <c r="AT811" s="174" t="s">
        <v>152</v>
      </c>
      <c r="AU811" s="174" t="s">
        <v>86</v>
      </c>
      <c r="AY811" s="17" t="s">
        <v>150</v>
      </c>
      <c r="BE811" s="175">
        <f>IF(N811="základní",J811,0)</f>
        <v>0</v>
      </c>
      <c r="BF811" s="175">
        <f>IF(N811="snížená",J811,0)</f>
        <v>0</v>
      </c>
      <c r="BG811" s="175">
        <f>IF(N811="zákl. přenesená",J811,0)</f>
        <v>0</v>
      </c>
      <c r="BH811" s="175">
        <f>IF(N811="sníž. přenesená",J811,0)</f>
        <v>0</v>
      </c>
      <c r="BI811" s="175">
        <f>IF(N811="nulová",J811,0)</f>
        <v>0</v>
      </c>
      <c r="BJ811" s="17" t="s">
        <v>84</v>
      </c>
      <c r="BK811" s="175">
        <f>ROUND(I811*H811,2)</f>
        <v>0</v>
      </c>
      <c r="BL811" s="17" t="s">
        <v>233</v>
      </c>
      <c r="BM811" s="174" t="s">
        <v>1342</v>
      </c>
    </row>
    <row r="812" spans="2:51" s="13" customFormat="1" ht="12">
      <c r="B812" s="176"/>
      <c r="D812" s="177" t="s">
        <v>158</v>
      </c>
      <c r="E812" s="178" t="s">
        <v>1</v>
      </c>
      <c r="F812" s="179" t="s">
        <v>84</v>
      </c>
      <c r="H812" s="180">
        <v>1</v>
      </c>
      <c r="I812" s="181"/>
      <c r="L812" s="176"/>
      <c r="M812" s="182"/>
      <c r="N812" s="183"/>
      <c r="O812" s="183"/>
      <c r="P812" s="183"/>
      <c r="Q812" s="183"/>
      <c r="R812" s="183"/>
      <c r="S812" s="183"/>
      <c r="T812" s="184"/>
      <c r="AT812" s="178" t="s">
        <v>158</v>
      </c>
      <c r="AU812" s="178" t="s">
        <v>86</v>
      </c>
      <c r="AV812" s="13" t="s">
        <v>86</v>
      </c>
      <c r="AW812" s="13" t="s">
        <v>34</v>
      </c>
      <c r="AX812" s="13" t="s">
        <v>76</v>
      </c>
      <c r="AY812" s="178" t="s">
        <v>150</v>
      </c>
    </row>
    <row r="813" spans="1:65" s="2" customFormat="1" ht="21.75" customHeight="1">
      <c r="A813" s="32"/>
      <c r="B813" s="161"/>
      <c r="C813" s="162" t="s">
        <v>1343</v>
      </c>
      <c r="D813" s="162" t="s">
        <v>152</v>
      </c>
      <c r="E813" s="163" t="s">
        <v>1344</v>
      </c>
      <c r="F813" s="164" t="s">
        <v>1345</v>
      </c>
      <c r="G813" s="165" t="s">
        <v>179</v>
      </c>
      <c r="H813" s="166">
        <v>1</v>
      </c>
      <c r="I813" s="167"/>
      <c r="J813" s="168">
        <f>ROUND(I813*H813,2)</f>
        <v>0</v>
      </c>
      <c r="K813" s="169"/>
      <c r="L813" s="33"/>
      <c r="M813" s="170" t="s">
        <v>1</v>
      </c>
      <c r="N813" s="171" t="s">
        <v>41</v>
      </c>
      <c r="O813" s="58"/>
      <c r="P813" s="172">
        <f>O813*H813</f>
        <v>0</v>
      </c>
      <c r="Q813" s="172">
        <v>0</v>
      </c>
      <c r="R813" s="172">
        <f>Q813*H813</f>
        <v>0</v>
      </c>
      <c r="S813" s="172">
        <v>0.024</v>
      </c>
      <c r="T813" s="173">
        <f>S813*H813</f>
        <v>0.024</v>
      </c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R813" s="174" t="s">
        <v>233</v>
      </c>
      <c r="AT813" s="174" t="s">
        <v>152</v>
      </c>
      <c r="AU813" s="174" t="s">
        <v>86</v>
      </c>
      <c r="AY813" s="17" t="s">
        <v>150</v>
      </c>
      <c r="BE813" s="175">
        <f>IF(N813="základní",J813,0)</f>
        <v>0</v>
      </c>
      <c r="BF813" s="175">
        <f>IF(N813="snížená",J813,0)</f>
        <v>0</v>
      </c>
      <c r="BG813" s="175">
        <f>IF(N813="zákl. přenesená",J813,0)</f>
        <v>0</v>
      </c>
      <c r="BH813" s="175">
        <f>IF(N813="sníž. přenesená",J813,0)</f>
        <v>0</v>
      </c>
      <c r="BI813" s="175">
        <f>IF(N813="nulová",J813,0)</f>
        <v>0</v>
      </c>
      <c r="BJ813" s="17" t="s">
        <v>84</v>
      </c>
      <c r="BK813" s="175">
        <f>ROUND(I813*H813,2)</f>
        <v>0</v>
      </c>
      <c r="BL813" s="17" t="s">
        <v>233</v>
      </c>
      <c r="BM813" s="174" t="s">
        <v>1346</v>
      </c>
    </row>
    <row r="814" spans="2:51" s="13" customFormat="1" ht="12">
      <c r="B814" s="176"/>
      <c r="D814" s="177" t="s">
        <v>158</v>
      </c>
      <c r="E814" s="178" t="s">
        <v>1</v>
      </c>
      <c r="F814" s="179" t="s">
        <v>1347</v>
      </c>
      <c r="H814" s="180">
        <v>1</v>
      </c>
      <c r="I814" s="181"/>
      <c r="L814" s="176"/>
      <c r="M814" s="182"/>
      <c r="N814" s="183"/>
      <c r="O814" s="183"/>
      <c r="P814" s="183"/>
      <c r="Q814" s="183"/>
      <c r="R814" s="183"/>
      <c r="S814" s="183"/>
      <c r="T814" s="184"/>
      <c r="AT814" s="178" t="s">
        <v>158</v>
      </c>
      <c r="AU814" s="178" t="s">
        <v>86</v>
      </c>
      <c r="AV814" s="13" t="s">
        <v>86</v>
      </c>
      <c r="AW814" s="13" t="s">
        <v>34</v>
      </c>
      <c r="AX814" s="13" t="s">
        <v>76</v>
      </c>
      <c r="AY814" s="178" t="s">
        <v>150</v>
      </c>
    </row>
    <row r="815" spans="1:65" s="2" customFormat="1" ht="21.75" customHeight="1">
      <c r="A815" s="32"/>
      <c r="B815" s="161"/>
      <c r="C815" s="162" t="s">
        <v>1348</v>
      </c>
      <c r="D815" s="162" t="s">
        <v>152</v>
      </c>
      <c r="E815" s="163" t="s">
        <v>1349</v>
      </c>
      <c r="F815" s="164" t="s">
        <v>1350</v>
      </c>
      <c r="G815" s="165" t="s">
        <v>179</v>
      </c>
      <c r="H815" s="166">
        <v>8</v>
      </c>
      <c r="I815" s="167"/>
      <c r="J815" s="168">
        <f>ROUND(I815*H815,2)</f>
        <v>0</v>
      </c>
      <c r="K815" s="169"/>
      <c r="L815" s="33"/>
      <c r="M815" s="170" t="s">
        <v>1</v>
      </c>
      <c r="N815" s="171" t="s">
        <v>41</v>
      </c>
      <c r="O815" s="58"/>
      <c r="P815" s="172">
        <f>O815*H815</f>
        <v>0</v>
      </c>
      <c r="Q815" s="172">
        <v>0</v>
      </c>
      <c r="R815" s="172">
        <f>Q815*H815</f>
        <v>0</v>
      </c>
      <c r="S815" s="172">
        <v>0</v>
      </c>
      <c r="T815" s="173">
        <f>S815*H815</f>
        <v>0</v>
      </c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R815" s="174" t="s">
        <v>233</v>
      </c>
      <c r="AT815" s="174" t="s">
        <v>152</v>
      </c>
      <c r="AU815" s="174" t="s">
        <v>86</v>
      </c>
      <c r="AY815" s="17" t="s">
        <v>150</v>
      </c>
      <c r="BE815" s="175">
        <f>IF(N815="základní",J815,0)</f>
        <v>0</v>
      </c>
      <c r="BF815" s="175">
        <f>IF(N815="snížená",J815,0)</f>
        <v>0</v>
      </c>
      <c r="BG815" s="175">
        <f>IF(N815="zákl. přenesená",J815,0)</f>
        <v>0</v>
      </c>
      <c r="BH815" s="175">
        <f>IF(N815="sníž. přenesená",J815,0)</f>
        <v>0</v>
      </c>
      <c r="BI815" s="175">
        <f>IF(N815="nulová",J815,0)</f>
        <v>0</v>
      </c>
      <c r="BJ815" s="17" t="s">
        <v>84</v>
      </c>
      <c r="BK815" s="175">
        <f>ROUND(I815*H815,2)</f>
        <v>0</v>
      </c>
      <c r="BL815" s="17" t="s">
        <v>233</v>
      </c>
      <c r="BM815" s="174" t="s">
        <v>1351</v>
      </c>
    </row>
    <row r="816" spans="2:51" s="13" customFormat="1" ht="12">
      <c r="B816" s="176"/>
      <c r="D816" s="177" t="s">
        <v>158</v>
      </c>
      <c r="E816" s="178" t="s">
        <v>1</v>
      </c>
      <c r="F816" s="179" t="s">
        <v>1352</v>
      </c>
      <c r="H816" s="180">
        <v>8</v>
      </c>
      <c r="I816" s="181"/>
      <c r="L816" s="176"/>
      <c r="M816" s="182"/>
      <c r="N816" s="183"/>
      <c r="O816" s="183"/>
      <c r="P816" s="183"/>
      <c r="Q816" s="183"/>
      <c r="R816" s="183"/>
      <c r="S816" s="183"/>
      <c r="T816" s="184"/>
      <c r="AT816" s="178" t="s">
        <v>158</v>
      </c>
      <c r="AU816" s="178" t="s">
        <v>86</v>
      </c>
      <c r="AV816" s="13" t="s">
        <v>86</v>
      </c>
      <c r="AW816" s="13" t="s">
        <v>34</v>
      </c>
      <c r="AX816" s="13" t="s">
        <v>76</v>
      </c>
      <c r="AY816" s="178" t="s">
        <v>150</v>
      </c>
    </row>
    <row r="817" spans="1:65" s="2" customFormat="1" ht="16.5" customHeight="1">
      <c r="A817" s="32"/>
      <c r="B817" s="161"/>
      <c r="C817" s="185" t="s">
        <v>1353</v>
      </c>
      <c r="D817" s="185" t="s">
        <v>168</v>
      </c>
      <c r="E817" s="186" t="s">
        <v>1354</v>
      </c>
      <c r="F817" s="187" t="s">
        <v>1355</v>
      </c>
      <c r="G817" s="188" t="s">
        <v>296</v>
      </c>
      <c r="H817" s="189">
        <v>10.8</v>
      </c>
      <c r="I817" s="190"/>
      <c r="J817" s="191">
        <f>ROUND(I817*H817,2)</f>
        <v>0</v>
      </c>
      <c r="K817" s="192"/>
      <c r="L817" s="193"/>
      <c r="M817" s="194" t="s">
        <v>1</v>
      </c>
      <c r="N817" s="195" t="s">
        <v>41</v>
      </c>
      <c r="O817" s="58"/>
      <c r="P817" s="172">
        <f>O817*H817</f>
        <v>0</v>
      </c>
      <c r="Q817" s="172">
        <v>0.0015</v>
      </c>
      <c r="R817" s="172">
        <f>Q817*H817</f>
        <v>0.016200000000000003</v>
      </c>
      <c r="S817" s="172">
        <v>0</v>
      </c>
      <c r="T817" s="173">
        <f>S817*H817</f>
        <v>0</v>
      </c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R817" s="174" t="s">
        <v>342</v>
      </c>
      <c r="AT817" s="174" t="s">
        <v>168</v>
      </c>
      <c r="AU817" s="174" t="s">
        <v>86</v>
      </c>
      <c r="AY817" s="17" t="s">
        <v>150</v>
      </c>
      <c r="BE817" s="175">
        <f>IF(N817="základní",J817,0)</f>
        <v>0</v>
      </c>
      <c r="BF817" s="175">
        <f>IF(N817="snížená",J817,0)</f>
        <v>0</v>
      </c>
      <c r="BG817" s="175">
        <f>IF(N817="zákl. přenesená",J817,0)</f>
        <v>0</v>
      </c>
      <c r="BH817" s="175">
        <f>IF(N817="sníž. přenesená",J817,0)</f>
        <v>0</v>
      </c>
      <c r="BI817" s="175">
        <f>IF(N817="nulová",J817,0)</f>
        <v>0</v>
      </c>
      <c r="BJ817" s="17" t="s">
        <v>84</v>
      </c>
      <c r="BK817" s="175">
        <f>ROUND(I817*H817,2)</f>
        <v>0</v>
      </c>
      <c r="BL817" s="17" t="s">
        <v>233</v>
      </c>
      <c r="BM817" s="174" t="s">
        <v>1356</v>
      </c>
    </row>
    <row r="818" spans="2:51" s="13" customFormat="1" ht="12">
      <c r="B818" s="176"/>
      <c r="D818" s="177" t="s">
        <v>158</v>
      </c>
      <c r="E818" s="178" t="s">
        <v>1</v>
      </c>
      <c r="F818" s="179" t="s">
        <v>1357</v>
      </c>
      <c r="H818" s="180">
        <v>10.8</v>
      </c>
      <c r="I818" s="181"/>
      <c r="L818" s="176"/>
      <c r="M818" s="182"/>
      <c r="N818" s="183"/>
      <c r="O818" s="183"/>
      <c r="P818" s="183"/>
      <c r="Q818" s="183"/>
      <c r="R818" s="183"/>
      <c r="S818" s="183"/>
      <c r="T818" s="184"/>
      <c r="AT818" s="178" t="s">
        <v>158</v>
      </c>
      <c r="AU818" s="178" t="s">
        <v>86</v>
      </c>
      <c r="AV818" s="13" t="s">
        <v>86</v>
      </c>
      <c r="AW818" s="13" t="s">
        <v>34</v>
      </c>
      <c r="AX818" s="13" t="s">
        <v>76</v>
      </c>
      <c r="AY818" s="178" t="s">
        <v>150</v>
      </c>
    </row>
    <row r="819" spans="1:65" s="2" customFormat="1" ht="21.75" customHeight="1">
      <c r="A819" s="32"/>
      <c r="B819" s="161"/>
      <c r="C819" s="162" t="s">
        <v>1358</v>
      </c>
      <c r="D819" s="162" t="s">
        <v>152</v>
      </c>
      <c r="E819" s="163" t="s">
        <v>1359</v>
      </c>
      <c r="F819" s="164" t="s">
        <v>1360</v>
      </c>
      <c r="G819" s="165" t="s">
        <v>179</v>
      </c>
      <c r="H819" s="166">
        <v>12</v>
      </c>
      <c r="I819" s="167"/>
      <c r="J819" s="168">
        <f>ROUND(I819*H819,2)</f>
        <v>0</v>
      </c>
      <c r="K819" s="169"/>
      <c r="L819" s="33"/>
      <c r="M819" s="170" t="s">
        <v>1</v>
      </c>
      <c r="N819" s="171" t="s">
        <v>41</v>
      </c>
      <c r="O819" s="58"/>
      <c r="P819" s="172">
        <f>O819*H819</f>
        <v>0</v>
      </c>
      <c r="Q819" s="172">
        <v>0</v>
      </c>
      <c r="R819" s="172">
        <f>Q819*H819</f>
        <v>0</v>
      </c>
      <c r="S819" s="172">
        <v>0</v>
      </c>
      <c r="T819" s="173">
        <f>S819*H819</f>
        <v>0</v>
      </c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R819" s="174" t="s">
        <v>233</v>
      </c>
      <c r="AT819" s="174" t="s">
        <v>152</v>
      </c>
      <c r="AU819" s="174" t="s">
        <v>86</v>
      </c>
      <c r="AY819" s="17" t="s">
        <v>150</v>
      </c>
      <c r="BE819" s="175">
        <f>IF(N819="základní",J819,0)</f>
        <v>0</v>
      </c>
      <c r="BF819" s="175">
        <f>IF(N819="snížená",J819,0)</f>
        <v>0</v>
      </c>
      <c r="BG819" s="175">
        <f>IF(N819="zákl. přenesená",J819,0)</f>
        <v>0</v>
      </c>
      <c r="BH819" s="175">
        <f>IF(N819="sníž. přenesená",J819,0)</f>
        <v>0</v>
      </c>
      <c r="BI819" s="175">
        <f>IF(N819="nulová",J819,0)</f>
        <v>0</v>
      </c>
      <c r="BJ819" s="17" t="s">
        <v>84</v>
      </c>
      <c r="BK819" s="175">
        <f>ROUND(I819*H819,2)</f>
        <v>0</v>
      </c>
      <c r="BL819" s="17" t="s">
        <v>233</v>
      </c>
      <c r="BM819" s="174" t="s">
        <v>1361</v>
      </c>
    </row>
    <row r="820" spans="2:51" s="13" customFormat="1" ht="12">
      <c r="B820" s="176"/>
      <c r="D820" s="177" t="s">
        <v>158</v>
      </c>
      <c r="E820" s="178" t="s">
        <v>1</v>
      </c>
      <c r="F820" s="179" t="s">
        <v>1362</v>
      </c>
      <c r="H820" s="180">
        <v>5</v>
      </c>
      <c r="I820" s="181"/>
      <c r="L820" s="176"/>
      <c r="M820" s="182"/>
      <c r="N820" s="183"/>
      <c r="O820" s="183"/>
      <c r="P820" s="183"/>
      <c r="Q820" s="183"/>
      <c r="R820" s="183"/>
      <c r="S820" s="183"/>
      <c r="T820" s="184"/>
      <c r="AT820" s="178" t="s">
        <v>158</v>
      </c>
      <c r="AU820" s="178" t="s">
        <v>86</v>
      </c>
      <c r="AV820" s="13" t="s">
        <v>86</v>
      </c>
      <c r="AW820" s="13" t="s">
        <v>34</v>
      </c>
      <c r="AX820" s="13" t="s">
        <v>76</v>
      </c>
      <c r="AY820" s="178" t="s">
        <v>150</v>
      </c>
    </row>
    <row r="821" spans="2:51" s="13" customFormat="1" ht="12">
      <c r="B821" s="176"/>
      <c r="D821" s="177" t="s">
        <v>158</v>
      </c>
      <c r="E821" s="178" t="s">
        <v>1</v>
      </c>
      <c r="F821" s="179" t="s">
        <v>1363</v>
      </c>
      <c r="H821" s="180">
        <v>1</v>
      </c>
      <c r="I821" s="181"/>
      <c r="L821" s="176"/>
      <c r="M821" s="182"/>
      <c r="N821" s="183"/>
      <c r="O821" s="183"/>
      <c r="P821" s="183"/>
      <c r="Q821" s="183"/>
      <c r="R821" s="183"/>
      <c r="S821" s="183"/>
      <c r="T821" s="184"/>
      <c r="AT821" s="178" t="s">
        <v>158</v>
      </c>
      <c r="AU821" s="178" t="s">
        <v>86</v>
      </c>
      <c r="AV821" s="13" t="s">
        <v>86</v>
      </c>
      <c r="AW821" s="13" t="s">
        <v>34</v>
      </c>
      <c r="AX821" s="13" t="s">
        <v>76</v>
      </c>
      <c r="AY821" s="178" t="s">
        <v>150</v>
      </c>
    </row>
    <row r="822" spans="2:51" s="13" customFormat="1" ht="12">
      <c r="B822" s="176"/>
      <c r="D822" s="177" t="s">
        <v>158</v>
      </c>
      <c r="E822" s="178" t="s">
        <v>1</v>
      </c>
      <c r="F822" s="179" t="s">
        <v>1364</v>
      </c>
      <c r="H822" s="180">
        <v>3</v>
      </c>
      <c r="I822" s="181"/>
      <c r="L822" s="176"/>
      <c r="M822" s="182"/>
      <c r="N822" s="183"/>
      <c r="O822" s="183"/>
      <c r="P822" s="183"/>
      <c r="Q822" s="183"/>
      <c r="R822" s="183"/>
      <c r="S822" s="183"/>
      <c r="T822" s="184"/>
      <c r="AT822" s="178" t="s">
        <v>158</v>
      </c>
      <c r="AU822" s="178" t="s">
        <v>86</v>
      </c>
      <c r="AV822" s="13" t="s">
        <v>86</v>
      </c>
      <c r="AW822" s="13" t="s">
        <v>34</v>
      </c>
      <c r="AX822" s="13" t="s">
        <v>76</v>
      </c>
      <c r="AY822" s="178" t="s">
        <v>150</v>
      </c>
    </row>
    <row r="823" spans="2:51" s="13" customFormat="1" ht="12">
      <c r="B823" s="176"/>
      <c r="D823" s="177" t="s">
        <v>158</v>
      </c>
      <c r="E823" s="178" t="s">
        <v>1</v>
      </c>
      <c r="F823" s="179" t="s">
        <v>1365</v>
      </c>
      <c r="H823" s="180">
        <v>3</v>
      </c>
      <c r="I823" s="181"/>
      <c r="L823" s="176"/>
      <c r="M823" s="182"/>
      <c r="N823" s="183"/>
      <c r="O823" s="183"/>
      <c r="P823" s="183"/>
      <c r="Q823" s="183"/>
      <c r="R823" s="183"/>
      <c r="S823" s="183"/>
      <c r="T823" s="184"/>
      <c r="AT823" s="178" t="s">
        <v>158</v>
      </c>
      <c r="AU823" s="178" t="s">
        <v>86</v>
      </c>
      <c r="AV823" s="13" t="s">
        <v>86</v>
      </c>
      <c r="AW823" s="13" t="s">
        <v>34</v>
      </c>
      <c r="AX823" s="13" t="s">
        <v>76</v>
      </c>
      <c r="AY823" s="178" t="s">
        <v>150</v>
      </c>
    </row>
    <row r="824" spans="1:65" s="2" customFormat="1" ht="16.5" customHeight="1">
      <c r="A824" s="32"/>
      <c r="B824" s="161"/>
      <c r="C824" s="185" t="s">
        <v>1366</v>
      </c>
      <c r="D824" s="185" t="s">
        <v>168</v>
      </c>
      <c r="E824" s="186" t="s">
        <v>1367</v>
      </c>
      <c r="F824" s="187" t="s">
        <v>1368</v>
      </c>
      <c r="G824" s="188" t="s">
        <v>296</v>
      </c>
      <c r="H824" s="189">
        <v>1.35</v>
      </c>
      <c r="I824" s="190"/>
      <c r="J824" s="191">
        <f>ROUND(I824*H824,2)</f>
        <v>0</v>
      </c>
      <c r="K824" s="192"/>
      <c r="L824" s="193"/>
      <c r="M824" s="194" t="s">
        <v>1</v>
      </c>
      <c r="N824" s="195" t="s">
        <v>41</v>
      </c>
      <c r="O824" s="58"/>
      <c r="P824" s="172">
        <f>O824*H824</f>
        <v>0</v>
      </c>
      <c r="Q824" s="172">
        <v>0.0018</v>
      </c>
      <c r="R824" s="172">
        <f>Q824*H824</f>
        <v>0.0024300000000000003</v>
      </c>
      <c r="S824" s="172">
        <v>0</v>
      </c>
      <c r="T824" s="173">
        <f>S824*H824</f>
        <v>0</v>
      </c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R824" s="174" t="s">
        <v>342</v>
      </c>
      <c r="AT824" s="174" t="s">
        <v>168</v>
      </c>
      <c r="AU824" s="174" t="s">
        <v>86</v>
      </c>
      <c r="AY824" s="17" t="s">
        <v>150</v>
      </c>
      <c r="BE824" s="175">
        <f>IF(N824="základní",J824,0)</f>
        <v>0</v>
      </c>
      <c r="BF824" s="175">
        <f>IF(N824="snížená",J824,0)</f>
        <v>0</v>
      </c>
      <c r="BG824" s="175">
        <f>IF(N824="zákl. přenesená",J824,0)</f>
        <v>0</v>
      </c>
      <c r="BH824" s="175">
        <f>IF(N824="sníž. přenesená",J824,0)</f>
        <v>0</v>
      </c>
      <c r="BI824" s="175">
        <f>IF(N824="nulová",J824,0)</f>
        <v>0</v>
      </c>
      <c r="BJ824" s="17" t="s">
        <v>84</v>
      </c>
      <c r="BK824" s="175">
        <f>ROUND(I824*H824,2)</f>
        <v>0</v>
      </c>
      <c r="BL824" s="17" t="s">
        <v>233</v>
      </c>
      <c r="BM824" s="174" t="s">
        <v>1369</v>
      </c>
    </row>
    <row r="825" spans="2:51" s="13" customFormat="1" ht="12">
      <c r="B825" s="176"/>
      <c r="D825" s="177" t="s">
        <v>158</v>
      </c>
      <c r="E825" s="178" t="s">
        <v>1</v>
      </c>
      <c r="F825" s="179" t="s">
        <v>1370</v>
      </c>
      <c r="H825" s="180">
        <v>1.35</v>
      </c>
      <c r="I825" s="181"/>
      <c r="L825" s="176"/>
      <c r="M825" s="182"/>
      <c r="N825" s="183"/>
      <c r="O825" s="183"/>
      <c r="P825" s="183"/>
      <c r="Q825" s="183"/>
      <c r="R825" s="183"/>
      <c r="S825" s="183"/>
      <c r="T825" s="184"/>
      <c r="AT825" s="178" t="s">
        <v>158</v>
      </c>
      <c r="AU825" s="178" t="s">
        <v>86</v>
      </c>
      <c r="AV825" s="13" t="s">
        <v>86</v>
      </c>
      <c r="AW825" s="13" t="s">
        <v>34</v>
      </c>
      <c r="AX825" s="13" t="s">
        <v>76</v>
      </c>
      <c r="AY825" s="178" t="s">
        <v>150</v>
      </c>
    </row>
    <row r="826" spans="1:65" s="2" customFormat="1" ht="16.5" customHeight="1">
      <c r="A826" s="32"/>
      <c r="B826" s="161"/>
      <c r="C826" s="185" t="s">
        <v>1371</v>
      </c>
      <c r="D826" s="185" t="s">
        <v>168</v>
      </c>
      <c r="E826" s="186" t="s">
        <v>1372</v>
      </c>
      <c r="F826" s="187" t="s">
        <v>1373</v>
      </c>
      <c r="G826" s="188" t="s">
        <v>296</v>
      </c>
      <c r="H826" s="189">
        <v>10.15</v>
      </c>
      <c r="I826" s="190"/>
      <c r="J826" s="191">
        <f>ROUND(I826*H826,2)</f>
        <v>0</v>
      </c>
      <c r="K826" s="192"/>
      <c r="L826" s="193"/>
      <c r="M826" s="194" t="s">
        <v>1</v>
      </c>
      <c r="N826" s="195" t="s">
        <v>41</v>
      </c>
      <c r="O826" s="58"/>
      <c r="P826" s="172">
        <f>O826*H826</f>
        <v>0</v>
      </c>
      <c r="Q826" s="172">
        <v>0.003</v>
      </c>
      <c r="R826" s="172">
        <f>Q826*H826</f>
        <v>0.03045</v>
      </c>
      <c r="S826" s="172">
        <v>0</v>
      </c>
      <c r="T826" s="173">
        <f>S826*H826</f>
        <v>0</v>
      </c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R826" s="174" t="s">
        <v>342</v>
      </c>
      <c r="AT826" s="174" t="s">
        <v>168</v>
      </c>
      <c r="AU826" s="174" t="s">
        <v>86</v>
      </c>
      <c r="AY826" s="17" t="s">
        <v>150</v>
      </c>
      <c r="BE826" s="175">
        <f>IF(N826="základní",J826,0)</f>
        <v>0</v>
      </c>
      <c r="BF826" s="175">
        <f>IF(N826="snížená",J826,0)</f>
        <v>0</v>
      </c>
      <c r="BG826" s="175">
        <f>IF(N826="zákl. přenesená",J826,0)</f>
        <v>0</v>
      </c>
      <c r="BH826" s="175">
        <f>IF(N826="sníž. přenesená",J826,0)</f>
        <v>0</v>
      </c>
      <c r="BI826" s="175">
        <f>IF(N826="nulová",J826,0)</f>
        <v>0</v>
      </c>
      <c r="BJ826" s="17" t="s">
        <v>84</v>
      </c>
      <c r="BK826" s="175">
        <f>ROUND(I826*H826,2)</f>
        <v>0</v>
      </c>
      <c r="BL826" s="17" t="s">
        <v>233</v>
      </c>
      <c r="BM826" s="174" t="s">
        <v>1374</v>
      </c>
    </row>
    <row r="827" spans="2:51" s="13" customFormat="1" ht="12">
      <c r="B827" s="176"/>
      <c r="D827" s="177" t="s">
        <v>158</v>
      </c>
      <c r="E827" s="178" t="s">
        <v>1</v>
      </c>
      <c r="F827" s="179" t="s">
        <v>1375</v>
      </c>
      <c r="H827" s="180">
        <v>7.5</v>
      </c>
      <c r="I827" s="181"/>
      <c r="L827" s="176"/>
      <c r="M827" s="182"/>
      <c r="N827" s="183"/>
      <c r="O827" s="183"/>
      <c r="P827" s="183"/>
      <c r="Q827" s="183"/>
      <c r="R827" s="183"/>
      <c r="S827" s="183"/>
      <c r="T827" s="184"/>
      <c r="AT827" s="178" t="s">
        <v>158</v>
      </c>
      <c r="AU827" s="178" t="s">
        <v>86</v>
      </c>
      <c r="AV827" s="13" t="s">
        <v>86</v>
      </c>
      <c r="AW827" s="13" t="s">
        <v>34</v>
      </c>
      <c r="AX827" s="13" t="s">
        <v>76</v>
      </c>
      <c r="AY827" s="178" t="s">
        <v>150</v>
      </c>
    </row>
    <row r="828" spans="2:51" s="13" customFormat="1" ht="12">
      <c r="B828" s="176"/>
      <c r="D828" s="177" t="s">
        <v>158</v>
      </c>
      <c r="E828" s="178" t="s">
        <v>1</v>
      </c>
      <c r="F828" s="179" t="s">
        <v>1376</v>
      </c>
      <c r="H828" s="180">
        <v>1.3</v>
      </c>
      <c r="I828" s="181"/>
      <c r="L828" s="176"/>
      <c r="M828" s="182"/>
      <c r="N828" s="183"/>
      <c r="O828" s="183"/>
      <c r="P828" s="183"/>
      <c r="Q828" s="183"/>
      <c r="R828" s="183"/>
      <c r="S828" s="183"/>
      <c r="T828" s="184"/>
      <c r="AT828" s="178" t="s">
        <v>158</v>
      </c>
      <c r="AU828" s="178" t="s">
        <v>86</v>
      </c>
      <c r="AV828" s="13" t="s">
        <v>86</v>
      </c>
      <c r="AW828" s="13" t="s">
        <v>34</v>
      </c>
      <c r="AX828" s="13" t="s">
        <v>76</v>
      </c>
      <c r="AY828" s="178" t="s">
        <v>150</v>
      </c>
    </row>
    <row r="829" spans="2:51" s="13" customFormat="1" ht="12">
      <c r="B829" s="176"/>
      <c r="D829" s="177" t="s">
        <v>158</v>
      </c>
      <c r="E829" s="178" t="s">
        <v>1</v>
      </c>
      <c r="F829" s="179" t="s">
        <v>1377</v>
      </c>
      <c r="H829" s="180">
        <v>1.35</v>
      </c>
      <c r="I829" s="181"/>
      <c r="L829" s="176"/>
      <c r="M829" s="182"/>
      <c r="N829" s="183"/>
      <c r="O829" s="183"/>
      <c r="P829" s="183"/>
      <c r="Q829" s="183"/>
      <c r="R829" s="183"/>
      <c r="S829" s="183"/>
      <c r="T829" s="184"/>
      <c r="AT829" s="178" t="s">
        <v>158</v>
      </c>
      <c r="AU829" s="178" t="s">
        <v>86</v>
      </c>
      <c r="AV829" s="13" t="s">
        <v>86</v>
      </c>
      <c r="AW829" s="13" t="s">
        <v>34</v>
      </c>
      <c r="AX829" s="13" t="s">
        <v>76</v>
      </c>
      <c r="AY829" s="178" t="s">
        <v>150</v>
      </c>
    </row>
    <row r="830" spans="1:65" s="2" customFormat="1" ht="16.5" customHeight="1">
      <c r="A830" s="32"/>
      <c r="B830" s="161"/>
      <c r="C830" s="185" t="s">
        <v>1378</v>
      </c>
      <c r="D830" s="185" t="s">
        <v>168</v>
      </c>
      <c r="E830" s="186" t="s">
        <v>1379</v>
      </c>
      <c r="F830" s="187" t="s">
        <v>1380</v>
      </c>
      <c r="G830" s="188" t="s">
        <v>296</v>
      </c>
      <c r="H830" s="189">
        <v>3.35</v>
      </c>
      <c r="I830" s="190"/>
      <c r="J830" s="191">
        <f>ROUND(I830*H830,2)</f>
        <v>0</v>
      </c>
      <c r="K830" s="192"/>
      <c r="L830" s="193"/>
      <c r="M830" s="194" t="s">
        <v>1</v>
      </c>
      <c r="N830" s="195" t="s">
        <v>41</v>
      </c>
      <c r="O830" s="58"/>
      <c r="P830" s="172">
        <f>O830*H830</f>
        <v>0</v>
      </c>
      <c r="Q830" s="172">
        <v>0.003</v>
      </c>
      <c r="R830" s="172">
        <f>Q830*H830</f>
        <v>0.01005</v>
      </c>
      <c r="S830" s="172">
        <v>0</v>
      </c>
      <c r="T830" s="173">
        <f>S830*H830</f>
        <v>0</v>
      </c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R830" s="174" t="s">
        <v>342</v>
      </c>
      <c r="AT830" s="174" t="s">
        <v>168</v>
      </c>
      <c r="AU830" s="174" t="s">
        <v>86</v>
      </c>
      <c r="AY830" s="17" t="s">
        <v>150</v>
      </c>
      <c r="BE830" s="175">
        <f>IF(N830="základní",J830,0)</f>
        <v>0</v>
      </c>
      <c r="BF830" s="175">
        <f>IF(N830="snížená",J830,0)</f>
        <v>0</v>
      </c>
      <c r="BG830" s="175">
        <f>IF(N830="zákl. přenesená",J830,0)</f>
        <v>0</v>
      </c>
      <c r="BH830" s="175">
        <f>IF(N830="sníž. přenesená",J830,0)</f>
        <v>0</v>
      </c>
      <c r="BI830" s="175">
        <f>IF(N830="nulová",J830,0)</f>
        <v>0</v>
      </c>
      <c r="BJ830" s="17" t="s">
        <v>84</v>
      </c>
      <c r="BK830" s="175">
        <f>ROUND(I830*H830,2)</f>
        <v>0</v>
      </c>
      <c r="BL830" s="17" t="s">
        <v>233</v>
      </c>
      <c r="BM830" s="174" t="s">
        <v>1381</v>
      </c>
    </row>
    <row r="831" spans="2:51" s="13" customFormat="1" ht="12">
      <c r="B831" s="176"/>
      <c r="D831" s="177" t="s">
        <v>158</v>
      </c>
      <c r="E831" s="178" t="s">
        <v>1</v>
      </c>
      <c r="F831" s="179" t="s">
        <v>1382</v>
      </c>
      <c r="H831" s="180">
        <v>1.35</v>
      </c>
      <c r="I831" s="181"/>
      <c r="L831" s="176"/>
      <c r="M831" s="182"/>
      <c r="N831" s="183"/>
      <c r="O831" s="183"/>
      <c r="P831" s="183"/>
      <c r="Q831" s="183"/>
      <c r="R831" s="183"/>
      <c r="S831" s="183"/>
      <c r="T831" s="184"/>
      <c r="AT831" s="178" t="s">
        <v>158</v>
      </c>
      <c r="AU831" s="178" t="s">
        <v>86</v>
      </c>
      <c r="AV831" s="13" t="s">
        <v>86</v>
      </c>
      <c r="AW831" s="13" t="s">
        <v>34</v>
      </c>
      <c r="AX831" s="13" t="s">
        <v>76</v>
      </c>
      <c r="AY831" s="178" t="s">
        <v>150</v>
      </c>
    </row>
    <row r="832" spans="2:51" s="13" customFormat="1" ht="12">
      <c r="B832" s="176"/>
      <c r="D832" s="177" t="s">
        <v>158</v>
      </c>
      <c r="E832" s="178" t="s">
        <v>1</v>
      </c>
      <c r="F832" s="179" t="s">
        <v>1383</v>
      </c>
      <c r="H832" s="180">
        <v>2</v>
      </c>
      <c r="I832" s="181"/>
      <c r="L832" s="176"/>
      <c r="M832" s="182"/>
      <c r="N832" s="183"/>
      <c r="O832" s="183"/>
      <c r="P832" s="183"/>
      <c r="Q832" s="183"/>
      <c r="R832" s="183"/>
      <c r="S832" s="183"/>
      <c r="T832" s="184"/>
      <c r="AT832" s="178" t="s">
        <v>158</v>
      </c>
      <c r="AU832" s="178" t="s">
        <v>86</v>
      </c>
      <c r="AV832" s="13" t="s">
        <v>86</v>
      </c>
      <c r="AW832" s="13" t="s">
        <v>34</v>
      </c>
      <c r="AX832" s="13" t="s">
        <v>76</v>
      </c>
      <c r="AY832" s="178" t="s">
        <v>150</v>
      </c>
    </row>
    <row r="833" spans="1:65" s="2" customFormat="1" ht="16.5" customHeight="1">
      <c r="A833" s="32"/>
      <c r="B833" s="161"/>
      <c r="C833" s="185" t="s">
        <v>1384</v>
      </c>
      <c r="D833" s="185" t="s">
        <v>168</v>
      </c>
      <c r="E833" s="186" t="s">
        <v>1385</v>
      </c>
      <c r="F833" s="187" t="s">
        <v>1386</v>
      </c>
      <c r="G833" s="188" t="s">
        <v>296</v>
      </c>
      <c r="H833" s="189">
        <v>1</v>
      </c>
      <c r="I833" s="190"/>
      <c r="J833" s="191">
        <f>ROUND(I833*H833,2)</f>
        <v>0</v>
      </c>
      <c r="K833" s="192"/>
      <c r="L833" s="193"/>
      <c r="M833" s="194" t="s">
        <v>1</v>
      </c>
      <c r="N833" s="195" t="s">
        <v>41</v>
      </c>
      <c r="O833" s="58"/>
      <c r="P833" s="172">
        <f>O833*H833</f>
        <v>0</v>
      </c>
      <c r="Q833" s="172">
        <v>0.003</v>
      </c>
      <c r="R833" s="172">
        <f>Q833*H833</f>
        <v>0.003</v>
      </c>
      <c r="S833" s="172">
        <v>0</v>
      </c>
      <c r="T833" s="173">
        <f>S833*H833</f>
        <v>0</v>
      </c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R833" s="174" t="s">
        <v>342</v>
      </c>
      <c r="AT833" s="174" t="s">
        <v>168</v>
      </c>
      <c r="AU833" s="174" t="s">
        <v>86</v>
      </c>
      <c r="AY833" s="17" t="s">
        <v>150</v>
      </c>
      <c r="BE833" s="175">
        <f>IF(N833="základní",J833,0)</f>
        <v>0</v>
      </c>
      <c r="BF833" s="175">
        <f>IF(N833="snížená",J833,0)</f>
        <v>0</v>
      </c>
      <c r="BG833" s="175">
        <f>IF(N833="zákl. přenesená",J833,0)</f>
        <v>0</v>
      </c>
      <c r="BH833" s="175">
        <f>IF(N833="sníž. přenesená",J833,0)</f>
        <v>0</v>
      </c>
      <c r="BI833" s="175">
        <f>IF(N833="nulová",J833,0)</f>
        <v>0</v>
      </c>
      <c r="BJ833" s="17" t="s">
        <v>84</v>
      </c>
      <c r="BK833" s="175">
        <f>ROUND(I833*H833,2)</f>
        <v>0</v>
      </c>
      <c r="BL833" s="17" t="s">
        <v>233</v>
      </c>
      <c r="BM833" s="174" t="s">
        <v>1387</v>
      </c>
    </row>
    <row r="834" spans="2:51" s="13" customFormat="1" ht="12">
      <c r="B834" s="176"/>
      <c r="D834" s="177" t="s">
        <v>158</v>
      </c>
      <c r="E834" s="178" t="s">
        <v>1</v>
      </c>
      <c r="F834" s="179" t="s">
        <v>1388</v>
      </c>
      <c r="H834" s="180">
        <v>1</v>
      </c>
      <c r="I834" s="181"/>
      <c r="L834" s="176"/>
      <c r="M834" s="182"/>
      <c r="N834" s="183"/>
      <c r="O834" s="183"/>
      <c r="P834" s="183"/>
      <c r="Q834" s="183"/>
      <c r="R834" s="183"/>
      <c r="S834" s="183"/>
      <c r="T834" s="184"/>
      <c r="AT834" s="178" t="s">
        <v>158</v>
      </c>
      <c r="AU834" s="178" t="s">
        <v>86</v>
      </c>
      <c r="AV834" s="13" t="s">
        <v>86</v>
      </c>
      <c r="AW834" s="13" t="s">
        <v>34</v>
      </c>
      <c r="AX834" s="13" t="s">
        <v>76</v>
      </c>
      <c r="AY834" s="178" t="s">
        <v>150</v>
      </c>
    </row>
    <row r="835" spans="1:65" s="2" customFormat="1" ht="21.75" customHeight="1">
      <c r="A835" s="32"/>
      <c r="B835" s="161"/>
      <c r="C835" s="162" t="s">
        <v>1389</v>
      </c>
      <c r="D835" s="162" t="s">
        <v>152</v>
      </c>
      <c r="E835" s="163" t="s">
        <v>1390</v>
      </c>
      <c r="F835" s="164" t="s">
        <v>1391</v>
      </c>
      <c r="G835" s="165" t="s">
        <v>718</v>
      </c>
      <c r="H835" s="166">
        <v>3.009</v>
      </c>
      <c r="I835" s="167"/>
      <c r="J835" s="168">
        <f>ROUND(I835*H835,2)</f>
        <v>0</v>
      </c>
      <c r="K835" s="169"/>
      <c r="L835" s="33"/>
      <c r="M835" s="170" t="s">
        <v>1</v>
      </c>
      <c r="N835" s="171" t="s">
        <v>41</v>
      </c>
      <c r="O835" s="58"/>
      <c r="P835" s="172">
        <f>O835*H835</f>
        <v>0</v>
      </c>
      <c r="Q835" s="172">
        <v>0</v>
      </c>
      <c r="R835" s="172">
        <f>Q835*H835</f>
        <v>0</v>
      </c>
      <c r="S835" s="172">
        <v>0</v>
      </c>
      <c r="T835" s="173">
        <f>S835*H835</f>
        <v>0</v>
      </c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R835" s="174" t="s">
        <v>233</v>
      </c>
      <c r="AT835" s="174" t="s">
        <v>152</v>
      </c>
      <c r="AU835" s="174" t="s">
        <v>86</v>
      </c>
      <c r="AY835" s="17" t="s">
        <v>150</v>
      </c>
      <c r="BE835" s="175">
        <f>IF(N835="základní",J835,0)</f>
        <v>0</v>
      </c>
      <c r="BF835" s="175">
        <f>IF(N835="snížená",J835,0)</f>
        <v>0</v>
      </c>
      <c r="BG835" s="175">
        <f>IF(N835="zákl. přenesená",J835,0)</f>
        <v>0</v>
      </c>
      <c r="BH835" s="175">
        <f>IF(N835="sníž. přenesená",J835,0)</f>
        <v>0</v>
      </c>
      <c r="BI835" s="175">
        <f>IF(N835="nulová",J835,0)</f>
        <v>0</v>
      </c>
      <c r="BJ835" s="17" t="s">
        <v>84</v>
      </c>
      <c r="BK835" s="175">
        <f>ROUND(I835*H835,2)</f>
        <v>0</v>
      </c>
      <c r="BL835" s="17" t="s">
        <v>233</v>
      </c>
      <c r="BM835" s="174" t="s">
        <v>1392</v>
      </c>
    </row>
    <row r="836" spans="2:63" s="12" customFormat="1" ht="22.9" customHeight="1">
      <c r="B836" s="148"/>
      <c r="D836" s="149" t="s">
        <v>75</v>
      </c>
      <c r="E836" s="159" t="s">
        <v>1393</v>
      </c>
      <c r="F836" s="159" t="s">
        <v>1394</v>
      </c>
      <c r="I836" s="151"/>
      <c r="J836" s="160">
        <f>BK836</f>
        <v>0</v>
      </c>
      <c r="L836" s="148"/>
      <c r="M836" s="153"/>
      <c r="N836" s="154"/>
      <c r="O836" s="154"/>
      <c r="P836" s="155">
        <f>SUM(P837:P881)</f>
        <v>0</v>
      </c>
      <c r="Q836" s="154"/>
      <c r="R836" s="155">
        <f>SUM(R837:R881)</f>
        <v>0.0090534</v>
      </c>
      <c r="S836" s="154"/>
      <c r="T836" s="156">
        <f>SUM(T837:T881)</f>
        <v>0.18106800000000003</v>
      </c>
      <c r="AR836" s="149" t="s">
        <v>86</v>
      </c>
      <c r="AT836" s="157" t="s">
        <v>75</v>
      </c>
      <c r="AU836" s="157" t="s">
        <v>84</v>
      </c>
      <c r="AY836" s="149" t="s">
        <v>150</v>
      </c>
      <c r="BK836" s="158">
        <f>SUM(BK837:BK881)</f>
        <v>0</v>
      </c>
    </row>
    <row r="837" spans="1:65" s="2" customFormat="1" ht="33" customHeight="1">
      <c r="A837" s="32"/>
      <c r="B837" s="161"/>
      <c r="C837" s="162" t="s">
        <v>1395</v>
      </c>
      <c r="D837" s="162" t="s">
        <v>152</v>
      </c>
      <c r="E837" s="163" t="s">
        <v>1396</v>
      </c>
      <c r="F837" s="164" t="s">
        <v>1397</v>
      </c>
      <c r="G837" s="165" t="s">
        <v>179</v>
      </c>
      <c r="H837" s="166">
        <v>1</v>
      </c>
      <c r="I837" s="167"/>
      <c r="J837" s="168">
        <f>ROUND(I837*H837,2)</f>
        <v>0</v>
      </c>
      <c r="K837" s="169"/>
      <c r="L837" s="33"/>
      <c r="M837" s="170" t="s">
        <v>1</v>
      </c>
      <c r="N837" s="171" t="s">
        <v>41</v>
      </c>
      <c r="O837" s="58"/>
      <c r="P837" s="172">
        <f>O837*H837</f>
        <v>0</v>
      </c>
      <c r="Q837" s="172">
        <v>5E-05</v>
      </c>
      <c r="R837" s="172">
        <f>Q837*H837</f>
        <v>5E-05</v>
      </c>
      <c r="S837" s="172">
        <v>0.001</v>
      </c>
      <c r="T837" s="173">
        <f>S837*H837</f>
        <v>0.001</v>
      </c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R837" s="174" t="s">
        <v>233</v>
      </c>
      <c r="AT837" s="174" t="s">
        <v>152</v>
      </c>
      <c r="AU837" s="174" t="s">
        <v>86</v>
      </c>
      <c r="AY837" s="17" t="s">
        <v>150</v>
      </c>
      <c r="BE837" s="175">
        <f>IF(N837="základní",J837,0)</f>
        <v>0</v>
      </c>
      <c r="BF837" s="175">
        <f>IF(N837="snížená",J837,0)</f>
        <v>0</v>
      </c>
      <c r="BG837" s="175">
        <f>IF(N837="zákl. přenesená",J837,0)</f>
        <v>0</v>
      </c>
      <c r="BH837" s="175">
        <f>IF(N837="sníž. přenesená",J837,0)</f>
        <v>0</v>
      </c>
      <c r="BI837" s="175">
        <f>IF(N837="nulová",J837,0)</f>
        <v>0</v>
      </c>
      <c r="BJ837" s="17" t="s">
        <v>84</v>
      </c>
      <c r="BK837" s="175">
        <f>ROUND(I837*H837,2)</f>
        <v>0</v>
      </c>
      <c r="BL837" s="17" t="s">
        <v>233</v>
      </c>
      <c r="BM837" s="174" t="s">
        <v>1398</v>
      </c>
    </row>
    <row r="838" spans="1:47" s="2" customFormat="1" ht="19.5">
      <c r="A838" s="32"/>
      <c r="B838" s="33"/>
      <c r="C838" s="32"/>
      <c r="D838" s="177" t="s">
        <v>335</v>
      </c>
      <c r="E838" s="32"/>
      <c r="F838" s="203" t="s">
        <v>1399</v>
      </c>
      <c r="G838" s="32"/>
      <c r="H838" s="32"/>
      <c r="I838" s="96"/>
      <c r="J838" s="32"/>
      <c r="K838" s="32"/>
      <c r="L838" s="33"/>
      <c r="M838" s="204"/>
      <c r="N838" s="205"/>
      <c r="O838" s="58"/>
      <c r="P838" s="58"/>
      <c r="Q838" s="58"/>
      <c r="R838" s="58"/>
      <c r="S838" s="58"/>
      <c r="T838" s="59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T838" s="17" t="s">
        <v>335</v>
      </c>
      <c r="AU838" s="17" t="s">
        <v>86</v>
      </c>
    </row>
    <row r="839" spans="1:65" s="2" customFormat="1" ht="33" customHeight="1">
      <c r="A839" s="32"/>
      <c r="B839" s="161"/>
      <c r="C839" s="162" t="s">
        <v>1400</v>
      </c>
      <c r="D839" s="162" t="s">
        <v>152</v>
      </c>
      <c r="E839" s="163" t="s">
        <v>1401</v>
      </c>
      <c r="F839" s="164" t="s">
        <v>1402</v>
      </c>
      <c r="G839" s="165" t="s">
        <v>179</v>
      </c>
      <c r="H839" s="166">
        <v>2</v>
      </c>
      <c r="I839" s="167"/>
      <c r="J839" s="168">
        <f>ROUND(I839*H839,2)</f>
        <v>0</v>
      </c>
      <c r="K839" s="169"/>
      <c r="L839" s="33"/>
      <c r="M839" s="170" t="s">
        <v>1</v>
      </c>
      <c r="N839" s="171" t="s">
        <v>41</v>
      </c>
      <c r="O839" s="58"/>
      <c r="P839" s="172">
        <f>O839*H839</f>
        <v>0</v>
      </c>
      <c r="Q839" s="172">
        <v>5E-05</v>
      </c>
      <c r="R839" s="172">
        <f>Q839*H839</f>
        <v>0.0001</v>
      </c>
      <c r="S839" s="172">
        <v>0.001</v>
      </c>
      <c r="T839" s="173">
        <f>S839*H839</f>
        <v>0.002</v>
      </c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R839" s="174" t="s">
        <v>233</v>
      </c>
      <c r="AT839" s="174" t="s">
        <v>152</v>
      </c>
      <c r="AU839" s="174" t="s">
        <v>86</v>
      </c>
      <c r="AY839" s="17" t="s">
        <v>150</v>
      </c>
      <c r="BE839" s="175">
        <f>IF(N839="základní",J839,0)</f>
        <v>0</v>
      </c>
      <c r="BF839" s="175">
        <f>IF(N839="snížená",J839,0)</f>
        <v>0</v>
      </c>
      <c r="BG839" s="175">
        <f>IF(N839="zákl. přenesená",J839,0)</f>
        <v>0</v>
      </c>
      <c r="BH839" s="175">
        <f>IF(N839="sníž. přenesená",J839,0)</f>
        <v>0</v>
      </c>
      <c r="BI839" s="175">
        <f>IF(N839="nulová",J839,0)</f>
        <v>0</v>
      </c>
      <c r="BJ839" s="17" t="s">
        <v>84</v>
      </c>
      <c r="BK839" s="175">
        <f>ROUND(I839*H839,2)</f>
        <v>0</v>
      </c>
      <c r="BL839" s="17" t="s">
        <v>233</v>
      </c>
      <c r="BM839" s="174" t="s">
        <v>1403</v>
      </c>
    </row>
    <row r="840" spans="1:47" s="2" customFormat="1" ht="19.5">
      <c r="A840" s="32"/>
      <c r="B840" s="33"/>
      <c r="C840" s="32"/>
      <c r="D840" s="177" t="s">
        <v>335</v>
      </c>
      <c r="E840" s="32"/>
      <c r="F840" s="203" t="s">
        <v>1399</v>
      </c>
      <c r="G840" s="32"/>
      <c r="H840" s="32"/>
      <c r="I840" s="96"/>
      <c r="J840" s="32"/>
      <c r="K840" s="32"/>
      <c r="L840" s="33"/>
      <c r="M840" s="204"/>
      <c r="N840" s="205"/>
      <c r="O840" s="58"/>
      <c r="P840" s="58"/>
      <c r="Q840" s="58"/>
      <c r="R840" s="58"/>
      <c r="S840" s="58"/>
      <c r="T840" s="59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T840" s="17" t="s">
        <v>335</v>
      </c>
      <c r="AU840" s="17" t="s">
        <v>86</v>
      </c>
    </row>
    <row r="841" spans="1:65" s="2" customFormat="1" ht="33" customHeight="1">
      <c r="A841" s="32"/>
      <c r="B841" s="161"/>
      <c r="C841" s="162" t="s">
        <v>1404</v>
      </c>
      <c r="D841" s="162" t="s">
        <v>152</v>
      </c>
      <c r="E841" s="163" t="s">
        <v>1405</v>
      </c>
      <c r="F841" s="164" t="s">
        <v>1406</v>
      </c>
      <c r="G841" s="165" t="s">
        <v>179</v>
      </c>
      <c r="H841" s="166">
        <v>2</v>
      </c>
      <c r="I841" s="167"/>
      <c r="J841" s="168">
        <f>ROUND(I841*H841,2)</f>
        <v>0</v>
      </c>
      <c r="K841" s="169"/>
      <c r="L841" s="33"/>
      <c r="M841" s="170" t="s">
        <v>1</v>
      </c>
      <c r="N841" s="171" t="s">
        <v>41</v>
      </c>
      <c r="O841" s="58"/>
      <c r="P841" s="172">
        <f>O841*H841</f>
        <v>0</v>
      </c>
      <c r="Q841" s="172">
        <v>5E-05</v>
      </c>
      <c r="R841" s="172">
        <f>Q841*H841</f>
        <v>0.0001</v>
      </c>
      <c r="S841" s="172">
        <v>0.001</v>
      </c>
      <c r="T841" s="173">
        <f>S841*H841</f>
        <v>0.002</v>
      </c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R841" s="174" t="s">
        <v>233</v>
      </c>
      <c r="AT841" s="174" t="s">
        <v>152</v>
      </c>
      <c r="AU841" s="174" t="s">
        <v>86</v>
      </c>
      <c r="AY841" s="17" t="s">
        <v>150</v>
      </c>
      <c r="BE841" s="175">
        <f>IF(N841="základní",J841,0)</f>
        <v>0</v>
      </c>
      <c r="BF841" s="175">
        <f>IF(N841="snížená",J841,0)</f>
        <v>0</v>
      </c>
      <c r="BG841" s="175">
        <f>IF(N841="zákl. přenesená",J841,0)</f>
        <v>0</v>
      </c>
      <c r="BH841" s="175">
        <f>IF(N841="sníž. přenesená",J841,0)</f>
        <v>0</v>
      </c>
      <c r="BI841" s="175">
        <f>IF(N841="nulová",J841,0)</f>
        <v>0</v>
      </c>
      <c r="BJ841" s="17" t="s">
        <v>84</v>
      </c>
      <c r="BK841" s="175">
        <f>ROUND(I841*H841,2)</f>
        <v>0</v>
      </c>
      <c r="BL841" s="17" t="s">
        <v>233</v>
      </c>
      <c r="BM841" s="174" t="s">
        <v>1407</v>
      </c>
    </row>
    <row r="842" spans="1:47" s="2" customFormat="1" ht="19.5">
      <c r="A842" s="32"/>
      <c r="B842" s="33"/>
      <c r="C842" s="32"/>
      <c r="D842" s="177" t="s">
        <v>335</v>
      </c>
      <c r="E842" s="32"/>
      <c r="F842" s="203" t="s">
        <v>1399</v>
      </c>
      <c r="G842" s="32"/>
      <c r="H842" s="32"/>
      <c r="I842" s="96"/>
      <c r="J842" s="32"/>
      <c r="K842" s="32"/>
      <c r="L842" s="33"/>
      <c r="M842" s="204"/>
      <c r="N842" s="205"/>
      <c r="O842" s="58"/>
      <c r="P842" s="58"/>
      <c r="Q842" s="58"/>
      <c r="R842" s="58"/>
      <c r="S842" s="58"/>
      <c r="T842" s="59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T842" s="17" t="s">
        <v>335</v>
      </c>
      <c r="AU842" s="17" t="s">
        <v>86</v>
      </c>
    </row>
    <row r="843" spans="1:65" s="2" customFormat="1" ht="33" customHeight="1">
      <c r="A843" s="32"/>
      <c r="B843" s="161"/>
      <c r="C843" s="162" t="s">
        <v>1408</v>
      </c>
      <c r="D843" s="162" t="s">
        <v>152</v>
      </c>
      <c r="E843" s="163" t="s">
        <v>1409</v>
      </c>
      <c r="F843" s="164" t="s">
        <v>1410</v>
      </c>
      <c r="G843" s="165" t="s">
        <v>179</v>
      </c>
      <c r="H843" s="166">
        <v>1</v>
      </c>
      <c r="I843" s="167"/>
      <c r="J843" s="168">
        <f>ROUND(I843*H843,2)</f>
        <v>0</v>
      </c>
      <c r="K843" s="169"/>
      <c r="L843" s="33"/>
      <c r="M843" s="170" t="s">
        <v>1</v>
      </c>
      <c r="N843" s="171" t="s">
        <v>41</v>
      </c>
      <c r="O843" s="58"/>
      <c r="P843" s="172">
        <f>O843*H843</f>
        <v>0</v>
      </c>
      <c r="Q843" s="172">
        <v>5E-05</v>
      </c>
      <c r="R843" s="172">
        <f>Q843*H843</f>
        <v>5E-05</v>
      </c>
      <c r="S843" s="172">
        <v>0.001</v>
      </c>
      <c r="T843" s="173">
        <f>S843*H843</f>
        <v>0.001</v>
      </c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R843" s="174" t="s">
        <v>233</v>
      </c>
      <c r="AT843" s="174" t="s">
        <v>152</v>
      </c>
      <c r="AU843" s="174" t="s">
        <v>86</v>
      </c>
      <c r="AY843" s="17" t="s">
        <v>150</v>
      </c>
      <c r="BE843" s="175">
        <f>IF(N843="základní",J843,0)</f>
        <v>0</v>
      </c>
      <c r="BF843" s="175">
        <f>IF(N843="snížená",J843,0)</f>
        <v>0</v>
      </c>
      <c r="BG843" s="175">
        <f>IF(N843="zákl. přenesená",J843,0)</f>
        <v>0</v>
      </c>
      <c r="BH843" s="175">
        <f>IF(N843="sníž. přenesená",J843,0)</f>
        <v>0</v>
      </c>
      <c r="BI843" s="175">
        <f>IF(N843="nulová",J843,0)</f>
        <v>0</v>
      </c>
      <c r="BJ843" s="17" t="s">
        <v>84</v>
      </c>
      <c r="BK843" s="175">
        <f>ROUND(I843*H843,2)</f>
        <v>0</v>
      </c>
      <c r="BL843" s="17" t="s">
        <v>233</v>
      </c>
      <c r="BM843" s="174" t="s">
        <v>1411</v>
      </c>
    </row>
    <row r="844" spans="1:47" s="2" customFormat="1" ht="19.5">
      <c r="A844" s="32"/>
      <c r="B844" s="33"/>
      <c r="C844" s="32"/>
      <c r="D844" s="177" t="s">
        <v>335</v>
      </c>
      <c r="E844" s="32"/>
      <c r="F844" s="203" t="s">
        <v>1399</v>
      </c>
      <c r="G844" s="32"/>
      <c r="H844" s="32"/>
      <c r="I844" s="96"/>
      <c r="J844" s="32"/>
      <c r="K844" s="32"/>
      <c r="L844" s="33"/>
      <c r="M844" s="204"/>
      <c r="N844" s="205"/>
      <c r="O844" s="58"/>
      <c r="P844" s="58"/>
      <c r="Q844" s="58"/>
      <c r="R844" s="58"/>
      <c r="S844" s="58"/>
      <c r="T844" s="59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T844" s="17" t="s">
        <v>335</v>
      </c>
      <c r="AU844" s="17" t="s">
        <v>86</v>
      </c>
    </row>
    <row r="845" spans="1:65" s="2" customFormat="1" ht="44.25" customHeight="1">
      <c r="A845" s="32"/>
      <c r="B845" s="161"/>
      <c r="C845" s="162" t="s">
        <v>1412</v>
      </c>
      <c r="D845" s="162" t="s">
        <v>152</v>
      </c>
      <c r="E845" s="163" t="s">
        <v>1413</v>
      </c>
      <c r="F845" s="164" t="s">
        <v>1414</v>
      </c>
      <c r="G845" s="165" t="s">
        <v>1415</v>
      </c>
      <c r="H845" s="166">
        <v>1</v>
      </c>
      <c r="I845" s="167"/>
      <c r="J845" s="168">
        <f aca="true" t="shared" si="30" ref="J845:J862">ROUND(I845*H845,2)</f>
        <v>0</v>
      </c>
      <c r="K845" s="169"/>
      <c r="L845" s="33"/>
      <c r="M845" s="170" t="s">
        <v>1</v>
      </c>
      <c r="N845" s="171" t="s">
        <v>41</v>
      </c>
      <c r="O845" s="58"/>
      <c r="P845" s="172">
        <f aca="true" t="shared" si="31" ref="P845:P862">O845*H845</f>
        <v>0</v>
      </c>
      <c r="Q845" s="172">
        <v>5E-05</v>
      </c>
      <c r="R845" s="172">
        <f aca="true" t="shared" si="32" ref="R845:R862">Q845*H845</f>
        <v>5E-05</v>
      </c>
      <c r="S845" s="172">
        <v>0.001</v>
      </c>
      <c r="T845" s="173">
        <f aca="true" t="shared" si="33" ref="T845:T862">S845*H845</f>
        <v>0.001</v>
      </c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R845" s="174" t="s">
        <v>233</v>
      </c>
      <c r="AT845" s="174" t="s">
        <v>152</v>
      </c>
      <c r="AU845" s="174" t="s">
        <v>86</v>
      </c>
      <c r="AY845" s="17" t="s">
        <v>150</v>
      </c>
      <c r="BE845" s="175">
        <f aca="true" t="shared" si="34" ref="BE845:BE862">IF(N845="základní",J845,0)</f>
        <v>0</v>
      </c>
      <c r="BF845" s="175">
        <f aca="true" t="shared" si="35" ref="BF845:BF862">IF(N845="snížená",J845,0)</f>
        <v>0</v>
      </c>
      <c r="BG845" s="175">
        <f aca="true" t="shared" si="36" ref="BG845:BG862">IF(N845="zákl. přenesená",J845,0)</f>
        <v>0</v>
      </c>
      <c r="BH845" s="175">
        <f aca="true" t="shared" si="37" ref="BH845:BH862">IF(N845="sníž. přenesená",J845,0)</f>
        <v>0</v>
      </c>
      <c r="BI845" s="175">
        <f aca="true" t="shared" si="38" ref="BI845:BI862">IF(N845="nulová",J845,0)</f>
        <v>0</v>
      </c>
      <c r="BJ845" s="17" t="s">
        <v>84</v>
      </c>
      <c r="BK845" s="175">
        <f aca="true" t="shared" si="39" ref="BK845:BK862">ROUND(I845*H845,2)</f>
        <v>0</v>
      </c>
      <c r="BL845" s="17" t="s">
        <v>233</v>
      </c>
      <c r="BM845" s="174" t="s">
        <v>1416</v>
      </c>
    </row>
    <row r="846" spans="1:65" s="2" customFormat="1" ht="33" customHeight="1">
      <c r="A846" s="32"/>
      <c r="B846" s="161"/>
      <c r="C846" s="162" t="s">
        <v>1417</v>
      </c>
      <c r="D846" s="162" t="s">
        <v>152</v>
      </c>
      <c r="E846" s="163" t="s">
        <v>1418</v>
      </c>
      <c r="F846" s="164" t="s">
        <v>1419</v>
      </c>
      <c r="G846" s="165" t="s">
        <v>179</v>
      </c>
      <c r="H846" s="166">
        <v>1</v>
      </c>
      <c r="I846" s="167"/>
      <c r="J846" s="168">
        <f t="shared" si="30"/>
        <v>0</v>
      </c>
      <c r="K846" s="169"/>
      <c r="L846" s="33"/>
      <c r="M846" s="170" t="s">
        <v>1</v>
      </c>
      <c r="N846" s="171" t="s">
        <v>41</v>
      </c>
      <c r="O846" s="58"/>
      <c r="P846" s="172">
        <f t="shared" si="31"/>
        <v>0</v>
      </c>
      <c r="Q846" s="172">
        <v>5E-05</v>
      </c>
      <c r="R846" s="172">
        <f t="shared" si="32"/>
        <v>5E-05</v>
      </c>
      <c r="S846" s="172">
        <v>0.001</v>
      </c>
      <c r="T846" s="173">
        <f t="shared" si="33"/>
        <v>0.001</v>
      </c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R846" s="174" t="s">
        <v>233</v>
      </c>
      <c r="AT846" s="174" t="s">
        <v>152</v>
      </c>
      <c r="AU846" s="174" t="s">
        <v>86</v>
      </c>
      <c r="AY846" s="17" t="s">
        <v>150</v>
      </c>
      <c r="BE846" s="175">
        <f t="shared" si="34"/>
        <v>0</v>
      </c>
      <c r="BF846" s="175">
        <f t="shared" si="35"/>
        <v>0</v>
      </c>
      <c r="BG846" s="175">
        <f t="shared" si="36"/>
        <v>0</v>
      </c>
      <c r="BH846" s="175">
        <f t="shared" si="37"/>
        <v>0</v>
      </c>
      <c r="BI846" s="175">
        <f t="shared" si="38"/>
        <v>0</v>
      </c>
      <c r="BJ846" s="17" t="s">
        <v>84</v>
      </c>
      <c r="BK846" s="175">
        <f t="shared" si="39"/>
        <v>0</v>
      </c>
      <c r="BL846" s="17" t="s">
        <v>233</v>
      </c>
      <c r="BM846" s="174" t="s">
        <v>1420</v>
      </c>
    </row>
    <row r="847" spans="1:65" s="2" customFormat="1" ht="33" customHeight="1">
      <c r="A847" s="32"/>
      <c r="B847" s="161"/>
      <c r="C847" s="162" t="s">
        <v>1421</v>
      </c>
      <c r="D847" s="162" t="s">
        <v>152</v>
      </c>
      <c r="E847" s="163" t="s">
        <v>1422</v>
      </c>
      <c r="F847" s="164" t="s">
        <v>1423</v>
      </c>
      <c r="G847" s="165" t="s">
        <v>179</v>
      </c>
      <c r="H847" s="166">
        <v>14</v>
      </c>
      <c r="I847" s="167"/>
      <c r="J847" s="168">
        <f t="shared" si="30"/>
        <v>0</v>
      </c>
      <c r="K847" s="169"/>
      <c r="L847" s="33"/>
      <c r="M847" s="170" t="s">
        <v>1</v>
      </c>
      <c r="N847" s="171" t="s">
        <v>41</v>
      </c>
      <c r="O847" s="58"/>
      <c r="P847" s="172">
        <f t="shared" si="31"/>
        <v>0</v>
      </c>
      <c r="Q847" s="172">
        <v>5E-05</v>
      </c>
      <c r="R847" s="172">
        <f t="shared" si="32"/>
        <v>0.0007</v>
      </c>
      <c r="S847" s="172">
        <v>0.001</v>
      </c>
      <c r="T847" s="173">
        <f t="shared" si="33"/>
        <v>0.014</v>
      </c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R847" s="174" t="s">
        <v>233</v>
      </c>
      <c r="AT847" s="174" t="s">
        <v>152</v>
      </c>
      <c r="AU847" s="174" t="s">
        <v>86</v>
      </c>
      <c r="AY847" s="17" t="s">
        <v>150</v>
      </c>
      <c r="BE847" s="175">
        <f t="shared" si="34"/>
        <v>0</v>
      </c>
      <c r="BF847" s="175">
        <f t="shared" si="35"/>
        <v>0</v>
      </c>
      <c r="BG847" s="175">
        <f t="shared" si="36"/>
        <v>0</v>
      </c>
      <c r="BH847" s="175">
        <f t="shared" si="37"/>
        <v>0</v>
      </c>
      <c r="BI847" s="175">
        <f t="shared" si="38"/>
        <v>0</v>
      </c>
      <c r="BJ847" s="17" t="s">
        <v>84</v>
      </c>
      <c r="BK847" s="175">
        <f t="shared" si="39"/>
        <v>0</v>
      </c>
      <c r="BL847" s="17" t="s">
        <v>233</v>
      </c>
      <c r="BM847" s="174" t="s">
        <v>1424</v>
      </c>
    </row>
    <row r="848" spans="1:65" s="2" customFormat="1" ht="21.75" customHeight="1">
      <c r="A848" s="32"/>
      <c r="B848" s="161"/>
      <c r="C848" s="162" t="s">
        <v>1425</v>
      </c>
      <c r="D848" s="162" t="s">
        <v>152</v>
      </c>
      <c r="E848" s="163" t="s">
        <v>1426</v>
      </c>
      <c r="F848" s="164" t="s">
        <v>1427</v>
      </c>
      <c r="G848" s="165" t="s">
        <v>179</v>
      </c>
      <c r="H848" s="166">
        <v>1</v>
      </c>
      <c r="I848" s="167"/>
      <c r="J848" s="168">
        <f t="shared" si="30"/>
        <v>0</v>
      </c>
      <c r="K848" s="169"/>
      <c r="L848" s="33"/>
      <c r="M848" s="170" t="s">
        <v>1</v>
      </c>
      <c r="N848" s="171" t="s">
        <v>41</v>
      </c>
      <c r="O848" s="58"/>
      <c r="P848" s="172">
        <f t="shared" si="31"/>
        <v>0</v>
      </c>
      <c r="Q848" s="172">
        <v>5E-05</v>
      </c>
      <c r="R848" s="172">
        <f t="shared" si="32"/>
        <v>5E-05</v>
      </c>
      <c r="S848" s="172">
        <v>0.001</v>
      </c>
      <c r="T848" s="173">
        <f t="shared" si="33"/>
        <v>0.001</v>
      </c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R848" s="174" t="s">
        <v>233</v>
      </c>
      <c r="AT848" s="174" t="s">
        <v>152</v>
      </c>
      <c r="AU848" s="174" t="s">
        <v>86</v>
      </c>
      <c r="AY848" s="17" t="s">
        <v>150</v>
      </c>
      <c r="BE848" s="175">
        <f t="shared" si="34"/>
        <v>0</v>
      </c>
      <c r="BF848" s="175">
        <f t="shared" si="35"/>
        <v>0</v>
      </c>
      <c r="BG848" s="175">
        <f t="shared" si="36"/>
        <v>0</v>
      </c>
      <c r="BH848" s="175">
        <f t="shared" si="37"/>
        <v>0</v>
      </c>
      <c r="BI848" s="175">
        <f t="shared" si="38"/>
        <v>0</v>
      </c>
      <c r="BJ848" s="17" t="s">
        <v>84</v>
      </c>
      <c r="BK848" s="175">
        <f t="shared" si="39"/>
        <v>0</v>
      </c>
      <c r="BL848" s="17" t="s">
        <v>233</v>
      </c>
      <c r="BM848" s="174" t="s">
        <v>1428</v>
      </c>
    </row>
    <row r="849" spans="1:65" s="2" customFormat="1" ht="44.25" customHeight="1">
      <c r="A849" s="32"/>
      <c r="B849" s="161"/>
      <c r="C849" s="162" t="s">
        <v>1429</v>
      </c>
      <c r="D849" s="162" t="s">
        <v>152</v>
      </c>
      <c r="E849" s="163" t="s">
        <v>1430</v>
      </c>
      <c r="F849" s="164" t="s">
        <v>1431</v>
      </c>
      <c r="G849" s="165" t="s">
        <v>179</v>
      </c>
      <c r="H849" s="166">
        <v>1</v>
      </c>
      <c r="I849" s="167"/>
      <c r="J849" s="168">
        <f t="shared" si="30"/>
        <v>0</v>
      </c>
      <c r="K849" s="169"/>
      <c r="L849" s="33"/>
      <c r="M849" s="170" t="s">
        <v>1</v>
      </c>
      <c r="N849" s="171" t="s">
        <v>41</v>
      </c>
      <c r="O849" s="58"/>
      <c r="P849" s="172">
        <f t="shared" si="31"/>
        <v>0</v>
      </c>
      <c r="Q849" s="172">
        <v>5E-05</v>
      </c>
      <c r="R849" s="172">
        <f t="shared" si="32"/>
        <v>5E-05</v>
      </c>
      <c r="S849" s="172">
        <v>0.001</v>
      </c>
      <c r="T849" s="173">
        <f t="shared" si="33"/>
        <v>0.001</v>
      </c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R849" s="174" t="s">
        <v>233</v>
      </c>
      <c r="AT849" s="174" t="s">
        <v>152</v>
      </c>
      <c r="AU849" s="174" t="s">
        <v>86</v>
      </c>
      <c r="AY849" s="17" t="s">
        <v>150</v>
      </c>
      <c r="BE849" s="175">
        <f t="shared" si="34"/>
        <v>0</v>
      </c>
      <c r="BF849" s="175">
        <f t="shared" si="35"/>
        <v>0</v>
      </c>
      <c r="BG849" s="175">
        <f t="shared" si="36"/>
        <v>0</v>
      </c>
      <c r="BH849" s="175">
        <f t="shared" si="37"/>
        <v>0</v>
      </c>
      <c r="BI849" s="175">
        <f t="shared" si="38"/>
        <v>0</v>
      </c>
      <c r="BJ849" s="17" t="s">
        <v>84</v>
      </c>
      <c r="BK849" s="175">
        <f t="shared" si="39"/>
        <v>0</v>
      </c>
      <c r="BL849" s="17" t="s">
        <v>233</v>
      </c>
      <c r="BM849" s="174" t="s">
        <v>1432</v>
      </c>
    </row>
    <row r="850" spans="1:65" s="2" customFormat="1" ht="33" customHeight="1">
      <c r="A850" s="32"/>
      <c r="B850" s="161"/>
      <c r="C850" s="162" t="s">
        <v>1433</v>
      </c>
      <c r="D850" s="162" t="s">
        <v>152</v>
      </c>
      <c r="E850" s="163" t="s">
        <v>1434</v>
      </c>
      <c r="F850" s="164" t="s">
        <v>1435</v>
      </c>
      <c r="G850" s="165" t="s">
        <v>179</v>
      </c>
      <c r="H850" s="166">
        <v>1</v>
      </c>
      <c r="I850" s="167"/>
      <c r="J850" s="168">
        <f t="shared" si="30"/>
        <v>0</v>
      </c>
      <c r="K850" s="169"/>
      <c r="L850" s="33"/>
      <c r="M850" s="170" t="s">
        <v>1</v>
      </c>
      <c r="N850" s="171" t="s">
        <v>41</v>
      </c>
      <c r="O850" s="58"/>
      <c r="P850" s="172">
        <f t="shared" si="31"/>
        <v>0</v>
      </c>
      <c r="Q850" s="172">
        <v>5E-05</v>
      </c>
      <c r="R850" s="172">
        <f t="shared" si="32"/>
        <v>5E-05</v>
      </c>
      <c r="S850" s="172">
        <v>0.001</v>
      </c>
      <c r="T850" s="173">
        <f t="shared" si="33"/>
        <v>0.001</v>
      </c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R850" s="174" t="s">
        <v>233</v>
      </c>
      <c r="AT850" s="174" t="s">
        <v>152</v>
      </c>
      <c r="AU850" s="174" t="s">
        <v>86</v>
      </c>
      <c r="AY850" s="17" t="s">
        <v>150</v>
      </c>
      <c r="BE850" s="175">
        <f t="shared" si="34"/>
        <v>0</v>
      </c>
      <c r="BF850" s="175">
        <f t="shared" si="35"/>
        <v>0</v>
      </c>
      <c r="BG850" s="175">
        <f t="shared" si="36"/>
        <v>0</v>
      </c>
      <c r="BH850" s="175">
        <f t="shared" si="37"/>
        <v>0</v>
      </c>
      <c r="BI850" s="175">
        <f t="shared" si="38"/>
        <v>0</v>
      </c>
      <c r="BJ850" s="17" t="s">
        <v>84</v>
      </c>
      <c r="BK850" s="175">
        <f t="shared" si="39"/>
        <v>0</v>
      </c>
      <c r="BL850" s="17" t="s">
        <v>233</v>
      </c>
      <c r="BM850" s="174" t="s">
        <v>1436</v>
      </c>
    </row>
    <row r="851" spans="1:65" s="2" customFormat="1" ht="33" customHeight="1">
      <c r="A851" s="32"/>
      <c r="B851" s="161"/>
      <c r="C851" s="162" t="s">
        <v>1437</v>
      </c>
      <c r="D851" s="162" t="s">
        <v>152</v>
      </c>
      <c r="E851" s="163" t="s">
        <v>1438</v>
      </c>
      <c r="F851" s="164" t="s">
        <v>1439</v>
      </c>
      <c r="G851" s="165" t="s">
        <v>179</v>
      </c>
      <c r="H851" s="166">
        <v>2</v>
      </c>
      <c r="I851" s="167"/>
      <c r="J851" s="168">
        <f t="shared" si="30"/>
        <v>0</v>
      </c>
      <c r="K851" s="169"/>
      <c r="L851" s="33"/>
      <c r="M851" s="170" t="s">
        <v>1</v>
      </c>
      <c r="N851" s="171" t="s">
        <v>41</v>
      </c>
      <c r="O851" s="58"/>
      <c r="P851" s="172">
        <f t="shared" si="31"/>
        <v>0</v>
      </c>
      <c r="Q851" s="172">
        <v>5E-05</v>
      </c>
      <c r="R851" s="172">
        <f t="shared" si="32"/>
        <v>0.0001</v>
      </c>
      <c r="S851" s="172">
        <v>0.001</v>
      </c>
      <c r="T851" s="173">
        <f t="shared" si="33"/>
        <v>0.002</v>
      </c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R851" s="174" t="s">
        <v>233</v>
      </c>
      <c r="AT851" s="174" t="s">
        <v>152</v>
      </c>
      <c r="AU851" s="174" t="s">
        <v>86</v>
      </c>
      <c r="AY851" s="17" t="s">
        <v>150</v>
      </c>
      <c r="BE851" s="175">
        <f t="shared" si="34"/>
        <v>0</v>
      </c>
      <c r="BF851" s="175">
        <f t="shared" si="35"/>
        <v>0</v>
      </c>
      <c r="BG851" s="175">
        <f t="shared" si="36"/>
        <v>0</v>
      </c>
      <c r="BH851" s="175">
        <f t="shared" si="37"/>
        <v>0</v>
      </c>
      <c r="BI851" s="175">
        <f t="shared" si="38"/>
        <v>0</v>
      </c>
      <c r="BJ851" s="17" t="s">
        <v>84</v>
      </c>
      <c r="BK851" s="175">
        <f t="shared" si="39"/>
        <v>0</v>
      </c>
      <c r="BL851" s="17" t="s">
        <v>233</v>
      </c>
      <c r="BM851" s="174" t="s">
        <v>1440</v>
      </c>
    </row>
    <row r="852" spans="1:65" s="2" customFormat="1" ht="44.25" customHeight="1">
      <c r="A852" s="32"/>
      <c r="B852" s="161"/>
      <c r="C852" s="162" t="s">
        <v>1441</v>
      </c>
      <c r="D852" s="162" t="s">
        <v>152</v>
      </c>
      <c r="E852" s="163" t="s">
        <v>1442</v>
      </c>
      <c r="F852" s="164" t="s">
        <v>1443</v>
      </c>
      <c r="G852" s="165" t="s">
        <v>1415</v>
      </c>
      <c r="H852" s="166">
        <v>1</v>
      </c>
      <c r="I852" s="167"/>
      <c r="J852" s="168">
        <f t="shared" si="30"/>
        <v>0</v>
      </c>
      <c r="K852" s="169"/>
      <c r="L852" s="33"/>
      <c r="M852" s="170" t="s">
        <v>1</v>
      </c>
      <c r="N852" s="171" t="s">
        <v>41</v>
      </c>
      <c r="O852" s="58"/>
      <c r="P852" s="172">
        <f t="shared" si="31"/>
        <v>0</v>
      </c>
      <c r="Q852" s="172">
        <v>5E-05</v>
      </c>
      <c r="R852" s="172">
        <f t="shared" si="32"/>
        <v>5E-05</v>
      </c>
      <c r="S852" s="172">
        <v>0.001</v>
      </c>
      <c r="T852" s="173">
        <f t="shared" si="33"/>
        <v>0.001</v>
      </c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R852" s="174" t="s">
        <v>233</v>
      </c>
      <c r="AT852" s="174" t="s">
        <v>152</v>
      </c>
      <c r="AU852" s="174" t="s">
        <v>86</v>
      </c>
      <c r="AY852" s="17" t="s">
        <v>150</v>
      </c>
      <c r="BE852" s="175">
        <f t="shared" si="34"/>
        <v>0</v>
      </c>
      <c r="BF852" s="175">
        <f t="shared" si="35"/>
        <v>0</v>
      </c>
      <c r="BG852" s="175">
        <f t="shared" si="36"/>
        <v>0</v>
      </c>
      <c r="BH852" s="175">
        <f t="shared" si="37"/>
        <v>0</v>
      </c>
      <c r="BI852" s="175">
        <f t="shared" si="38"/>
        <v>0</v>
      </c>
      <c r="BJ852" s="17" t="s">
        <v>84</v>
      </c>
      <c r="BK852" s="175">
        <f t="shared" si="39"/>
        <v>0</v>
      </c>
      <c r="BL852" s="17" t="s">
        <v>233</v>
      </c>
      <c r="BM852" s="174" t="s">
        <v>1444</v>
      </c>
    </row>
    <row r="853" spans="1:65" s="2" customFormat="1" ht="33" customHeight="1">
      <c r="A853" s="32"/>
      <c r="B853" s="161"/>
      <c r="C853" s="162" t="s">
        <v>1445</v>
      </c>
      <c r="D853" s="162" t="s">
        <v>152</v>
      </c>
      <c r="E853" s="163" t="s">
        <v>1446</v>
      </c>
      <c r="F853" s="164" t="s">
        <v>1447</v>
      </c>
      <c r="G853" s="165" t="s">
        <v>1415</v>
      </c>
      <c r="H853" s="166">
        <v>1</v>
      </c>
      <c r="I853" s="167"/>
      <c r="J853" s="168">
        <f t="shared" si="30"/>
        <v>0</v>
      </c>
      <c r="K853" s="169"/>
      <c r="L853" s="33"/>
      <c r="M853" s="170" t="s">
        <v>1</v>
      </c>
      <c r="N853" s="171" t="s">
        <v>41</v>
      </c>
      <c r="O853" s="58"/>
      <c r="P853" s="172">
        <f t="shared" si="31"/>
        <v>0</v>
      </c>
      <c r="Q853" s="172">
        <v>5E-05</v>
      </c>
      <c r="R853" s="172">
        <f t="shared" si="32"/>
        <v>5E-05</v>
      </c>
      <c r="S853" s="172">
        <v>0.001</v>
      </c>
      <c r="T853" s="173">
        <f t="shared" si="33"/>
        <v>0.001</v>
      </c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R853" s="174" t="s">
        <v>233</v>
      </c>
      <c r="AT853" s="174" t="s">
        <v>152</v>
      </c>
      <c r="AU853" s="174" t="s">
        <v>86</v>
      </c>
      <c r="AY853" s="17" t="s">
        <v>150</v>
      </c>
      <c r="BE853" s="175">
        <f t="shared" si="34"/>
        <v>0</v>
      </c>
      <c r="BF853" s="175">
        <f t="shared" si="35"/>
        <v>0</v>
      </c>
      <c r="BG853" s="175">
        <f t="shared" si="36"/>
        <v>0</v>
      </c>
      <c r="BH853" s="175">
        <f t="shared" si="37"/>
        <v>0</v>
      </c>
      <c r="BI853" s="175">
        <f t="shared" si="38"/>
        <v>0</v>
      </c>
      <c r="BJ853" s="17" t="s">
        <v>84</v>
      </c>
      <c r="BK853" s="175">
        <f t="shared" si="39"/>
        <v>0</v>
      </c>
      <c r="BL853" s="17" t="s">
        <v>233</v>
      </c>
      <c r="BM853" s="174" t="s">
        <v>1448</v>
      </c>
    </row>
    <row r="854" spans="1:65" s="2" customFormat="1" ht="33" customHeight="1">
      <c r="A854" s="32"/>
      <c r="B854" s="161"/>
      <c r="C854" s="162" t="s">
        <v>1449</v>
      </c>
      <c r="D854" s="162" t="s">
        <v>152</v>
      </c>
      <c r="E854" s="163" t="s">
        <v>1450</v>
      </c>
      <c r="F854" s="164" t="s">
        <v>1451</v>
      </c>
      <c r="G854" s="165" t="s">
        <v>179</v>
      </c>
      <c r="H854" s="166">
        <v>2</v>
      </c>
      <c r="I854" s="167"/>
      <c r="J854" s="168">
        <f t="shared" si="30"/>
        <v>0</v>
      </c>
      <c r="K854" s="169"/>
      <c r="L854" s="33"/>
      <c r="M854" s="170" t="s">
        <v>1</v>
      </c>
      <c r="N854" s="171" t="s">
        <v>41</v>
      </c>
      <c r="O854" s="58"/>
      <c r="P854" s="172">
        <f t="shared" si="31"/>
        <v>0</v>
      </c>
      <c r="Q854" s="172">
        <v>5E-05</v>
      </c>
      <c r="R854" s="172">
        <f t="shared" si="32"/>
        <v>0.0001</v>
      </c>
      <c r="S854" s="172">
        <v>0.001</v>
      </c>
      <c r="T854" s="173">
        <f t="shared" si="33"/>
        <v>0.002</v>
      </c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R854" s="174" t="s">
        <v>233</v>
      </c>
      <c r="AT854" s="174" t="s">
        <v>152</v>
      </c>
      <c r="AU854" s="174" t="s">
        <v>86</v>
      </c>
      <c r="AY854" s="17" t="s">
        <v>150</v>
      </c>
      <c r="BE854" s="175">
        <f t="shared" si="34"/>
        <v>0</v>
      </c>
      <c r="BF854" s="175">
        <f t="shared" si="35"/>
        <v>0</v>
      </c>
      <c r="BG854" s="175">
        <f t="shared" si="36"/>
        <v>0</v>
      </c>
      <c r="BH854" s="175">
        <f t="shared" si="37"/>
        <v>0</v>
      </c>
      <c r="BI854" s="175">
        <f t="shared" si="38"/>
        <v>0</v>
      </c>
      <c r="BJ854" s="17" t="s">
        <v>84</v>
      </c>
      <c r="BK854" s="175">
        <f t="shared" si="39"/>
        <v>0</v>
      </c>
      <c r="BL854" s="17" t="s">
        <v>233</v>
      </c>
      <c r="BM854" s="174" t="s">
        <v>1452</v>
      </c>
    </row>
    <row r="855" spans="1:65" s="2" customFormat="1" ht="33" customHeight="1">
      <c r="A855" s="32"/>
      <c r="B855" s="161"/>
      <c r="C855" s="162" t="s">
        <v>1453</v>
      </c>
      <c r="D855" s="162" t="s">
        <v>152</v>
      </c>
      <c r="E855" s="163" t="s">
        <v>1454</v>
      </c>
      <c r="F855" s="164" t="s">
        <v>1455</v>
      </c>
      <c r="G855" s="165" t="s">
        <v>179</v>
      </c>
      <c r="H855" s="166">
        <v>14</v>
      </c>
      <c r="I855" s="167"/>
      <c r="J855" s="168">
        <f t="shared" si="30"/>
        <v>0</v>
      </c>
      <c r="K855" s="169"/>
      <c r="L855" s="33"/>
      <c r="M855" s="170" t="s">
        <v>1</v>
      </c>
      <c r="N855" s="171" t="s">
        <v>41</v>
      </c>
      <c r="O855" s="58"/>
      <c r="P855" s="172">
        <f t="shared" si="31"/>
        <v>0</v>
      </c>
      <c r="Q855" s="172">
        <v>5E-05</v>
      </c>
      <c r="R855" s="172">
        <f t="shared" si="32"/>
        <v>0.0007</v>
      </c>
      <c r="S855" s="172">
        <v>0.001</v>
      </c>
      <c r="T855" s="173">
        <f t="shared" si="33"/>
        <v>0.014</v>
      </c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R855" s="174" t="s">
        <v>233</v>
      </c>
      <c r="AT855" s="174" t="s">
        <v>152</v>
      </c>
      <c r="AU855" s="174" t="s">
        <v>86</v>
      </c>
      <c r="AY855" s="17" t="s">
        <v>150</v>
      </c>
      <c r="BE855" s="175">
        <f t="shared" si="34"/>
        <v>0</v>
      </c>
      <c r="BF855" s="175">
        <f t="shared" si="35"/>
        <v>0</v>
      </c>
      <c r="BG855" s="175">
        <f t="shared" si="36"/>
        <v>0</v>
      </c>
      <c r="BH855" s="175">
        <f t="shared" si="37"/>
        <v>0</v>
      </c>
      <c r="BI855" s="175">
        <f t="shared" si="38"/>
        <v>0</v>
      </c>
      <c r="BJ855" s="17" t="s">
        <v>84</v>
      </c>
      <c r="BK855" s="175">
        <f t="shared" si="39"/>
        <v>0</v>
      </c>
      <c r="BL855" s="17" t="s">
        <v>233</v>
      </c>
      <c r="BM855" s="174" t="s">
        <v>1456</v>
      </c>
    </row>
    <row r="856" spans="1:65" s="2" customFormat="1" ht="21.75" customHeight="1">
      <c r="A856" s="32"/>
      <c r="B856" s="161"/>
      <c r="C856" s="162" t="s">
        <v>1457</v>
      </c>
      <c r="D856" s="162" t="s">
        <v>152</v>
      </c>
      <c r="E856" s="163" t="s">
        <v>1458</v>
      </c>
      <c r="F856" s="164" t="s">
        <v>1459</v>
      </c>
      <c r="G856" s="165" t="s">
        <v>179</v>
      </c>
      <c r="H856" s="166">
        <v>1</v>
      </c>
      <c r="I856" s="167"/>
      <c r="J856" s="168">
        <f t="shared" si="30"/>
        <v>0</v>
      </c>
      <c r="K856" s="169"/>
      <c r="L856" s="33"/>
      <c r="M856" s="170" t="s">
        <v>1</v>
      </c>
      <c r="N856" s="171" t="s">
        <v>41</v>
      </c>
      <c r="O856" s="58"/>
      <c r="P856" s="172">
        <f t="shared" si="31"/>
        <v>0</v>
      </c>
      <c r="Q856" s="172">
        <v>5E-05</v>
      </c>
      <c r="R856" s="172">
        <f t="shared" si="32"/>
        <v>5E-05</v>
      </c>
      <c r="S856" s="172">
        <v>0.001</v>
      </c>
      <c r="T856" s="173">
        <f t="shared" si="33"/>
        <v>0.001</v>
      </c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R856" s="174" t="s">
        <v>233</v>
      </c>
      <c r="AT856" s="174" t="s">
        <v>152</v>
      </c>
      <c r="AU856" s="174" t="s">
        <v>86</v>
      </c>
      <c r="AY856" s="17" t="s">
        <v>150</v>
      </c>
      <c r="BE856" s="175">
        <f t="shared" si="34"/>
        <v>0</v>
      </c>
      <c r="BF856" s="175">
        <f t="shared" si="35"/>
        <v>0</v>
      </c>
      <c r="BG856" s="175">
        <f t="shared" si="36"/>
        <v>0</v>
      </c>
      <c r="BH856" s="175">
        <f t="shared" si="37"/>
        <v>0</v>
      </c>
      <c r="BI856" s="175">
        <f t="shared" si="38"/>
        <v>0</v>
      </c>
      <c r="BJ856" s="17" t="s">
        <v>84</v>
      </c>
      <c r="BK856" s="175">
        <f t="shared" si="39"/>
        <v>0</v>
      </c>
      <c r="BL856" s="17" t="s">
        <v>233</v>
      </c>
      <c r="BM856" s="174" t="s">
        <v>1460</v>
      </c>
    </row>
    <row r="857" spans="1:65" s="2" customFormat="1" ht="21.75" customHeight="1">
      <c r="A857" s="32"/>
      <c r="B857" s="161"/>
      <c r="C857" s="162" t="s">
        <v>1461</v>
      </c>
      <c r="D857" s="162" t="s">
        <v>152</v>
      </c>
      <c r="E857" s="163" t="s">
        <v>1462</v>
      </c>
      <c r="F857" s="164" t="s">
        <v>1463</v>
      </c>
      <c r="G857" s="165" t="s">
        <v>179</v>
      </c>
      <c r="H857" s="166">
        <v>2</v>
      </c>
      <c r="I857" s="167"/>
      <c r="J857" s="168">
        <f t="shared" si="30"/>
        <v>0</v>
      </c>
      <c r="K857" s="169"/>
      <c r="L857" s="33"/>
      <c r="M857" s="170" t="s">
        <v>1</v>
      </c>
      <c r="N857" s="171" t="s">
        <v>41</v>
      </c>
      <c r="O857" s="58"/>
      <c r="P857" s="172">
        <f t="shared" si="31"/>
        <v>0</v>
      </c>
      <c r="Q857" s="172">
        <v>5E-05</v>
      </c>
      <c r="R857" s="172">
        <f t="shared" si="32"/>
        <v>0.0001</v>
      </c>
      <c r="S857" s="172">
        <v>0.001</v>
      </c>
      <c r="T857" s="173">
        <f t="shared" si="33"/>
        <v>0.002</v>
      </c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R857" s="174" t="s">
        <v>233</v>
      </c>
      <c r="AT857" s="174" t="s">
        <v>152</v>
      </c>
      <c r="AU857" s="174" t="s">
        <v>86</v>
      </c>
      <c r="AY857" s="17" t="s">
        <v>150</v>
      </c>
      <c r="BE857" s="175">
        <f t="shared" si="34"/>
        <v>0</v>
      </c>
      <c r="BF857" s="175">
        <f t="shared" si="35"/>
        <v>0</v>
      </c>
      <c r="BG857" s="175">
        <f t="shared" si="36"/>
        <v>0</v>
      </c>
      <c r="BH857" s="175">
        <f t="shared" si="37"/>
        <v>0</v>
      </c>
      <c r="BI857" s="175">
        <f t="shared" si="38"/>
        <v>0</v>
      </c>
      <c r="BJ857" s="17" t="s">
        <v>84</v>
      </c>
      <c r="BK857" s="175">
        <f t="shared" si="39"/>
        <v>0</v>
      </c>
      <c r="BL857" s="17" t="s">
        <v>233</v>
      </c>
      <c r="BM857" s="174" t="s">
        <v>1464</v>
      </c>
    </row>
    <row r="858" spans="1:65" s="2" customFormat="1" ht="44.25" customHeight="1">
      <c r="A858" s="32"/>
      <c r="B858" s="161"/>
      <c r="C858" s="162" t="s">
        <v>1465</v>
      </c>
      <c r="D858" s="162" t="s">
        <v>152</v>
      </c>
      <c r="E858" s="163" t="s">
        <v>1466</v>
      </c>
      <c r="F858" s="164" t="s">
        <v>1467</v>
      </c>
      <c r="G858" s="165" t="s">
        <v>1415</v>
      </c>
      <c r="H858" s="166">
        <v>1</v>
      </c>
      <c r="I858" s="167"/>
      <c r="J858" s="168">
        <f t="shared" si="30"/>
        <v>0</v>
      </c>
      <c r="K858" s="169"/>
      <c r="L858" s="33"/>
      <c r="M858" s="170" t="s">
        <v>1</v>
      </c>
      <c r="N858" s="171" t="s">
        <v>41</v>
      </c>
      <c r="O858" s="58"/>
      <c r="P858" s="172">
        <f t="shared" si="31"/>
        <v>0</v>
      </c>
      <c r="Q858" s="172">
        <v>5E-05</v>
      </c>
      <c r="R858" s="172">
        <f t="shared" si="32"/>
        <v>5E-05</v>
      </c>
      <c r="S858" s="172">
        <v>0.001</v>
      </c>
      <c r="T858" s="173">
        <f t="shared" si="33"/>
        <v>0.001</v>
      </c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R858" s="174" t="s">
        <v>233</v>
      </c>
      <c r="AT858" s="174" t="s">
        <v>152</v>
      </c>
      <c r="AU858" s="174" t="s">
        <v>86</v>
      </c>
      <c r="AY858" s="17" t="s">
        <v>150</v>
      </c>
      <c r="BE858" s="175">
        <f t="shared" si="34"/>
        <v>0</v>
      </c>
      <c r="BF858" s="175">
        <f t="shared" si="35"/>
        <v>0</v>
      </c>
      <c r="BG858" s="175">
        <f t="shared" si="36"/>
        <v>0</v>
      </c>
      <c r="BH858" s="175">
        <f t="shared" si="37"/>
        <v>0</v>
      </c>
      <c r="BI858" s="175">
        <f t="shared" si="38"/>
        <v>0</v>
      </c>
      <c r="BJ858" s="17" t="s">
        <v>84</v>
      </c>
      <c r="BK858" s="175">
        <f t="shared" si="39"/>
        <v>0</v>
      </c>
      <c r="BL858" s="17" t="s">
        <v>233</v>
      </c>
      <c r="BM858" s="174" t="s">
        <v>1468</v>
      </c>
    </row>
    <row r="859" spans="1:65" s="2" customFormat="1" ht="44.25" customHeight="1">
      <c r="A859" s="32"/>
      <c r="B859" s="161"/>
      <c r="C859" s="162" t="s">
        <v>1469</v>
      </c>
      <c r="D859" s="162" t="s">
        <v>152</v>
      </c>
      <c r="E859" s="163" t="s">
        <v>1470</v>
      </c>
      <c r="F859" s="164" t="s">
        <v>1471</v>
      </c>
      <c r="G859" s="165" t="s">
        <v>179</v>
      </c>
      <c r="H859" s="166">
        <v>6</v>
      </c>
      <c r="I859" s="167"/>
      <c r="J859" s="168">
        <f t="shared" si="30"/>
        <v>0</v>
      </c>
      <c r="K859" s="169"/>
      <c r="L859" s="33"/>
      <c r="M859" s="170" t="s">
        <v>1</v>
      </c>
      <c r="N859" s="171" t="s">
        <v>41</v>
      </c>
      <c r="O859" s="58"/>
      <c r="P859" s="172">
        <f t="shared" si="31"/>
        <v>0</v>
      </c>
      <c r="Q859" s="172">
        <v>5E-05</v>
      </c>
      <c r="R859" s="172">
        <f t="shared" si="32"/>
        <v>0.00030000000000000003</v>
      </c>
      <c r="S859" s="172">
        <v>0.001</v>
      </c>
      <c r="T859" s="173">
        <f t="shared" si="33"/>
        <v>0.006</v>
      </c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R859" s="174" t="s">
        <v>233</v>
      </c>
      <c r="AT859" s="174" t="s">
        <v>152</v>
      </c>
      <c r="AU859" s="174" t="s">
        <v>86</v>
      </c>
      <c r="AY859" s="17" t="s">
        <v>150</v>
      </c>
      <c r="BE859" s="175">
        <f t="shared" si="34"/>
        <v>0</v>
      </c>
      <c r="BF859" s="175">
        <f t="shared" si="35"/>
        <v>0</v>
      </c>
      <c r="BG859" s="175">
        <f t="shared" si="36"/>
        <v>0</v>
      </c>
      <c r="BH859" s="175">
        <f t="shared" si="37"/>
        <v>0</v>
      </c>
      <c r="BI859" s="175">
        <f t="shared" si="38"/>
        <v>0</v>
      </c>
      <c r="BJ859" s="17" t="s">
        <v>84</v>
      </c>
      <c r="BK859" s="175">
        <f t="shared" si="39"/>
        <v>0</v>
      </c>
      <c r="BL859" s="17" t="s">
        <v>233</v>
      </c>
      <c r="BM859" s="174" t="s">
        <v>1472</v>
      </c>
    </row>
    <row r="860" spans="1:65" s="2" customFormat="1" ht="44.25" customHeight="1">
      <c r="A860" s="32"/>
      <c r="B860" s="161"/>
      <c r="C860" s="162" t="s">
        <v>1473</v>
      </c>
      <c r="D860" s="162" t="s">
        <v>152</v>
      </c>
      <c r="E860" s="163" t="s">
        <v>1474</v>
      </c>
      <c r="F860" s="164" t="s">
        <v>1475</v>
      </c>
      <c r="G860" s="165" t="s">
        <v>1415</v>
      </c>
      <c r="H860" s="166">
        <v>1</v>
      </c>
      <c r="I860" s="167"/>
      <c r="J860" s="168">
        <f t="shared" si="30"/>
        <v>0</v>
      </c>
      <c r="K860" s="169"/>
      <c r="L860" s="33"/>
      <c r="M860" s="170" t="s">
        <v>1</v>
      </c>
      <c r="N860" s="171" t="s">
        <v>41</v>
      </c>
      <c r="O860" s="58"/>
      <c r="P860" s="172">
        <f t="shared" si="31"/>
        <v>0</v>
      </c>
      <c r="Q860" s="172">
        <v>5E-05</v>
      </c>
      <c r="R860" s="172">
        <f t="shared" si="32"/>
        <v>5E-05</v>
      </c>
      <c r="S860" s="172">
        <v>0.001</v>
      </c>
      <c r="T860" s="173">
        <f t="shared" si="33"/>
        <v>0.001</v>
      </c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R860" s="174" t="s">
        <v>233</v>
      </c>
      <c r="AT860" s="174" t="s">
        <v>152</v>
      </c>
      <c r="AU860" s="174" t="s">
        <v>86</v>
      </c>
      <c r="AY860" s="17" t="s">
        <v>150</v>
      </c>
      <c r="BE860" s="175">
        <f t="shared" si="34"/>
        <v>0</v>
      </c>
      <c r="BF860" s="175">
        <f t="shared" si="35"/>
        <v>0</v>
      </c>
      <c r="BG860" s="175">
        <f t="shared" si="36"/>
        <v>0</v>
      </c>
      <c r="BH860" s="175">
        <f t="shared" si="37"/>
        <v>0</v>
      </c>
      <c r="BI860" s="175">
        <f t="shared" si="38"/>
        <v>0</v>
      </c>
      <c r="BJ860" s="17" t="s">
        <v>84</v>
      </c>
      <c r="BK860" s="175">
        <f t="shared" si="39"/>
        <v>0</v>
      </c>
      <c r="BL860" s="17" t="s">
        <v>233</v>
      </c>
      <c r="BM860" s="174" t="s">
        <v>1476</v>
      </c>
    </row>
    <row r="861" spans="1:65" s="2" customFormat="1" ht="21.75" customHeight="1">
      <c r="A861" s="32"/>
      <c r="B861" s="161"/>
      <c r="C861" s="162" t="s">
        <v>1477</v>
      </c>
      <c r="D861" s="162" t="s">
        <v>152</v>
      </c>
      <c r="E861" s="163" t="s">
        <v>1478</v>
      </c>
      <c r="F861" s="164" t="s">
        <v>1479</v>
      </c>
      <c r="G861" s="165" t="s">
        <v>179</v>
      </c>
      <c r="H861" s="166">
        <v>5</v>
      </c>
      <c r="I861" s="167"/>
      <c r="J861" s="168">
        <f t="shared" si="30"/>
        <v>0</v>
      </c>
      <c r="K861" s="169"/>
      <c r="L861" s="33"/>
      <c r="M861" s="170" t="s">
        <v>1</v>
      </c>
      <c r="N861" s="171" t="s">
        <v>41</v>
      </c>
      <c r="O861" s="58"/>
      <c r="P861" s="172">
        <f t="shared" si="31"/>
        <v>0</v>
      </c>
      <c r="Q861" s="172">
        <v>5E-05</v>
      </c>
      <c r="R861" s="172">
        <f t="shared" si="32"/>
        <v>0.00025</v>
      </c>
      <c r="S861" s="172">
        <v>0.001</v>
      </c>
      <c r="T861" s="173">
        <f t="shared" si="33"/>
        <v>0.005</v>
      </c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R861" s="174" t="s">
        <v>233</v>
      </c>
      <c r="AT861" s="174" t="s">
        <v>152</v>
      </c>
      <c r="AU861" s="174" t="s">
        <v>86</v>
      </c>
      <c r="AY861" s="17" t="s">
        <v>150</v>
      </c>
      <c r="BE861" s="175">
        <f t="shared" si="34"/>
        <v>0</v>
      </c>
      <c r="BF861" s="175">
        <f t="shared" si="35"/>
        <v>0</v>
      </c>
      <c r="BG861" s="175">
        <f t="shared" si="36"/>
        <v>0</v>
      </c>
      <c r="BH861" s="175">
        <f t="shared" si="37"/>
        <v>0</v>
      </c>
      <c r="BI861" s="175">
        <f t="shared" si="38"/>
        <v>0</v>
      </c>
      <c r="BJ861" s="17" t="s">
        <v>84</v>
      </c>
      <c r="BK861" s="175">
        <f t="shared" si="39"/>
        <v>0</v>
      </c>
      <c r="BL861" s="17" t="s">
        <v>233</v>
      </c>
      <c r="BM861" s="174" t="s">
        <v>1480</v>
      </c>
    </row>
    <row r="862" spans="1:65" s="2" customFormat="1" ht="33" customHeight="1">
      <c r="A862" s="32"/>
      <c r="B862" s="161"/>
      <c r="C862" s="162" t="s">
        <v>1481</v>
      </c>
      <c r="D862" s="162" t="s">
        <v>152</v>
      </c>
      <c r="E862" s="163" t="s">
        <v>1482</v>
      </c>
      <c r="F862" s="164" t="s">
        <v>1483</v>
      </c>
      <c r="G862" s="165" t="s">
        <v>155</v>
      </c>
      <c r="H862" s="166">
        <v>13.993</v>
      </c>
      <c r="I862" s="167"/>
      <c r="J862" s="168">
        <f t="shared" si="30"/>
        <v>0</v>
      </c>
      <c r="K862" s="169"/>
      <c r="L862" s="33"/>
      <c r="M862" s="170" t="s">
        <v>1</v>
      </c>
      <c r="N862" s="171" t="s">
        <v>41</v>
      </c>
      <c r="O862" s="58"/>
      <c r="P862" s="172">
        <f t="shared" si="31"/>
        <v>0</v>
      </c>
      <c r="Q862" s="172">
        <v>5E-05</v>
      </c>
      <c r="R862" s="172">
        <f t="shared" si="32"/>
        <v>0.00069965</v>
      </c>
      <c r="S862" s="172">
        <v>0.001</v>
      </c>
      <c r="T862" s="173">
        <f t="shared" si="33"/>
        <v>0.013993</v>
      </c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R862" s="174" t="s">
        <v>233</v>
      </c>
      <c r="AT862" s="174" t="s">
        <v>152</v>
      </c>
      <c r="AU862" s="174" t="s">
        <v>86</v>
      </c>
      <c r="AY862" s="17" t="s">
        <v>150</v>
      </c>
      <c r="BE862" s="175">
        <f t="shared" si="34"/>
        <v>0</v>
      </c>
      <c r="BF862" s="175">
        <f t="shared" si="35"/>
        <v>0</v>
      </c>
      <c r="BG862" s="175">
        <f t="shared" si="36"/>
        <v>0</v>
      </c>
      <c r="BH862" s="175">
        <f t="shared" si="37"/>
        <v>0</v>
      </c>
      <c r="BI862" s="175">
        <f t="shared" si="38"/>
        <v>0</v>
      </c>
      <c r="BJ862" s="17" t="s">
        <v>84</v>
      </c>
      <c r="BK862" s="175">
        <f t="shared" si="39"/>
        <v>0</v>
      </c>
      <c r="BL862" s="17" t="s">
        <v>233</v>
      </c>
      <c r="BM862" s="174" t="s">
        <v>1484</v>
      </c>
    </row>
    <row r="863" spans="2:51" s="13" customFormat="1" ht="12">
      <c r="B863" s="176"/>
      <c r="D863" s="177" t="s">
        <v>158</v>
      </c>
      <c r="E863" s="178" t="s">
        <v>1</v>
      </c>
      <c r="F863" s="179" t="s">
        <v>1485</v>
      </c>
      <c r="H863" s="180">
        <v>13.992500000000001</v>
      </c>
      <c r="I863" s="181"/>
      <c r="L863" s="176"/>
      <c r="M863" s="182"/>
      <c r="N863" s="183"/>
      <c r="O863" s="183"/>
      <c r="P863" s="183"/>
      <c r="Q863" s="183"/>
      <c r="R863" s="183"/>
      <c r="S863" s="183"/>
      <c r="T863" s="184"/>
      <c r="AT863" s="178" t="s">
        <v>158</v>
      </c>
      <c r="AU863" s="178" t="s">
        <v>86</v>
      </c>
      <c r="AV863" s="13" t="s">
        <v>86</v>
      </c>
      <c r="AW863" s="13" t="s">
        <v>34</v>
      </c>
      <c r="AX863" s="13" t="s">
        <v>76</v>
      </c>
      <c r="AY863" s="178" t="s">
        <v>150</v>
      </c>
    </row>
    <row r="864" spans="1:65" s="2" customFormat="1" ht="21.75" customHeight="1">
      <c r="A864" s="32"/>
      <c r="B864" s="161"/>
      <c r="C864" s="162" t="s">
        <v>1486</v>
      </c>
      <c r="D864" s="162" t="s">
        <v>152</v>
      </c>
      <c r="E864" s="163" t="s">
        <v>1487</v>
      </c>
      <c r="F864" s="164" t="s">
        <v>1488</v>
      </c>
      <c r="G864" s="165" t="s">
        <v>179</v>
      </c>
      <c r="H864" s="166">
        <v>2</v>
      </c>
      <c r="I864" s="167"/>
      <c r="J864" s="168">
        <f aca="true" t="shared" si="40" ref="J864:J870">ROUND(I864*H864,2)</f>
        <v>0</v>
      </c>
      <c r="K864" s="169"/>
      <c r="L864" s="33"/>
      <c r="M864" s="170" t="s">
        <v>1</v>
      </c>
      <c r="N864" s="171" t="s">
        <v>41</v>
      </c>
      <c r="O864" s="58"/>
      <c r="P864" s="172">
        <f aca="true" t="shared" si="41" ref="P864:P870">O864*H864</f>
        <v>0</v>
      </c>
      <c r="Q864" s="172">
        <v>5E-05</v>
      </c>
      <c r="R864" s="172">
        <f aca="true" t="shared" si="42" ref="R864:R870">Q864*H864</f>
        <v>0.0001</v>
      </c>
      <c r="S864" s="172">
        <v>0.001</v>
      </c>
      <c r="T864" s="173">
        <f aca="true" t="shared" si="43" ref="T864:T870">S864*H864</f>
        <v>0.002</v>
      </c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R864" s="174" t="s">
        <v>233</v>
      </c>
      <c r="AT864" s="174" t="s">
        <v>152</v>
      </c>
      <c r="AU864" s="174" t="s">
        <v>86</v>
      </c>
      <c r="AY864" s="17" t="s">
        <v>150</v>
      </c>
      <c r="BE864" s="175">
        <f aca="true" t="shared" si="44" ref="BE864:BE870">IF(N864="základní",J864,0)</f>
        <v>0</v>
      </c>
      <c r="BF864" s="175">
        <f aca="true" t="shared" si="45" ref="BF864:BF870">IF(N864="snížená",J864,0)</f>
        <v>0</v>
      </c>
      <c r="BG864" s="175">
        <f aca="true" t="shared" si="46" ref="BG864:BG870">IF(N864="zákl. přenesená",J864,0)</f>
        <v>0</v>
      </c>
      <c r="BH864" s="175">
        <f aca="true" t="shared" si="47" ref="BH864:BH870">IF(N864="sníž. přenesená",J864,0)</f>
        <v>0</v>
      </c>
      <c r="BI864" s="175">
        <f aca="true" t="shared" si="48" ref="BI864:BI870">IF(N864="nulová",J864,0)</f>
        <v>0</v>
      </c>
      <c r="BJ864" s="17" t="s">
        <v>84</v>
      </c>
      <c r="BK864" s="175">
        <f aca="true" t="shared" si="49" ref="BK864:BK870">ROUND(I864*H864,2)</f>
        <v>0</v>
      </c>
      <c r="BL864" s="17" t="s">
        <v>233</v>
      </c>
      <c r="BM864" s="174" t="s">
        <v>1489</v>
      </c>
    </row>
    <row r="865" spans="1:65" s="2" customFormat="1" ht="44.25" customHeight="1">
      <c r="A865" s="32"/>
      <c r="B865" s="161"/>
      <c r="C865" s="162" t="s">
        <v>1490</v>
      </c>
      <c r="D865" s="162" t="s">
        <v>152</v>
      </c>
      <c r="E865" s="163" t="s">
        <v>1491</v>
      </c>
      <c r="F865" s="164" t="s">
        <v>1492</v>
      </c>
      <c r="G865" s="165" t="s">
        <v>179</v>
      </c>
      <c r="H865" s="166">
        <v>1</v>
      </c>
      <c r="I865" s="167"/>
      <c r="J865" s="168">
        <f t="shared" si="40"/>
        <v>0</v>
      </c>
      <c r="K865" s="169"/>
      <c r="L865" s="33"/>
      <c r="M865" s="170" t="s">
        <v>1</v>
      </c>
      <c r="N865" s="171" t="s">
        <v>41</v>
      </c>
      <c r="O865" s="58"/>
      <c r="P865" s="172">
        <f t="shared" si="41"/>
        <v>0</v>
      </c>
      <c r="Q865" s="172">
        <v>5E-05</v>
      </c>
      <c r="R865" s="172">
        <f t="shared" si="42"/>
        <v>5E-05</v>
      </c>
      <c r="S865" s="172">
        <v>0.001</v>
      </c>
      <c r="T865" s="173">
        <f t="shared" si="43"/>
        <v>0.001</v>
      </c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R865" s="174" t="s">
        <v>233</v>
      </c>
      <c r="AT865" s="174" t="s">
        <v>152</v>
      </c>
      <c r="AU865" s="174" t="s">
        <v>86</v>
      </c>
      <c r="AY865" s="17" t="s">
        <v>150</v>
      </c>
      <c r="BE865" s="175">
        <f t="shared" si="44"/>
        <v>0</v>
      </c>
      <c r="BF865" s="175">
        <f t="shared" si="45"/>
        <v>0</v>
      </c>
      <c r="BG865" s="175">
        <f t="shared" si="46"/>
        <v>0</v>
      </c>
      <c r="BH865" s="175">
        <f t="shared" si="47"/>
        <v>0</v>
      </c>
      <c r="BI865" s="175">
        <f t="shared" si="48"/>
        <v>0</v>
      </c>
      <c r="BJ865" s="17" t="s">
        <v>84</v>
      </c>
      <c r="BK865" s="175">
        <f t="shared" si="49"/>
        <v>0</v>
      </c>
      <c r="BL865" s="17" t="s">
        <v>233</v>
      </c>
      <c r="BM865" s="174" t="s">
        <v>1493</v>
      </c>
    </row>
    <row r="866" spans="1:65" s="2" customFormat="1" ht="33" customHeight="1">
      <c r="A866" s="32"/>
      <c r="B866" s="161"/>
      <c r="C866" s="162" t="s">
        <v>1494</v>
      </c>
      <c r="D866" s="162" t="s">
        <v>152</v>
      </c>
      <c r="E866" s="163" t="s">
        <v>1495</v>
      </c>
      <c r="F866" s="164" t="s">
        <v>1496</v>
      </c>
      <c r="G866" s="165" t="s">
        <v>179</v>
      </c>
      <c r="H866" s="166">
        <v>13</v>
      </c>
      <c r="I866" s="167"/>
      <c r="J866" s="168">
        <f t="shared" si="40"/>
        <v>0</v>
      </c>
      <c r="K866" s="169"/>
      <c r="L866" s="33"/>
      <c r="M866" s="170" t="s">
        <v>1</v>
      </c>
      <c r="N866" s="171" t="s">
        <v>41</v>
      </c>
      <c r="O866" s="58"/>
      <c r="P866" s="172">
        <f t="shared" si="41"/>
        <v>0</v>
      </c>
      <c r="Q866" s="172">
        <v>5E-05</v>
      </c>
      <c r="R866" s="172">
        <f t="shared" si="42"/>
        <v>0.0006500000000000001</v>
      </c>
      <c r="S866" s="172">
        <v>0.001</v>
      </c>
      <c r="T866" s="173">
        <f t="shared" si="43"/>
        <v>0.013000000000000001</v>
      </c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R866" s="174" t="s">
        <v>233</v>
      </c>
      <c r="AT866" s="174" t="s">
        <v>152</v>
      </c>
      <c r="AU866" s="174" t="s">
        <v>86</v>
      </c>
      <c r="AY866" s="17" t="s">
        <v>150</v>
      </c>
      <c r="BE866" s="175">
        <f t="shared" si="44"/>
        <v>0</v>
      </c>
      <c r="BF866" s="175">
        <f t="shared" si="45"/>
        <v>0</v>
      </c>
      <c r="BG866" s="175">
        <f t="shared" si="46"/>
        <v>0</v>
      </c>
      <c r="BH866" s="175">
        <f t="shared" si="47"/>
        <v>0</v>
      </c>
      <c r="BI866" s="175">
        <f t="shared" si="48"/>
        <v>0</v>
      </c>
      <c r="BJ866" s="17" t="s">
        <v>84</v>
      </c>
      <c r="BK866" s="175">
        <f t="shared" si="49"/>
        <v>0</v>
      </c>
      <c r="BL866" s="17" t="s">
        <v>233</v>
      </c>
      <c r="BM866" s="174" t="s">
        <v>1497</v>
      </c>
    </row>
    <row r="867" spans="1:65" s="2" customFormat="1" ht="33" customHeight="1">
      <c r="A867" s="32"/>
      <c r="B867" s="161"/>
      <c r="C867" s="162" t="s">
        <v>1498</v>
      </c>
      <c r="D867" s="162" t="s">
        <v>152</v>
      </c>
      <c r="E867" s="163" t="s">
        <v>1499</v>
      </c>
      <c r="F867" s="164" t="s">
        <v>1500</v>
      </c>
      <c r="G867" s="165" t="s">
        <v>296</v>
      </c>
      <c r="H867" s="166">
        <v>34.5</v>
      </c>
      <c r="I867" s="167"/>
      <c r="J867" s="168">
        <f t="shared" si="40"/>
        <v>0</v>
      </c>
      <c r="K867" s="169"/>
      <c r="L867" s="33"/>
      <c r="M867" s="170" t="s">
        <v>1</v>
      </c>
      <c r="N867" s="171" t="s">
        <v>41</v>
      </c>
      <c r="O867" s="58"/>
      <c r="P867" s="172">
        <f t="shared" si="41"/>
        <v>0</v>
      </c>
      <c r="Q867" s="172">
        <v>5E-05</v>
      </c>
      <c r="R867" s="172">
        <f t="shared" si="42"/>
        <v>0.0017250000000000002</v>
      </c>
      <c r="S867" s="172">
        <v>0.001</v>
      </c>
      <c r="T867" s="173">
        <f t="shared" si="43"/>
        <v>0.0345</v>
      </c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R867" s="174" t="s">
        <v>233</v>
      </c>
      <c r="AT867" s="174" t="s">
        <v>152</v>
      </c>
      <c r="AU867" s="174" t="s">
        <v>86</v>
      </c>
      <c r="AY867" s="17" t="s">
        <v>150</v>
      </c>
      <c r="BE867" s="175">
        <f t="shared" si="44"/>
        <v>0</v>
      </c>
      <c r="BF867" s="175">
        <f t="shared" si="45"/>
        <v>0</v>
      </c>
      <c r="BG867" s="175">
        <f t="shared" si="46"/>
        <v>0</v>
      </c>
      <c r="BH867" s="175">
        <f t="shared" si="47"/>
        <v>0</v>
      </c>
      <c r="BI867" s="175">
        <f t="shared" si="48"/>
        <v>0</v>
      </c>
      <c r="BJ867" s="17" t="s">
        <v>84</v>
      </c>
      <c r="BK867" s="175">
        <f t="shared" si="49"/>
        <v>0</v>
      </c>
      <c r="BL867" s="17" t="s">
        <v>233</v>
      </c>
      <c r="BM867" s="174" t="s">
        <v>1501</v>
      </c>
    </row>
    <row r="868" spans="1:65" s="2" customFormat="1" ht="44.25" customHeight="1">
      <c r="A868" s="32"/>
      <c r="B868" s="161"/>
      <c r="C868" s="162" t="s">
        <v>1502</v>
      </c>
      <c r="D868" s="162" t="s">
        <v>152</v>
      </c>
      <c r="E868" s="163" t="s">
        <v>1503</v>
      </c>
      <c r="F868" s="164" t="s">
        <v>1504</v>
      </c>
      <c r="G868" s="165" t="s">
        <v>171</v>
      </c>
      <c r="H868" s="166">
        <v>18</v>
      </c>
      <c r="I868" s="167"/>
      <c r="J868" s="168">
        <f t="shared" si="40"/>
        <v>0</v>
      </c>
      <c r="K868" s="169"/>
      <c r="L868" s="33"/>
      <c r="M868" s="170" t="s">
        <v>1</v>
      </c>
      <c r="N868" s="171" t="s">
        <v>41</v>
      </c>
      <c r="O868" s="58"/>
      <c r="P868" s="172">
        <f t="shared" si="41"/>
        <v>0</v>
      </c>
      <c r="Q868" s="172">
        <v>5E-05</v>
      </c>
      <c r="R868" s="172">
        <f t="shared" si="42"/>
        <v>0.0009000000000000001</v>
      </c>
      <c r="S868" s="172">
        <v>0.001</v>
      </c>
      <c r="T868" s="173">
        <f t="shared" si="43"/>
        <v>0.018000000000000002</v>
      </c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R868" s="174" t="s">
        <v>233</v>
      </c>
      <c r="AT868" s="174" t="s">
        <v>152</v>
      </c>
      <c r="AU868" s="174" t="s">
        <v>86</v>
      </c>
      <c r="AY868" s="17" t="s">
        <v>150</v>
      </c>
      <c r="BE868" s="175">
        <f t="shared" si="44"/>
        <v>0</v>
      </c>
      <c r="BF868" s="175">
        <f t="shared" si="45"/>
        <v>0</v>
      </c>
      <c r="BG868" s="175">
        <f t="shared" si="46"/>
        <v>0</v>
      </c>
      <c r="BH868" s="175">
        <f t="shared" si="47"/>
        <v>0</v>
      </c>
      <c r="BI868" s="175">
        <f t="shared" si="48"/>
        <v>0</v>
      </c>
      <c r="BJ868" s="17" t="s">
        <v>84</v>
      </c>
      <c r="BK868" s="175">
        <f t="shared" si="49"/>
        <v>0</v>
      </c>
      <c r="BL868" s="17" t="s">
        <v>233</v>
      </c>
      <c r="BM868" s="174" t="s">
        <v>1505</v>
      </c>
    </row>
    <row r="869" spans="1:65" s="2" customFormat="1" ht="55.5" customHeight="1">
      <c r="A869" s="32"/>
      <c r="B869" s="161"/>
      <c r="C869" s="162" t="s">
        <v>1506</v>
      </c>
      <c r="D869" s="162" t="s">
        <v>152</v>
      </c>
      <c r="E869" s="163" t="s">
        <v>1507</v>
      </c>
      <c r="F869" s="164" t="s">
        <v>1508</v>
      </c>
      <c r="G869" s="165" t="s">
        <v>1415</v>
      </c>
      <c r="H869" s="166">
        <v>1</v>
      </c>
      <c r="I869" s="167"/>
      <c r="J869" s="168">
        <f t="shared" si="40"/>
        <v>0</v>
      </c>
      <c r="K869" s="169"/>
      <c r="L869" s="33"/>
      <c r="M869" s="170" t="s">
        <v>1</v>
      </c>
      <c r="N869" s="171" t="s">
        <v>41</v>
      </c>
      <c r="O869" s="58"/>
      <c r="P869" s="172">
        <f t="shared" si="41"/>
        <v>0</v>
      </c>
      <c r="Q869" s="172">
        <v>5E-05</v>
      </c>
      <c r="R869" s="172">
        <f t="shared" si="42"/>
        <v>5E-05</v>
      </c>
      <c r="S869" s="172">
        <v>0.001</v>
      </c>
      <c r="T869" s="173">
        <f t="shared" si="43"/>
        <v>0.001</v>
      </c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R869" s="174" t="s">
        <v>233</v>
      </c>
      <c r="AT869" s="174" t="s">
        <v>152</v>
      </c>
      <c r="AU869" s="174" t="s">
        <v>86</v>
      </c>
      <c r="AY869" s="17" t="s">
        <v>150</v>
      </c>
      <c r="BE869" s="175">
        <f t="shared" si="44"/>
        <v>0</v>
      </c>
      <c r="BF869" s="175">
        <f t="shared" si="45"/>
        <v>0</v>
      </c>
      <c r="BG869" s="175">
        <f t="shared" si="46"/>
        <v>0</v>
      </c>
      <c r="BH869" s="175">
        <f t="shared" si="47"/>
        <v>0</v>
      </c>
      <c r="BI869" s="175">
        <f t="shared" si="48"/>
        <v>0</v>
      </c>
      <c r="BJ869" s="17" t="s">
        <v>84</v>
      </c>
      <c r="BK869" s="175">
        <f t="shared" si="49"/>
        <v>0</v>
      </c>
      <c r="BL869" s="17" t="s">
        <v>233</v>
      </c>
      <c r="BM869" s="174" t="s">
        <v>1509</v>
      </c>
    </row>
    <row r="870" spans="1:65" s="2" customFormat="1" ht="55.5" customHeight="1">
      <c r="A870" s="32"/>
      <c r="B870" s="161"/>
      <c r="C870" s="162" t="s">
        <v>1510</v>
      </c>
      <c r="D870" s="162" t="s">
        <v>152</v>
      </c>
      <c r="E870" s="163" t="s">
        <v>1511</v>
      </c>
      <c r="F870" s="164" t="s">
        <v>1512</v>
      </c>
      <c r="G870" s="165" t="s">
        <v>296</v>
      </c>
      <c r="H870" s="166">
        <v>9.6</v>
      </c>
      <c r="I870" s="167"/>
      <c r="J870" s="168">
        <f t="shared" si="40"/>
        <v>0</v>
      </c>
      <c r="K870" s="169"/>
      <c r="L870" s="33"/>
      <c r="M870" s="170" t="s">
        <v>1</v>
      </c>
      <c r="N870" s="171" t="s">
        <v>41</v>
      </c>
      <c r="O870" s="58"/>
      <c r="P870" s="172">
        <f t="shared" si="41"/>
        <v>0</v>
      </c>
      <c r="Q870" s="172">
        <v>5E-05</v>
      </c>
      <c r="R870" s="172">
        <f t="shared" si="42"/>
        <v>0.00048</v>
      </c>
      <c r="S870" s="172">
        <v>0.001</v>
      </c>
      <c r="T870" s="173">
        <f t="shared" si="43"/>
        <v>0.0096</v>
      </c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R870" s="174" t="s">
        <v>233</v>
      </c>
      <c r="AT870" s="174" t="s">
        <v>152</v>
      </c>
      <c r="AU870" s="174" t="s">
        <v>86</v>
      </c>
      <c r="AY870" s="17" t="s">
        <v>150</v>
      </c>
      <c r="BE870" s="175">
        <f t="shared" si="44"/>
        <v>0</v>
      </c>
      <c r="BF870" s="175">
        <f t="shared" si="45"/>
        <v>0</v>
      </c>
      <c r="BG870" s="175">
        <f t="shared" si="46"/>
        <v>0</v>
      </c>
      <c r="BH870" s="175">
        <f t="shared" si="47"/>
        <v>0</v>
      </c>
      <c r="BI870" s="175">
        <f t="shared" si="48"/>
        <v>0</v>
      </c>
      <c r="BJ870" s="17" t="s">
        <v>84</v>
      </c>
      <c r="BK870" s="175">
        <f t="shared" si="49"/>
        <v>0</v>
      </c>
      <c r="BL870" s="17" t="s">
        <v>233</v>
      </c>
      <c r="BM870" s="174" t="s">
        <v>1513</v>
      </c>
    </row>
    <row r="871" spans="2:51" s="13" customFormat="1" ht="12">
      <c r="B871" s="176"/>
      <c r="D871" s="177" t="s">
        <v>158</v>
      </c>
      <c r="E871" s="178" t="s">
        <v>1</v>
      </c>
      <c r="F871" s="179" t="s">
        <v>1514</v>
      </c>
      <c r="H871" s="180">
        <v>9.6</v>
      </c>
      <c r="I871" s="181"/>
      <c r="L871" s="176"/>
      <c r="M871" s="182"/>
      <c r="N871" s="183"/>
      <c r="O871" s="183"/>
      <c r="P871" s="183"/>
      <c r="Q871" s="183"/>
      <c r="R871" s="183"/>
      <c r="S871" s="183"/>
      <c r="T871" s="184"/>
      <c r="AT871" s="178" t="s">
        <v>158</v>
      </c>
      <c r="AU871" s="178" t="s">
        <v>86</v>
      </c>
      <c r="AV871" s="13" t="s">
        <v>86</v>
      </c>
      <c r="AW871" s="13" t="s">
        <v>34</v>
      </c>
      <c r="AX871" s="13" t="s">
        <v>84</v>
      </c>
      <c r="AY871" s="178" t="s">
        <v>150</v>
      </c>
    </row>
    <row r="872" spans="1:65" s="2" customFormat="1" ht="33" customHeight="1">
      <c r="A872" s="32"/>
      <c r="B872" s="161"/>
      <c r="C872" s="162" t="s">
        <v>1515</v>
      </c>
      <c r="D872" s="162" t="s">
        <v>152</v>
      </c>
      <c r="E872" s="163" t="s">
        <v>1516</v>
      </c>
      <c r="F872" s="164" t="s">
        <v>1517</v>
      </c>
      <c r="G872" s="165" t="s">
        <v>179</v>
      </c>
      <c r="H872" s="166">
        <v>8</v>
      </c>
      <c r="I872" s="167"/>
      <c r="J872" s="168">
        <f>ROUND(I872*H872,2)</f>
        <v>0</v>
      </c>
      <c r="K872" s="169"/>
      <c r="L872" s="33"/>
      <c r="M872" s="170" t="s">
        <v>1</v>
      </c>
      <c r="N872" s="171" t="s">
        <v>41</v>
      </c>
      <c r="O872" s="58"/>
      <c r="P872" s="172">
        <f>O872*H872</f>
        <v>0</v>
      </c>
      <c r="Q872" s="172">
        <v>5E-05</v>
      </c>
      <c r="R872" s="172">
        <f>Q872*H872</f>
        <v>0.0004</v>
      </c>
      <c r="S872" s="172">
        <v>0.001</v>
      </c>
      <c r="T872" s="173">
        <f>S872*H872</f>
        <v>0.008</v>
      </c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R872" s="174" t="s">
        <v>233</v>
      </c>
      <c r="AT872" s="174" t="s">
        <v>152</v>
      </c>
      <c r="AU872" s="174" t="s">
        <v>86</v>
      </c>
      <c r="AY872" s="17" t="s">
        <v>150</v>
      </c>
      <c r="BE872" s="175">
        <f>IF(N872="základní",J872,0)</f>
        <v>0</v>
      </c>
      <c r="BF872" s="175">
        <f>IF(N872="snížená",J872,0)</f>
        <v>0</v>
      </c>
      <c r="BG872" s="175">
        <f>IF(N872="zákl. přenesená",J872,0)</f>
        <v>0</v>
      </c>
      <c r="BH872" s="175">
        <f>IF(N872="sníž. přenesená",J872,0)</f>
        <v>0</v>
      </c>
      <c r="BI872" s="175">
        <f>IF(N872="nulová",J872,0)</f>
        <v>0</v>
      </c>
      <c r="BJ872" s="17" t="s">
        <v>84</v>
      </c>
      <c r="BK872" s="175">
        <f>ROUND(I872*H872,2)</f>
        <v>0</v>
      </c>
      <c r="BL872" s="17" t="s">
        <v>233</v>
      </c>
      <c r="BM872" s="174" t="s">
        <v>1518</v>
      </c>
    </row>
    <row r="873" spans="1:65" s="2" customFormat="1" ht="33" customHeight="1">
      <c r="A873" s="32"/>
      <c r="B873" s="161"/>
      <c r="C873" s="162" t="s">
        <v>1519</v>
      </c>
      <c r="D873" s="162" t="s">
        <v>152</v>
      </c>
      <c r="E873" s="163" t="s">
        <v>1520</v>
      </c>
      <c r="F873" s="164" t="s">
        <v>1521</v>
      </c>
      <c r="G873" s="165" t="s">
        <v>179</v>
      </c>
      <c r="H873" s="166">
        <v>1</v>
      </c>
      <c r="I873" s="167"/>
      <c r="J873" s="168">
        <f>ROUND(I873*H873,2)</f>
        <v>0</v>
      </c>
      <c r="K873" s="169"/>
      <c r="L873" s="33"/>
      <c r="M873" s="170" t="s">
        <v>1</v>
      </c>
      <c r="N873" s="171" t="s">
        <v>41</v>
      </c>
      <c r="O873" s="58"/>
      <c r="P873" s="172">
        <f>O873*H873</f>
        <v>0</v>
      </c>
      <c r="Q873" s="172">
        <v>5E-05</v>
      </c>
      <c r="R873" s="172">
        <f>Q873*H873</f>
        <v>5E-05</v>
      </c>
      <c r="S873" s="172">
        <v>0.001</v>
      </c>
      <c r="T873" s="173">
        <f>S873*H873</f>
        <v>0.001</v>
      </c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R873" s="174" t="s">
        <v>233</v>
      </c>
      <c r="AT873" s="174" t="s">
        <v>152</v>
      </c>
      <c r="AU873" s="174" t="s">
        <v>86</v>
      </c>
      <c r="AY873" s="17" t="s">
        <v>150</v>
      </c>
      <c r="BE873" s="175">
        <f>IF(N873="základní",J873,0)</f>
        <v>0</v>
      </c>
      <c r="BF873" s="175">
        <f>IF(N873="snížená",J873,0)</f>
        <v>0</v>
      </c>
      <c r="BG873" s="175">
        <f>IF(N873="zákl. přenesená",J873,0)</f>
        <v>0</v>
      </c>
      <c r="BH873" s="175">
        <f>IF(N873="sníž. přenesená",J873,0)</f>
        <v>0</v>
      </c>
      <c r="BI873" s="175">
        <f>IF(N873="nulová",J873,0)</f>
        <v>0</v>
      </c>
      <c r="BJ873" s="17" t="s">
        <v>84</v>
      </c>
      <c r="BK873" s="175">
        <f>ROUND(I873*H873,2)</f>
        <v>0</v>
      </c>
      <c r="BL873" s="17" t="s">
        <v>233</v>
      </c>
      <c r="BM873" s="174" t="s">
        <v>1522</v>
      </c>
    </row>
    <row r="874" spans="1:65" s="2" customFormat="1" ht="21.75" customHeight="1">
      <c r="A874" s="32"/>
      <c r="B874" s="161"/>
      <c r="C874" s="162" t="s">
        <v>1523</v>
      </c>
      <c r="D874" s="162" t="s">
        <v>152</v>
      </c>
      <c r="E874" s="163" t="s">
        <v>1524</v>
      </c>
      <c r="F874" s="164" t="s">
        <v>1525</v>
      </c>
      <c r="G874" s="165" t="s">
        <v>296</v>
      </c>
      <c r="H874" s="166">
        <v>9.6</v>
      </c>
      <c r="I874" s="167"/>
      <c r="J874" s="168">
        <f>ROUND(I874*H874,2)</f>
        <v>0</v>
      </c>
      <c r="K874" s="169"/>
      <c r="L874" s="33"/>
      <c r="M874" s="170" t="s">
        <v>1</v>
      </c>
      <c r="N874" s="171" t="s">
        <v>41</v>
      </c>
      <c r="O874" s="58"/>
      <c r="P874" s="172">
        <f>O874*H874</f>
        <v>0</v>
      </c>
      <c r="Q874" s="172">
        <v>5E-05</v>
      </c>
      <c r="R874" s="172">
        <f>Q874*H874</f>
        <v>0.00048</v>
      </c>
      <c r="S874" s="172">
        <v>0.001</v>
      </c>
      <c r="T874" s="173">
        <f>S874*H874</f>
        <v>0.0096</v>
      </c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R874" s="174" t="s">
        <v>233</v>
      </c>
      <c r="AT874" s="174" t="s">
        <v>152</v>
      </c>
      <c r="AU874" s="174" t="s">
        <v>86</v>
      </c>
      <c r="AY874" s="17" t="s">
        <v>150</v>
      </c>
      <c r="BE874" s="175">
        <f>IF(N874="základní",J874,0)</f>
        <v>0</v>
      </c>
      <c r="BF874" s="175">
        <f>IF(N874="snížená",J874,0)</f>
        <v>0</v>
      </c>
      <c r="BG874" s="175">
        <f>IF(N874="zákl. přenesená",J874,0)</f>
        <v>0</v>
      </c>
      <c r="BH874" s="175">
        <f>IF(N874="sníž. přenesená",J874,0)</f>
        <v>0</v>
      </c>
      <c r="BI874" s="175">
        <f>IF(N874="nulová",J874,0)</f>
        <v>0</v>
      </c>
      <c r="BJ874" s="17" t="s">
        <v>84</v>
      </c>
      <c r="BK874" s="175">
        <f>ROUND(I874*H874,2)</f>
        <v>0</v>
      </c>
      <c r="BL874" s="17" t="s">
        <v>233</v>
      </c>
      <c r="BM874" s="174" t="s">
        <v>1526</v>
      </c>
    </row>
    <row r="875" spans="2:51" s="13" customFormat="1" ht="12">
      <c r="B875" s="176"/>
      <c r="D875" s="177" t="s">
        <v>158</v>
      </c>
      <c r="E875" s="178" t="s">
        <v>1</v>
      </c>
      <c r="F875" s="179" t="s">
        <v>1514</v>
      </c>
      <c r="H875" s="180">
        <v>9.6</v>
      </c>
      <c r="I875" s="181"/>
      <c r="L875" s="176"/>
      <c r="M875" s="182"/>
      <c r="N875" s="183"/>
      <c r="O875" s="183"/>
      <c r="P875" s="183"/>
      <c r="Q875" s="183"/>
      <c r="R875" s="183"/>
      <c r="S875" s="183"/>
      <c r="T875" s="184"/>
      <c r="AT875" s="178" t="s">
        <v>158</v>
      </c>
      <c r="AU875" s="178" t="s">
        <v>86</v>
      </c>
      <c r="AV875" s="13" t="s">
        <v>86</v>
      </c>
      <c r="AW875" s="13" t="s">
        <v>34</v>
      </c>
      <c r="AX875" s="13" t="s">
        <v>84</v>
      </c>
      <c r="AY875" s="178" t="s">
        <v>150</v>
      </c>
    </row>
    <row r="876" spans="1:65" s="2" customFormat="1" ht="44.25" customHeight="1">
      <c r="A876" s="32"/>
      <c r="B876" s="161"/>
      <c r="C876" s="162" t="s">
        <v>1527</v>
      </c>
      <c r="D876" s="162" t="s">
        <v>152</v>
      </c>
      <c r="E876" s="163" t="s">
        <v>1528</v>
      </c>
      <c r="F876" s="164" t="s">
        <v>1529</v>
      </c>
      <c r="G876" s="165" t="s">
        <v>179</v>
      </c>
      <c r="H876" s="166">
        <v>1</v>
      </c>
      <c r="I876" s="167"/>
      <c r="J876" s="168">
        <f>ROUND(I876*H876,2)</f>
        <v>0</v>
      </c>
      <c r="K876" s="169"/>
      <c r="L876" s="33"/>
      <c r="M876" s="170" t="s">
        <v>1</v>
      </c>
      <c r="N876" s="171" t="s">
        <v>41</v>
      </c>
      <c r="O876" s="58"/>
      <c r="P876" s="172">
        <f>O876*H876</f>
        <v>0</v>
      </c>
      <c r="Q876" s="172">
        <v>5E-05</v>
      </c>
      <c r="R876" s="172">
        <f>Q876*H876</f>
        <v>5E-05</v>
      </c>
      <c r="S876" s="172">
        <v>0.001</v>
      </c>
      <c r="T876" s="173">
        <f>S876*H876</f>
        <v>0.001</v>
      </c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R876" s="174" t="s">
        <v>233</v>
      </c>
      <c r="AT876" s="174" t="s">
        <v>152</v>
      </c>
      <c r="AU876" s="174" t="s">
        <v>86</v>
      </c>
      <c r="AY876" s="17" t="s">
        <v>150</v>
      </c>
      <c r="BE876" s="175">
        <f>IF(N876="základní",J876,0)</f>
        <v>0</v>
      </c>
      <c r="BF876" s="175">
        <f>IF(N876="snížená",J876,0)</f>
        <v>0</v>
      </c>
      <c r="BG876" s="175">
        <f>IF(N876="zákl. přenesená",J876,0)</f>
        <v>0</v>
      </c>
      <c r="BH876" s="175">
        <f>IF(N876="sníž. přenesená",J876,0)</f>
        <v>0</v>
      </c>
      <c r="BI876" s="175">
        <f>IF(N876="nulová",J876,0)</f>
        <v>0</v>
      </c>
      <c r="BJ876" s="17" t="s">
        <v>84</v>
      </c>
      <c r="BK876" s="175">
        <f>ROUND(I876*H876,2)</f>
        <v>0</v>
      </c>
      <c r="BL876" s="17" t="s">
        <v>233</v>
      </c>
      <c r="BM876" s="174" t="s">
        <v>1530</v>
      </c>
    </row>
    <row r="877" spans="1:65" s="2" customFormat="1" ht="21.75" customHeight="1">
      <c r="A877" s="32"/>
      <c r="B877" s="161"/>
      <c r="C877" s="162" t="s">
        <v>1531</v>
      </c>
      <c r="D877" s="162" t="s">
        <v>152</v>
      </c>
      <c r="E877" s="163" t="s">
        <v>1532</v>
      </c>
      <c r="F877" s="164" t="s">
        <v>1533</v>
      </c>
      <c r="G877" s="165" t="s">
        <v>155</v>
      </c>
      <c r="H877" s="166">
        <v>3.375</v>
      </c>
      <c r="I877" s="167"/>
      <c r="J877" s="168">
        <f>ROUND(I877*H877,2)</f>
        <v>0</v>
      </c>
      <c r="K877" s="169"/>
      <c r="L877" s="33"/>
      <c r="M877" s="170" t="s">
        <v>1</v>
      </c>
      <c r="N877" s="171" t="s">
        <v>41</v>
      </c>
      <c r="O877" s="58"/>
      <c r="P877" s="172">
        <f>O877*H877</f>
        <v>0</v>
      </c>
      <c r="Q877" s="172">
        <v>5E-05</v>
      </c>
      <c r="R877" s="172">
        <f>Q877*H877</f>
        <v>0.00016875</v>
      </c>
      <c r="S877" s="172">
        <v>0.001</v>
      </c>
      <c r="T877" s="173">
        <f>S877*H877</f>
        <v>0.003375</v>
      </c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R877" s="174" t="s">
        <v>233</v>
      </c>
      <c r="AT877" s="174" t="s">
        <v>152</v>
      </c>
      <c r="AU877" s="174" t="s">
        <v>86</v>
      </c>
      <c r="AY877" s="17" t="s">
        <v>150</v>
      </c>
      <c r="BE877" s="175">
        <f>IF(N877="základní",J877,0)</f>
        <v>0</v>
      </c>
      <c r="BF877" s="175">
        <f>IF(N877="snížená",J877,0)</f>
        <v>0</v>
      </c>
      <c r="BG877" s="175">
        <f>IF(N877="zákl. přenesená",J877,0)</f>
        <v>0</v>
      </c>
      <c r="BH877" s="175">
        <f>IF(N877="sníž. přenesená",J877,0)</f>
        <v>0</v>
      </c>
      <c r="BI877" s="175">
        <f>IF(N877="nulová",J877,0)</f>
        <v>0</v>
      </c>
      <c r="BJ877" s="17" t="s">
        <v>84</v>
      </c>
      <c r="BK877" s="175">
        <f>ROUND(I877*H877,2)</f>
        <v>0</v>
      </c>
      <c r="BL877" s="17" t="s">
        <v>233</v>
      </c>
      <c r="BM877" s="174" t="s">
        <v>1534</v>
      </c>
    </row>
    <row r="878" spans="2:51" s="13" customFormat="1" ht="12">
      <c r="B878" s="176"/>
      <c r="D878" s="177" t="s">
        <v>158</v>
      </c>
      <c r="E878" s="178" t="s">
        <v>1</v>
      </c>
      <c r="F878" s="179" t="s">
        <v>1535</v>
      </c>
      <c r="H878" s="180">
        <v>3.375</v>
      </c>
      <c r="I878" s="181"/>
      <c r="L878" s="176"/>
      <c r="M878" s="182"/>
      <c r="N878" s="183"/>
      <c r="O878" s="183"/>
      <c r="P878" s="183"/>
      <c r="Q878" s="183"/>
      <c r="R878" s="183"/>
      <c r="S878" s="183"/>
      <c r="T878" s="184"/>
      <c r="AT878" s="178" t="s">
        <v>158</v>
      </c>
      <c r="AU878" s="178" t="s">
        <v>86</v>
      </c>
      <c r="AV878" s="13" t="s">
        <v>86</v>
      </c>
      <c r="AW878" s="13" t="s">
        <v>34</v>
      </c>
      <c r="AX878" s="13" t="s">
        <v>76</v>
      </c>
      <c r="AY878" s="178" t="s">
        <v>150</v>
      </c>
    </row>
    <row r="879" spans="1:65" s="2" customFormat="1" ht="16.5" customHeight="1">
      <c r="A879" s="32"/>
      <c r="B879" s="161"/>
      <c r="C879" s="162" t="s">
        <v>1536</v>
      </c>
      <c r="D879" s="162" t="s">
        <v>152</v>
      </c>
      <c r="E879" s="163" t="s">
        <v>1537</v>
      </c>
      <c r="F879" s="164" t="s">
        <v>1538</v>
      </c>
      <c r="G879" s="165" t="s">
        <v>179</v>
      </c>
      <c r="H879" s="166">
        <v>1</v>
      </c>
      <c r="I879" s="167"/>
      <c r="J879" s="168">
        <f>ROUND(I879*H879,2)</f>
        <v>0</v>
      </c>
      <c r="K879" s="169"/>
      <c r="L879" s="33"/>
      <c r="M879" s="170" t="s">
        <v>1</v>
      </c>
      <c r="N879" s="171" t="s">
        <v>41</v>
      </c>
      <c r="O879" s="58"/>
      <c r="P879" s="172">
        <f>O879*H879</f>
        <v>0</v>
      </c>
      <c r="Q879" s="172">
        <v>5E-05</v>
      </c>
      <c r="R879" s="172">
        <f>Q879*H879</f>
        <v>5E-05</v>
      </c>
      <c r="S879" s="172">
        <v>0.001</v>
      </c>
      <c r="T879" s="173">
        <f>S879*H879</f>
        <v>0.001</v>
      </c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R879" s="174" t="s">
        <v>233</v>
      </c>
      <c r="AT879" s="174" t="s">
        <v>152</v>
      </c>
      <c r="AU879" s="174" t="s">
        <v>86</v>
      </c>
      <c r="AY879" s="17" t="s">
        <v>150</v>
      </c>
      <c r="BE879" s="175">
        <f>IF(N879="základní",J879,0)</f>
        <v>0</v>
      </c>
      <c r="BF879" s="175">
        <f>IF(N879="snížená",J879,0)</f>
        <v>0</v>
      </c>
      <c r="BG879" s="175">
        <f>IF(N879="zákl. přenesená",J879,0)</f>
        <v>0</v>
      </c>
      <c r="BH879" s="175">
        <f>IF(N879="sníž. přenesená",J879,0)</f>
        <v>0</v>
      </c>
      <c r="BI879" s="175">
        <f>IF(N879="nulová",J879,0)</f>
        <v>0</v>
      </c>
      <c r="BJ879" s="17" t="s">
        <v>84</v>
      </c>
      <c r="BK879" s="175">
        <f>ROUND(I879*H879,2)</f>
        <v>0</v>
      </c>
      <c r="BL879" s="17" t="s">
        <v>233</v>
      </c>
      <c r="BM879" s="174" t="s">
        <v>1539</v>
      </c>
    </row>
    <row r="880" spans="1:65" s="2" customFormat="1" ht="33" customHeight="1">
      <c r="A880" s="32"/>
      <c r="B880" s="161"/>
      <c r="C880" s="162" t="s">
        <v>1540</v>
      </c>
      <c r="D880" s="162" t="s">
        <v>152</v>
      </c>
      <c r="E880" s="163" t="s">
        <v>1541</v>
      </c>
      <c r="F880" s="164" t="s">
        <v>1542</v>
      </c>
      <c r="G880" s="165" t="s">
        <v>179</v>
      </c>
      <c r="H880" s="166">
        <v>3</v>
      </c>
      <c r="I880" s="167"/>
      <c r="J880" s="168">
        <f>ROUND(I880*H880,2)</f>
        <v>0</v>
      </c>
      <c r="K880" s="169"/>
      <c r="L880" s="33"/>
      <c r="M880" s="170" t="s">
        <v>1</v>
      </c>
      <c r="N880" s="171" t="s">
        <v>41</v>
      </c>
      <c r="O880" s="58"/>
      <c r="P880" s="172">
        <f>O880*H880</f>
        <v>0</v>
      </c>
      <c r="Q880" s="172">
        <v>5E-05</v>
      </c>
      <c r="R880" s="172">
        <f>Q880*H880</f>
        <v>0.00015000000000000001</v>
      </c>
      <c r="S880" s="172">
        <v>0.001</v>
      </c>
      <c r="T880" s="173">
        <f>S880*H880</f>
        <v>0.003</v>
      </c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R880" s="174" t="s">
        <v>233</v>
      </c>
      <c r="AT880" s="174" t="s">
        <v>152</v>
      </c>
      <c r="AU880" s="174" t="s">
        <v>86</v>
      </c>
      <c r="AY880" s="17" t="s">
        <v>150</v>
      </c>
      <c r="BE880" s="175">
        <f>IF(N880="základní",J880,0)</f>
        <v>0</v>
      </c>
      <c r="BF880" s="175">
        <f>IF(N880="snížená",J880,0)</f>
        <v>0</v>
      </c>
      <c r="BG880" s="175">
        <f>IF(N880="zákl. přenesená",J880,0)</f>
        <v>0</v>
      </c>
      <c r="BH880" s="175">
        <f>IF(N880="sníž. přenesená",J880,0)</f>
        <v>0</v>
      </c>
      <c r="BI880" s="175">
        <f>IF(N880="nulová",J880,0)</f>
        <v>0</v>
      </c>
      <c r="BJ880" s="17" t="s">
        <v>84</v>
      </c>
      <c r="BK880" s="175">
        <f>ROUND(I880*H880,2)</f>
        <v>0</v>
      </c>
      <c r="BL880" s="17" t="s">
        <v>233</v>
      </c>
      <c r="BM880" s="174" t="s">
        <v>1543</v>
      </c>
    </row>
    <row r="881" spans="1:65" s="2" customFormat="1" ht="21.75" customHeight="1">
      <c r="A881" s="32"/>
      <c r="B881" s="161"/>
      <c r="C881" s="162" t="s">
        <v>1544</v>
      </c>
      <c r="D881" s="162" t="s">
        <v>152</v>
      </c>
      <c r="E881" s="163" t="s">
        <v>1545</v>
      </c>
      <c r="F881" s="164" t="s">
        <v>1546</v>
      </c>
      <c r="G881" s="165" t="s">
        <v>1547</v>
      </c>
      <c r="H881" s="206"/>
      <c r="I881" s="167"/>
      <c r="J881" s="168">
        <f>ROUND(I881*H881,2)</f>
        <v>0</v>
      </c>
      <c r="K881" s="169"/>
      <c r="L881" s="33"/>
      <c r="M881" s="170" t="s">
        <v>1</v>
      </c>
      <c r="N881" s="171" t="s">
        <v>41</v>
      </c>
      <c r="O881" s="58"/>
      <c r="P881" s="172">
        <f>O881*H881</f>
        <v>0</v>
      </c>
      <c r="Q881" s="172">
        <v>0</v>
      </c>
      <c r="R881" s="172">
        <f>Q881*H881</f>
        <v>0</v>
      </c>
      <c r="S881" s="172">
        <v>0</v>
      </c>
      <c r="T881" s="173">
        <f>S881*H881</f>
        <v>0</v>
      </c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R881" s="174" t="s">
        <v>233</v>
      </c>
      <c r="AT881" s="174" t="s">
        <v>152</v>
      </c>
      <c r="AU881" s="174" t="s">
        <v>86</v>
      </c>
      <c r="AY881" s="17" t="s">
        <v>150</v>
      </c>
      <c r="BE881" s="175">
        <f>IF(N881="základní",J881,0)</f>
        <v>0</v>
      </c>
      <c r="BF881" s="175">
        <f>IF(N881="snížená",J881,0)</f>
        <v>0</v>
      </c>
      <c r="BG881" s="175">
        <f>IF(N881="zákl. přenesená",J881,0)</f>
        <v>0</v>
      </c>
      <c r="BH881" s="175">
        <f>IF(N881="sníž. přenesená",J881,0)</f>
        <v>0</v>
      </c>
      <c r="BI881" s="175">
        <f>IF(N881="nulová",J881,0)</f>
        <v>0</v>
      </c>
      <c r="BJ881" s="17" t="s">
        <v>84</v>
      </c>
      <c r="BK881" s="175">
        <f>ROUND(I881*H881,2)</f>
        <v>0</v>
      </c>
      <c r="BL881" s="17" t="s">
        <v>233</v>
      </c>
      <c r="BM881" s="174" t="s">
        <v>1548</v>
      </c>
    </row>
    <row r="882" spans="2:63" s="12" customFormat="1" ht="22.9" customHeight="1">
      <c r="B882" s="148"/>
      <c r="D882" s="149" t="s">
        <v>75</v>
      </c>
      <c r="E882" s="159" t="s">
        <v>1549</v>
      </c>
      <c r="F882" s="159" t="s">
        <v>1550</v>
      </c>
      <c r="I882" s="151"/>
      <c r="J882" s="160">
        <f>BK882</f>
        <v>0</v>
      </c>
      <c r="L882" s="148"/>
      <c r="M882" s="153"/>
      <c r="N882" s="154"/>
      <c r="O882" s="154"/>
      <c r="P882" s="155">
        <f>SUM(P883:P939)</f>
        <v>0</v>
      </c>
      <c r="Q882" s="154"/>
      <c r="R882" s="155">
        <f>SUM(R883:R939)</f>
        <v>0.8502361999999999</v>
      </c>
      <c r="S882" s="154"/>
      <c r="T882" s="156">
        <f>SUM(T883:T939)</f>
        <v>2.3775348000000003</v>
      </c>
      <c r="AR882" s="149" t="s">
        <v>86</v>
      </c>
      <c r="AT882" s="157" t="s">
        <v>75</v>
      </c>
      <c r="AU882" s="157" t="s">
        <v>84</v>
      </c>
      <c r="AY882" s="149" t="s">
        <v>150</v>
      </c>
      <c r="BK882" s="158">
        <f>SUM(BK883:BK939)</f>
        <v>0</v>
      </c>
    </row>
    <row r="883" spans="1:65" s="2" customFormat="1" ht="16.5" customHeight="1">
      <c r="A883" s="32"/>
      <c r="B883" s="161"/>
      <c r="C883" s="162" t="s">
        <v>1551</v>
      </c>
      <c r="D883" s="162" t="s">
        <v>152</v>
      </c>
      <c r="E883" s="163" t="s">
        <v>1552</v>
      </c>
      <c r="F883" s="164" t="s">
        <v>1553</v>
      </c>
      <c r="G883" s="165" t="s">
        <v>155</v>
      </c>
      <c r="H883" s="166">
        <v>24.54</v>
      </c>
      <c r="I883" s="167"/>
      <c r="J883" s="168">
        <f>ROUND(I883*H883,2)</f>
        <v>0</v>
      </c>
      <c r="K883" s="169"/>
      <c r="L883" s="33"/>
      <c r="M883" s="170" t="s">
        <v>1</v>
      </c>
      <c r="N883" s="171" t="s">
        <v>41</v>
      </c>
      <c r="O883" s="58"/>
      <c r="P883" s="172">
        <f>O883*H883</f>
        <v>0</v>
      </c>
      <c r="Q883" s="172">
        <v>0</v>
      </c>
      <c r="R883" s="172">
        <f>Q883*H883</f>
        <v>0</v>
      </c>
      <c r="S883" s="172">
        <v>0</v>
      </c>
      <c r="T883" s="173">
        <f>S883*H883</f>
        <v>0</v>
      </c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R883" s="174" t="s">
        <v>233</v>
      </c>
      <c r="AT883" s="174" t="s">
        <v>152</v>
      </c>
      <c r="AU883" s="174" t="s">
        <v>86</v>
      </c>
      <c r="AY883" s="17" t="s">
        <v>150</v>
      </c>
      <c r="BE883" s="175">
        <f>IF(N883="základní",J883,0)</f>
        <v>0</v>
      </c>
      <c r="BF883" s="175">
        <f>IF(N883="snížená",J883,0)</f>
        <v>0</v>
      </c>
      <c r="BG883" s="175">
        <f>IF(N883="zákl. přenesená",J883,0)</f>
        <v>0</v>
      </c>
      <c r="BH883" s="175">
        <f>IF(N883="sníž. přenesená",J883,0)</f>
        <v>0</v>
      </c>
      <c r="BI883" s="175">
        <f>IF(N883="nulová",J883,0)</f>
        <v>0</v>
      </c>
      <c r="BJ883" s="17" t="s">
        <v>84</v>
      </c>
      <c r="BK883" s="175">
        <f>ROUND(I883*H883,2)</f>
        <v>0</v>
      </c>
      <c r="BL883" s="17" t="s">
        <v>233</v>
      </c>
      <c r="BM883" s="174" t="s">
        <v>1554</v>
      </c>
    </row>
    <row r="884" spans="2:51" s="14" customFormat="1" ht="12">
      <c r="B884" s="196"/>
      <c r="D884" s="177" t="s">
        <v>158</v>
      </c>
      <c r="E884" s="197" t="s">
        <v>1</v>
      </c>
      <c r="F884" s="198" t="s">
        <v>1555</v>
      </c>
      <c r="H884" s="197" t="s">
        <v>1</v>
      </c>
      <c r="I884" s="199"/>
      <c r="L884" s="196"/>
      <c r="M884" s="200"/>
      <c r="N884" s="201"/>
      <c r="O884" s="201"/>
      <c r="P884" s="201"/>
      <c r="Q884" s="201"/>
      <c r="R884" s="201"/>
      <c r="S884" s="201"/>
      <c r="T884" s="202"/>
      <c r="AT884" s="197" t="s">
        <v>158</v>
      </c>
      <c r="AU884" s="197" t="s">
        <v>86</v>
      </c>
      <c r="AV884" s="14" t="s">
        <v>84</v>
      </c>
      <c r="AW884" s="14" t="s">
        <v>34</v>
      </c>
      <c r="AX884" s="14" t="s">
        <v>76</v>
      </c>
      <c r="AY884" s="197" t="s">
        <v>150</v>
      </c>
    </row>
    <row r="885" spans="2:51" s="13" customFormat="1" ht="12">
      <c r="B885" s="176"/>
      <c r="D885" s="177" t="s">
        <v>158</v>
      </c>
      <c r="E885" s="178" t="s">
        <v>1</v>
      </c>
      <c r="F885" s="179" t="s">
        <v>1556</v>
      </c>
      <c r="H885" s="180">
        <v>11.8</v>
      </c>
      <c r="I885" s="181"/>
      <c r="L885" s="176"/>
      <c r="M885" s="182"/>
      <c r="N885" s="183"/>
      <c r="O885" s="183"/>
      <c r="P885" s="183"/>
      <c r="Q885" s="183"/>
      <c r="R885" s="183"/>
      <c r="S885" s="183"/>
      <c r="T885" s="184"/>
      <c r="AT885" s="178" t="s">
        <v>158</v>
      </c>
      <c r="AU885" s="178" t="s">
        <v>86</v>
      </c>
      <c r="AV885" s="13" t="s">
        <v>86</v>
      </c>
      <c r="AW885" s="13" t="s">
        <v>34</v>
      </c>
      <c r="AX885" s="13" t="s">
        <v>76</v>
      </c>
      <c r="AY885" s="178" t="s">
        <v>150</v>
      </c>
    </row>
    <row r="886" spans="2:51" s="13" customFormat="1" ht="12">
      <c r="B886" s="176"/>
      <c r="D886" s="177" t="s">
        <v>158</v>
      </c>
      <c r="E886" s="178" t="s">
        <v>1</v>
      </c>
      <c r="F886" s="179" t="s">
        <v>1557</v>
      </c>
      <c r="H886" s="180">
        <v>8.2764</v>
      </c>
      <c r="I886" s="181"/>
      <c r="L886" s="176"/>
      <c r="M886" s="182"/>
      <c r="N886" s="183"/>
      <c r="O886" s="183"/>
      <c r="P886" s="183"/>
      <c r="Q886" s="183"/>
      <c r="R886" s="183"/>
      <c r="S886" s="183"/>
      <c r="T886" s="184"/>
      <c r="AT886" s="178" t="s">
        <v>158</v>
      </c>
      <c r="AU886" s="178" t="s">
        <v>86</v>
      </c>
      <c r="AV886" s="13" t="s">
        <v>86</v>
      </c>
      <c r="AW886" s="13" t="s">
        <v>34</v>
      </c>
      <c r="AX886" s="13" t="s">
        <v>76</v>
      </c>
      <c r="AY886" s="178" t="s">
        <v>150</v>
      </c>
    </row>
    <row r="887" spans="2:51" s="13" customFormat="1" ht="12">
      <c r="B887" s="176"/>
      <c r="D887" s="177" t="s">
        <v>158</v>
      </c>
      <c r="E887" s="178" t="s">
        <v>1</v>
      </c>
      <c r="F887" s="179" t="s">
        <v>1558</v>
      </c>
      <c r="H887" s="180">
        <v>4.464</v>
      </c>
      <c r="I887" s="181"/>
      <c r="L887" s="176"/>
      <c r="M887" s="182"/>
      <c r="N887" s="183"/>
      <c r="O887" s="183"/>
      <c r="P887" s="183"/>
      <c r="Q887" s="183"/>
      <c r="R887" s="183"/>
      <c r="S887" s="183"/>
      <c r="T887" s="184"/>
      <c r="AT887" s="178" t="s">
        <v>158</v>
      </c>
      <c r="AU887" s="178" t="s">
        <v>86</v>
      </c>
      <c r="AV887" s="13" t="s">
        <v>86</v>
      </c>
      <c r="AW887" s="13" t="s">
        <v>34</v>
      </c>
      <c r="AX887" s="13" t="s">
        <v>76</v>
      </c>
      <c r="AY887" s="178" t="s">
        <v>150</v>
      </c>
    </row>
    <row r="888" spans="1:65" s="2" customFormat="1" ht="16.5" customHeight="1">
      <c r="A888" s="32"/>
      <c r="B888" s="161"/>
      <c r="C888" s="162" t="s">
        <v>1559</v>
      </c>
      <c r="D888" s="162" t="s">
        <v>152</v>
      </c>
      <c r="E888" s="163" t="s">
        <v>1560</v>
      </c>
      <c r="F888" s="164" t="s">
        <v>1561</v>
      </c>
      <c r="G888" s="165" t="s">
        <v>155</v>
      </c>
      <c r="H888" s="166">
        <v>24.54</v>
      </c>
      <c r="I888" s="167"/>
      <c r="J888" s="168">
        <f>ROUND(I888*H888,2)</f>
        <v>0</v>
      </c>
      <c r="K888" s="169"/>
      <c r="L888" s="33"/>
      <c r="M888" s="170" t="s">
        <v>1</v>
      </c>
      <c r="N888" s="171" t="s">
        <v>41</v>
      </c>
      <c r="O888" s="58"/>
      <c r="P888" s="172">
        <f>O888*H888</f>
        <v>0</v>
      </c>
      <c r="Q888" s="172">
        <v>0.0003</v>
      </c>
      <c r="R888" s="172">
        <f>Q888*H888</f>
        <v>0.007361999999999999</v>
      </c>
      <c r="S888" s="172">
        <v>0</v>
      </c>
      <c r="T888" s="173">
        <f>S888*H888</f>
        <v>0</v>
      </c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R888" s="174" t="s">
        <v>233</v>
      </c>
      <c r="AT888" s="174" t="s">
        <v>152</v>
      </c>
      <c r="AU888" s="174" t="s">
        <v>86</v>
      </c>
      <c r="AY888" s="17" t="s">
        <v>150</v>
      </c>
      <c r="BE888" s="175">
        <f>IF(N888="základní",J888,0)</f>
        <v>0</v>
      </c>
      <c r="BF888" s="175">
        <f>IF(N888="snížená",J888,0)</f>
        <v>0</v>
      </c>
      <c r="BG888" s="175">
        <f>IF(N888="zákl. přenesená",J888,0)</f>
        <v>0</v>
      </c>
      <c r="BH888" s="175">
        <f>IF(N888="sníž. přenesená",J888,0)</f>
        <v>0</v>
      </c>
      <c r="BI888" s="175">
        <f>IF(N888="nulová",J888,0)</f>
        <v>0</v>
      </c>
      <c r="BJ888" s="17" t="s">
        <v>84</v>
      </c>
      <c r="BK888" s="175">
        <f>ROUND(I888*H888,2)</f>
        <v>0</v>
      </c>
      <c r="BL888" s="17" t="s">
        <v>233</v>
      </c>
      <c r="BM888" s="174" t="s">
        <v>1562</v>
      </c>
    </row>
    <row r="889" spans="2:51" s="14" customFormat="1" ht="12">
      <c r="B889" s="196"/>
      <c r="D889" s="177" t="s">
        <v>158</v>
      </c>
      <c r="E889" s="197" t="s">
        <v>1</v>
      </c>
      <c r="F889" s="198" t="s">
        <v>1555</v>
      </c>
      <c r="H889" s="197" t="s">
        <v>1</v>
      </c>
      <c r="I889" s="199"/>
      <c r="L889" s="196"/>
      <c r="M889" s="200"/>
      <c r="N889" s="201"/>
      <c r="O889" s="201"/>
      <c r="P889" s="201"/>
      <c r="Q889" s="201"/>
      <c r="R889" s="201"/>
      <c r="S889" s="201"/>
      <c r="T889" s="202"/>
      <c r="AT889" s="197" t="s">
        <v>158</v>
      </c>
      <c r="AU889" s="197" t="s">
        <v>86</v>
      </c>
      <c r="AV889" s="14" t="s">
        <v>84</v>
      </c>
      <c r="AW889" s="14" t="s">
        <v>34</v>
      </c>
      <c r="AX889" s="14" t="s">
        <v>76</v>
      </c>
      <c r="AY889" s="197" t="s">
        <v>150</v>
      </c>
    </row>
    <row r="890" spans="2:51" s="13" customFormat="1" ht="12">
      <c r="B890" s="176"/>
      <c r="D890" s="177" t="s">
        <v>158</v>
      </c>
      <c r="E890" s="178" t="s">
        <v>1</v>
      </c>
      <c r="F890" s="179" t="s">
        <v>1556</v>
      </c>
      <c r="H890" s="180">
        <v>11.8</v>
      </c>
      <c r="I890" s="181"/>
      <c r="L890" s="176"/>
      <c r="M890" s="182"/>
      <c r="N890" s="183"/>
      <c r="O890" s="183"/>
      <c r="P890" s="183"/>
      <c r="Q890" s="183"/>
      <c r="R890" s="183"/>
      <c r="S890" s="183"/>
      <c r="T890" s="184"/>
      <c r="AT890" s="178" t="s">
        <v>158</v>
      </c>
      <c r="AU890" s="178" t="s">
        <v>86</v>
      </c>
      <c r="AV890" s="13" t="s">
        <v>86</v>
      </c>
      <c r="AW890" s="13" t="s">
        <v>34</v>
      </c>
      <c r="AX890" s="13" t="s">
        <v>76</v>
      </c>
      <c r="AY890" s="178" t="s">
        <v>150</v>
      </c>
    </row>
    <row r="891" spans="2:51" s="13" customFormat="1" ht="12">
      <c r="B891" s="176"/>
      <c r="D891" s="177" t="s">
        <v>158</v>
      </c>
      <c r="E891" s="178" t="s">
        <v>1</v>
      </c>
      <c r="F891" s="179" t="s">
        <v>1557</v>
      </c>
      <c r="H891" s="180">
        <v>8.2764</v>
      </c>
      <c r="I891" s="181"/>
      <c r="L891" s="176"/>
      <c r="M891" s="182"/>
      <c r="N891" s="183"/>
      <c r="O891" s="183"/>
      <c r="P891" s="183"/>
      <c r="Q891" s="183"/>
      <c r="R891" s="183"/>
      <c r="S891" s="183"/>
      <c r="T891" s="184"/>
      <c r="AT891" s="178" t="s">
        <v>158</v>
      </c>
      <c r="AU891" s="178" t="s">
        <v>86</v>
      </c>
      <c r="AV891" s="13" t="s">
        <v>86</v>
      </c>
      <c r="AW891" s="13" t="s">
        <v>34</v>
      </c>
      <c r="AX891" s="13" t="s">
        <v>76</v>
      </c>
      <c r="AY891" s="178" t="s">
        <v>150</v>
      </c>
    </row>
    <row r="892" spans="2:51" s="13" customFormat="1" ht="12">
      <c r="B892" s="176"/>
      <c r="D892" s="177" t="s">
        <v>158</v>
      </c>
      <c r="E892" s="178" t="s">
        <v>1</v>
      </c>
      <c r="F892" s="179" t="s">
        <v>1558</v>
      </c>
      <c r="H892" s="180">
        <v>4.464</v>
      </c>
      <c r="I892" s="181"/>
      <c r="L892" s="176"/>
      <c r="M892" s="182"/>
      <c r="N892" s="183"/>
      <c r="O892" s="183"/>
      <c r="P892" s="183"/>
      <c r="Q892" s="183"/>
      <c r="R892" s="183"/>
      <c r="S892" s="183"/>
      <c r="T892" s="184"/>
      <c r="AT892" s="178" t="s">
        <v>158</v>
      </c>
      <c r="AU892" s="178" t="s">
        <v>86</v>
      </c>
      <c r="AV892" s="13" t="s">
        <v>86</v>
      </c>
      <c r="AW892" s="13" t="s">
        <v>34</v>
      </c>
      <c r="AX892" s="13" t="s">
        <v>76</v>
      </c>
      <c r="AY892" s="178" t="s">
        <v>150</v>
      </c>
    </row>
    <row r="893" spans="1:65" s="2" customFormat="1" ht="21.75" customHeight="1">
      <c r="A893" s="32"/>
      <c r="B893" s="161"/>
      <c r="C893" s="162" t="s">
        <v>1563</v>
      </c>
      <c r="D893" s="162" t="s">
        <v>152</v>
      </c>
      <c r="E893" s="163" t="s">
        <v>1564</v>
      </c>
      <c r="F893" s="164" t="s">
        <v>1565</v>
      </c>
      <c r="G893" s="165" t="s">
        <v>296</v>
      </c>
      <c r="H893" s="166">
        <v>29.76</v>
      </c>
      <c r="I893" s="167"/>
      <c r="J893" s="168">
        <f>ROUND(I893*H893,2)</f>
        <v>0</v>
      </c>
      <c r="K893" s="169"/>
      <c r="L893" s="33"/>
      <c r="M893" s="170" t="s">
        <v>1</v>
      </c>
      <c r="N893" s="171" t="s">
        <v>41</v>
      </c>
      <c r="O893" s="58"/>
      <c r="P893" s="172">
        <f>O893*H893</f>
        <v>0</v>
      </c>
      <c r="Q893" s="172">
        <v>0.00034</v>
      </c>
      <c r="R893" s="172">
        <f>Q893*H893</f>
        <v>0.010118400000000001</v>
      </c>
      <c r="S893" s="172">
        <v>0</v>
      </c>
      <c r="T893" s="173">
        <f>S893*H893</f>
        <v>0</v>
      </c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R893" s="174" t="s">
        <v>233</v>
      </c>
      <c r="AT893" s="174" t="s">
        <v>152</v>
      </c>
      <c r="AU893" s="174" t="s">
        <v>86</v>
      </c>
      <c r="AY893" s="17" t="s">
        <v>150</v>
      </c>
      <c r="BE893" s="175">
        <f>IF(N893="základní",J893,0)</f>
        <v>0</v>
      </c>
      <c r="BF893" s="175">
        <f>IF(N893="snížená",J893,0)</f>
        <v>0</v>
      </c>
      <c r="BG893" s="175">
        <f>IF(N893="zákl. přenesená",J893,0)</f>
        <v>0</v>
      </c>
      <c r="BH893" s="175">
        <f>IF(N893="sníž. přenesená",J893,0)</f>
        <v>0</v>
      </c>
      <c r="BI893" s="175">
        <f>IF(N893="nulová",J893,0)</f>
        <v>0</v>
      </c>
      <c r="BJ893" s="17" t="s">
        <v>84</v>
      </c>
      <c r="BK893" s="175">
        <f>ROUND(I893*H893,2)</f>
        <v>0</v>
      </c>
      <c r="BL893" s="17" t="s">
        <v>233</v>
      </c>
      <c r="BM893" s="174" t="s">
        <v>1566</v>
      </c>
    </row>
    <row r="894" spans="2:51" s="13" customFormat="1" ht="12">
      <c r="B894" s="176"/>
      <c r="D894" s="177" t="s">
        <v>158</v>
      </c>
      <c r="E894" s="178" t="s">
        <v>1</v>
      </c>
      <c r="F894" s="179" t="s">
        <v>1567</v>
      </c>
      <c r="H894" s="180">
        <v>29.759999999999998</v>
      </c>
      <c r="I894" s="181"/>
      <c r="L894" s="176"/>
      <c r="M894" s="182"/>
      <c r="N894" s="183"/>
      <c r="O894" s="183"/>
      <c r="P894" s="183"/>
      <c r="Q894" s="183"/>
      <c r="R894" s="183"/>
      <c r="S894" s="183"/>
      <c r="T894" s="184"/>
      <c r="AT894" s="178" t="s">
        <v>158</v>
      </c>
      <c r="AU894" s="178" t="s">
        <v>86</v>
      </c>
      <c r="AV894" s="13" t="s">
        <v>86</v>
      </c>
      <c r="AW894" s="13" t="s">
        <v>34</v>
      </c>
      <c r="AX894" s="13" t="s">
        <v>76</v>
      </c>
      <c r="AY894" s="178" t="s">
        <v>150</v>
      </c>
    </row>
    <row r="895" spans="1:65" s="2" customFormat="1" ht="21.75" customHeight="1">
      <c r="A895" s="32"/>
      <c r="B895" s="161"/>
      <c r="C895" s="185" t="s">
        <v>1568</v>
      </c>
      <c r="D895" s="185" t="s">
        <v>168</v>
      </c>
      <c r="E895" s="186" t="s">
        <v>1569</v>
      </c>
      <c r="F895" s="187" t="s">
        <v>1570</v>
      </c>
      <c r="G895" s="188" t="s">
        <v>296</v>
      </c>
      <c r="H895" s="189">
        <v>32.736</v>
      </c>
      <c r="I895" s="190"/>
      <c r="J895" s="191">
        <f>ROUND(I895*H895,2)</f>
        <v>0</v>
      </c>
      <c r="K895" s="192"/>
      <c r="L895" s="193"/>
      <c r="M895" s="194" t="s">
        <v>1</v>
      </c>
      <c r="N895" s="195" t="s">
        <v>41</v>
      </c>
      <c r="O895" s="58"/>
      <c r="P895" s="172">
        <f>O895*H895</f>
        <v>0</v>
      </c>
      <c r="Q895" s="172">
        <v>0.0004</v>
      </c>
      <c r="R895" s="172">
        <f>Q895*H895</f>
        <v>0.013094399999999999</v>
      </c>
      <c r="S895" s="172">
        <v>0</v>
      </c>
      <c r="T895" s="173">
        <f>S895*H895</f>
        <v>0</v>
      </c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R895" s="174" t="s">
        <v>342</v>
      </c>
      <c r="AT895" s="174" t="s">
        <v>168</v>
      </c>
      <c r="AU895" s="174" t="s">
        <v>86</v>
      </c>
      <c r="AY895" s="17" t="s">
        <v>150</v>
      </c>
      <c r="BE895" s="175">
        <f>IF(N895="základní",J895,0)</f>
        <v>0</v>
      </c>
      <c r="BF895" s="175">
        <f>IF(N895="snížená",J895,0)</f>
        <v>0</v>
      </c>
      <c r="BG895" s="175">
        <f>IF(N895="zákl. přenesená",J895,0)</f>
        <v>0</v>
      </c>
      <c r="BH895" s="175">
        <f>IF(N895="sníž. přenesená",J895,0)</f>
        <v>0</v>
      </c>
      <c r="BI895" s="175">
        <f>IF(N895="nulová",J895,0)</f>
        <v>0</v>
      </c>
      <c r="BJ895" s="17" t="s">
        <v>84</v>
      </c>
      <c r="BK895" s="175">
        <f>ROUND(I895*H895,2)</f>
        <v>0</v>
      </c>
      <c r="BL895" s="17" t="s">
        <v>233</v>
      </c>
      <c r="BM895" s="174" t="s">
        <v>1571</v>
      </c>
    </row>
    <row r="896" spans="2:51" s="13" customFormat="1" ht="12">
      <c r="B896" s="176"/>
      <c r="D896" s="177" t="s">
        <v>158</v>
      </c>
      <c r="F896" s="179" t="s">
        <v>1572</v>
      </c>
      <c r="H896" s="180">
        <v>32.736</v>
      </c>
      <c r="I896" s="181"/>
      <c r="L896" s="176"/>
      <c r="M896" s="182"/>
      <c r="N896" s="183"/>
      <c r="O896" s="183"/>
      <c r="P896" s="183"/>
      <c r="Q896" s="183"/>
      <c r="R896" s="183"/>
      <c r="S896" s="183"/>
      <c r="T896" s="184"/>
      <c r="AT896" s="178" t="s">
        <v>158</v>
      </c>
      <c r="AU896" s="178" t="s">
        <v>86</v>
      </c>
      <c r="AV896" s="13" t="s">
        <v>86</v>
      </c>
      <c r="AW896" s="13" t="s">
        <v>3</v>
      </c>
      <c r="AX896" s="13" t="s">
        <v>84</v>
      </c>
      <c r="AY896" s="178" t="s">
        <v>150</v>
      </c>
    </row>
    <row r="897" spans="1:65" s="2" customFormat="1" ht="16.5" customHeight="1">
      <c r="A897" s="32"/>
      <c r="B897" s="161"/>
      <c r="C897" s="162" t="s">
        <v>1573</v>
      </c>
      <c r="D897" s="162" t="s">
        <v>152</v>
      </c>
      <c r="E897" s="163" t="s">
        <v>1574</v>
      </c>
      <c r="F897" s="164" t="s">
        <v>1575</v>
      </c>
      <c r="G897" s="165" t="s">
        <v>296</v>
      </c>
      <c r="H897" s="166">
        <v>11.06</v>
      </c>
      <c r="I897" s="167"/>
      <c r="J897" s="168">
        <f>ROUND(I897*H897,2)</f>
        <v>0</v>
      </c>
      <c r="K897" s="169"/>
      <c r="L897" s="33"/>
      <c r="M897" s="170" t="s">
        <v>1</v>
      </c>
      <c r="N897" s="171" t="s">
        <v>41</v>
      </c>
      <c r="O897" s="58"/>
      <c r="P897" s="172">
        <f>O897*H897</f>
        <v>0</v>
      </c>
      <c r="Q897" s="172">
        <v>0.00034</v>
      </c>
      <c r="R897" s="172">
        <f>Q897*H897</f>
        <v>0.0037604000000000005</v>
      </c>
      <c r="S897" s="172">
        <v>0</v>
      </c>
      <c r="T897" s="173">
        <f>S897*H897</f>
        <v>0</v>
      </c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R897" s="174" t="s">
        <v>233</v>
      </c>
      <c r="AT897" s="174" t="s">
        <v>152</v>
      </c>
      <c r="AU897" s="174" t="s">
        <v>86</v>
      </c>
      <c r="AY897" s="17" t="s">
        <v>150</v>
      </c>
      <c r="BE897" s="175">
        <f>IF(N897="základní",J897,0)</f>
        <v>0</v>
      </c>
      <c r="BF897" s="175">
        <f>IF(N897="snížená",J897,0)</f>
        <v>0</v>
      </c>
      <c r="BG897" s="175">
        <f>IF(N897="zákl. přenesená",J897,0)</f>
        <v>0</v>
      </c>
      <c r="BH897" s="175">
        <f>IF(N897="sníž. přenesená",J897,0)</f>
        <v>0</v>
      </c>
      <c r="BI897" s="175">
        <f>IF(N897="nulová",J897,0)</f>
        <v>0</v>
      </c>
      <c r="BJ897" s="17" t="s">
        <v>84</v>
      </c>
      <c r="BK897" s="175">
        <f>ROUND(I897*H897,2)</f>
        <v>0</v>
      </c>
      <c r="BL897" s="17" t="s">
        <v>233</v>
      </c>
      <c r="BM897" s="174" t="s">
        <v>1576</v>
      </c>
    </row>
    <row r="898" spans="2:51" s="13" customFormat="1" ht="12">
      <c r="B898" s="176"/>
      <c r="D898" s="177" t="s">
        <v>158</v>
      </c>
      <c r="E898" s="178" t="s">
        <v>1</v>
      </c>
      <c r="F898" s="179" t="s">
        <v>1577</v>
      </c>
      <c r="H898" s="180">
        <v>11.059999999999999</v>
      </c>
      <c r="I898" s="181"/>
      <c r="L898" s="176"/>
      <c r="M898" s="182"/>
      <c r="N898" s="183"/>
      <c r="O898" s="183"/>
      <c r="P898" s="183"/>
      <c r="Q898" s="183"/>
      <c r="R898" s="183"/>
      <c r="S898" s="183"/>
      <c r="T898" s="184"/>
      <c r="AT898" s="178" t="s">
        <v>158</v>
      </c>
      <c r="AU898" s="178" t="s">
        <v>86</v>
      </c>
      <c r="AV898" s="13" t="s">
        <v>86</v>
      </c>
      <c r="AW898" s="13" t="s">
        <v>34</v>
      </c>
      <c r="AX898" s="13" t="s">
        <v>76</v>
      </c>
      <c r="AY898" s="178" t="s">
        <v>150</v>
      </c>
    </row>
    <row r="899" spans="1:65" s="2" customFormat="1" ht="21.75" customHeight="1">
      <c r="A899" s="32"/>
      <c r="B899" s="161"/>
      <c r="C899" s="185" t="s">
        <v>1578</v>
      </c>
      <c r="D899" s="185" t="s">
        <v>168</v>
      </c>
      <c r="E899" s="186" t="s">
        <v>1579</v>
      </c>
      <c r="F899" s="187" t="s">
        <v>1580</v>
      </c>
      <c r="G899" s="188" t="s">
        <v>296</v>
      </c>
      <c r="H899" s="189">
        <v>12.166</v>
      </c>
      <c r="I899" s="190"/>
      <c r="J899" s="191">
        <f>ROUND(I899*H899,2)</f>
        <v>0</v>
      </c>
      <c r="K899" s="192"/>
      <c r="L899" s="193"/>
      <c r="M899" s="194" t="s">
        <v>1</v>
      </c>
      <c r="N899" s="195" t="s">
        <v>41</v>
      </c>
      <c r="O899" s="58"/>
      <c r="P899" s="172">
        <f>O899*H899</f>
        <v>0</v>
      </c>
      <c r="Q899" s="172">
        <v>0.0001</v>
      </c>
      <c r="R899" s="172">
        <f>Q899*H899</f>
        <v>0.0012166000000000002</v>
      </c>
      <c r="S899" s="172">
        <v>0</v>
      </c>
      <c r="T899" s="173">
        <f>S899*H899</f>
        <v>0</v>
      </c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R899" s="174" t="s">
        <v>342</v>
      </c>
      <c r="AT899" s="174" t="s">
        <v>168</v>
      </c>
      <c r="AU899" s="174" t="s">
        <v>86</v>
      </c>
      <c r="AY899" s="17" t="s">
        <v>150</v>
      </c>
      <c r="BE899" s="175">
        <f>IF(N899="základní",J899,0)</f>
        <v>0</v>
      </c>
      <c r="BF899" s="175">
        <f>IF(N899="snížená",J899,0)</f>
        <v>0</v>
      </c>
      <c r="BG899" s="175">
        <f>IF(N899="zákl. přenesená",J899,0)</f>
        <v>0</v>
      </c>
      <c r="BH899" s="175">
        <f>IF(N899="sníž. přenesená",J899,0)</f>
        <v>0</v>
      </c>
      <c r="BI899" s="175">
        <f>IF(N899="nulová",J899,0)</f>
        <v>0</v>
      </c>
      <c r="BJ899" s="17" t="s">
        <v>84</v>
      </c>
      <c r="BK899" s="175">
        <f>ROUND(I899*H899,2)</f>
        <v>0</v>
      </c>
      <c r="BL899" s="17" t="s">
        <v>233</v>
      </c>
      <c r="BM899" s="174" t="s">
        <v>1581</v>
      </c>
    </row>
    <row r="900" spans="2:51" s="13" customFormat="1" ht="12">
      <c r="B900" s="176"/>
      <c r="D900" s="177" t="s">
        <v>158</v>
      </c>
      <c r="F900" s="179" t="s">
        <v>1582</v>
      </c>
      <c r="H900" s="180">
        <v>12.166</v>
      </c>
      <c r="I900" s="181"/>
      <c r="L900" s="176"/>
      <c r="M900" s="182"/>
      <c r="N900" s="183"/>
      <c r="O900" s="183"/>
      <c r="P900" s="183"/>
      <c r="Q900" s="183"/>
      <c r="R900" s="183"/>
      <c r="S900" s="183"/>
      <c r="T900" s="184"/>
      <c r="AT900" s="178" t="s">
        <v>158</v>
      </c>
      <c r="AU900" s="178" t="s">
        <v>86</v>
      </c>
      <c r="AV900" s="13" t="s">
        <v>86</v>
      </c>
      <c r="AW900" s="13" t="s">
        <v>3</v>
      </c>
      <c r="AX900" s="13" t="s">
        <v>84</v>
      </c>
      <c r="AY900" s="178" t="s">
        <v>150</v>
      </c>
    </row>
    <row r="901" spans="1:65" s="2" customFormat="1" ht="21.75" customHeight="1">
      <c r="A901" s="32"/>
      <c r="B901" s="161"/>
      <c r="C901" s="162" t="s">
        <v>1583</v>
      </c>
      <c r="D901" s="162" t="s">
        <v>152</v>
      </c>
      <c r="E901" s="163" t="s">
        <v>1584</v>
      </c>
      <c r="F901" s="164" t="s">
        <v>1585</v>
      </c>
      <c r="G901" s="165" t="s">
        <v>296</v>
      </c>
      <c r="H901" s="166">
        <v>25.08</v>
      </c>
      <c r="I901" s="167"/>
      <c r="J901" s="168">
        <f>ROUND(I901*H901,2)</f>
        <v>0</v>
      </c>
      <c r="K901" s="169"/>
      <c r="L901" s="33"/>
      <c r="M901" s="170" t="s">
        <v>1</v>
      </c>
      <c r="N901" s="171" t="s">
        <v>41</v>
      </c>
      <c r="O901" s="58"/>
      <c r="P901" s="172">
        <f>O901*H901</f>
        <v>0</v>
      </c>
      <c r="Q901" s="172">
        <v>0</v>
      </c>
      <c r="R901" s="172">
        <f>Q901*H901</f>
        <v>0</v>
      </c>
      <c r="S901" s="172">
        <v>0.02911</v>
      </c>
      <c r="T901" s="173">
        <f>S901*H901</f>
        <v>0.7300787999999999</v>
      </c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R901" s="174" t="s">
        <v>233</v>
      </c>
      <c r="AT901" s="174" t="s">
        <v>152</v>
      </c>
      <c r="AU901" s="174" t="s">
        <v>86</v>
      </c>
      <c r="AY901" s="17" t="s">
        <v>150</v>
      </c>
      <c r="BE901" s="175">
        <f>IF(N901="základní",J901,0)</f>
        <v>0</v>
      </c>
      <c r="BF901" s="175">
        <f>IF(N901="snížená",J901,0)</f>
        <v>0</v>
      </c>
      <c r="BG901" s="175">
        <f>IF(N901="zákl. přenesená",J901,0)</f>
        <v>0</v>
      </c>
      <c r="BH901" s="175">
        <f>IF(N901="sníž. přenesená",J901,0)</f>
        <v>0</v>
      </c>
      <c r="BI901" s="175">
        <f>IF(N901="nulová",J901,0)</f>
        <v>0</v>
      </c>
      <c r="BJ901" s="17" t="s">
        <v>84</v>
      </c>
      <c r="BK901" s="175">
        <f>ROUND(I901*H901,2)</f>
        <v>0</v>
      </c>
      <c r="BL901" s="17" t="s">
        <v>233</v>
      </c>
      <c r="BM901" s="174" t="s">
        <v>1586</v>
      </c>
    </row>
    <row r="902" spans="2:51" s="13" customFormat="1" ht="12">
      <c r="B902" s="176"/>
      <c r="D902" s="177" t="s">
        <v>158</v>
      </c>
      <c r="E902" s="178" t="s">
        <v>1</v>
      </c>
      <c r="F902" s="179" t="s">
        <v>1587</v>
      </c>
      <c r="H902" s="180">
        <v>25.08</v>
      </c>
      <c r="I902" s="181"/>
      <c r="L902" s="176"/>
      <c r="M902" s="182"/>
      <c r="N902" s="183"/>
      <c r="O902" s="183"/>
      <c r="P902" s="183"/>
      <c r="Q902" s="183"/>
      <c r="R902" s="183"/>
      <c r="S902" s="183"/>
      <c r="T902" s="184"/>
      <c r="AT902" s="178" t="s">
        <v>158</v>
      </c>
      <c r="AU902" s="178" t="s">
        <v>86</v>
      </c>
      <c r="AV902" s="13" t="s">
        <v>86</v>
      </c>
      <c r="AW902" s="13" t="s">
        <v>34</v>
      </c>
      <c r="AX902" s="13" t="s">
        <v>76</v>
      </c>
      <c r="AY902" s="178" t="s">
        <v>150</v>
      </c>
    </row>
    <row r="903" spans="1:65" s="2" customFormat="1" ht="21.75" customHeight="1">
      <c r="A903" s="32"/>
      <c r="B903" s="161"/>
      <c r="C903" s="162" t="s">
        <v>1588</v>
      </c>
      <c r="D903" s="162" t="s">
        <v>152</v>
      </c>
      <c r="E903" s="163" t="s">
        <v>1589</v>
      </c>
      <c r="F903" s="164" t="s">
        <v>1590</v>
      </c>
      <c r="G903" s="165" t="s">
        <v>296</v>
      </c>
      <c r="H903" s="166">
        <v>29.76</v>
      </c>
      <c r="I903" s="167"/>
      <c r="J903" s="168">
        <f>ROUND(I903*H903,2)</f>
        <v>0</v>
      </c>
      <c r="K903" s="169"/>
      <c r="L903" s="33"/>
      <c r="M903" s="170" t="s">
        <v>1</v>
      </c>
      <c r="N903" s="171" t="s">
        <v>41</v>
      </c>
      <c r="O903" s="58"/>
      <c r="P903" s="172">
        <f>O903*H903</f>
        <v>0</v>
      </c>
      <c r="Q903" s="172">
        <v>0</v>
      </c>
      <c r="R903" s="172">
        <f>Q903*H903</f>
        <v>0</v>
      </c>
      <c r="S903" s="172">
        <v>0.021</v>
      </c>
      <c r="T903" s="173">
        <f>S903*H903</f>
        <v>0.6249600000000001</v>
      </c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R903" s="174" t="s">
        <v>233</v>
      </c>
      <c r="AT903" s="174" t="s">
        <v>152</v>
      </c>
      <c r="AU903" s="174" t="s">
        <v>86</v>
      </c>
      <c r="AY903" s="17" t="s">
        <v>150</v>
      </c>
      <c r="BE903" s="175">
        <f>IF(N903="základní",J903,0)</f>
        <v>0</v>
      </c>
      <c r="BF903" s="175">
        <f>IF(N903="snížená",J903,0)</f>
        <v>0</v>
      </c>
      <c r="BG903" s="175">
        <f>IF(N903="zákl. přenesená",J903,0)</f>
        <v>0</v>
      </c>
      <c r="BH903" s="175">
        <f>IF(N903="sníž. přenesená",J903,0)</f>
        <v>0</v>
      </c>
      <c r="BI903" s="175">
        <f>IF(N903="nulová",J903,0)</f>
        <v>0</v>
      </c>
      <c r="BJ903" s="17" t="s">
        <v>84</v>
      </c>
      <c r="BK903" s="175">
        <f>ROUND(I903*H903,2)</f>
        <v>0</v>
      </c>
      <c r="BL903" s="17" t="s">
        <v>233</v>
      </c>
      <c r="BM903" s="174" t="s">
        <v>1591</v>
      </c>
    </row>
    <row r="904" spans="2:51" s="13" customFormat="1" ht="12">
      <c r="B904" s="176"/>
      <c r="D904" s="177" t="s">
        <v>158</v>
      </c>
      <c r="E904" s="178" t="s">
        <v>1</v>
      </c>
      <c r="F904" s="179" t="s">
        <v>1567</v>
      </c>
      <c r="H904" s="180">
        <v>29.759999999999998</v>
      </c>
      <c r="I904" s="181"/>
      <c r="L904" s="176"/>
      <c r="M904" s="182"/>
      <c r="N904" s="183"/>
      <c r="O904" s="183"/>
      <c r="P904" s="183"/>
      <c r="Q904" s="183"/>
      <c r="R904" s="183"/>
      <c r="S904" s="183"/>
      <c r="T904" s="184"/>
      <c r="AT904" s="178" t="s">
        <v>158</v>
      </c>
      <c r="AU904" s="178" t="s">
        <v>86</v>
      </c>
      <c r="AV904" s="13" t="s">
        <v>86</v>
      </c>
      <c r="AW904" s="13" t="s">
        <v>34</v>
      </c>
      <c r="AX904" s="13" t="s">
        <v>84</v>
      </c>
      <c r="AY904" s="178" t="s">
        <v>150</v>
      </c>
    </row>
    <row r="905" spans="1:65" s="2" customFormat="1" ht="21.75" customHeight="1">
      <c r="A905" s="32"/>
      <c r="B905" s="161"/>
      <c r="C905" s="162" t="s">
        <v>1592</v>
      </c>
      <c r="D905" s="162" t="s">
        <v>152</v>
      </c>
      <c r="E905" s="163" t="s">
        <v>1593</v>
      </c>
      <c r="F905" s="164" t="s">
        <v>1594</v>
      </c>
      <c r="G905" s="165" t="s">
        <v>296</v>
      </c>
      <c r="H905" s="166">
        <v>25.08</v>
      </c>
      <c r="I905" s="167"/>
      <c r="J905" s="168">
        <f>ROUND(I905*H905,2)</f>
        <v>0</v>
      </c>
      <c r="K905" s="169"/>
      <c r="L905" s="33"/>
      <c r="M905" s="170" t="s">
        <v>1</v>
      </c>
      <c r="N905" s="171" t="s">
        <v>41</v>
      </c>
      <c r="O905" s="58"/>
      <c r="P905" s="172">
        <f>O905*H905</f>
        <v>0</v>
      </c>
      <c r="Q905" s="172">
        <v>0.00177</v>
      </c>
      <c r="R905" s="172">
        <f>Q905*H905</f>
        <v>0.044391599999999996</v>
      </c>
      <c r="S905" s="172">
        <v>0</v>
      </c>
      <c r="T905" s="173">
        <f>S905*H905</f>
        <v>0</v>
      </c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R905" s="174" t="s">
        <v>233</v>
      </c>
      <c r="AT905" s="174" t="s">
        <v>152</v>
      </c>
      <c r="AU905" s="174" t="s">
        <v>86</v>
      </c>
      <c r="AY905" s="17" t="s">
        <v>150</v>
      </c>
      <c r="BE905" s="175">
        <f>IF(N905="základní",J905,0)</f>
        <v>0</v>
      </c>
      <c r="BF905" s="175">
        <f>IF(N905="snížená",J905,0)</f>
        <v>0</v>
      </c>
      <c r="BG905" s="175">
        <f>IF(N905="zákl. přenesená",J905,0)</f>
        <v>0</v>
      </c>
      <c r="BH905" s="175">
        <f>IF(N905="sníž. přenesená",J905,0)</f>
        <v>0</v>
      </c>
      <c r="BI905" s="175">
        <f>IF(N905="nulová",J905,0)</f>
        <v>0</v>
      </c>
      <c r="BJ905" s="17" t="s">
        <v>84</v>
      </c>
      <c r="BK905" s="175">
        <f>ROUND(I905*H905,2)</f>
        <v>0</v>
      </c>
      <c r="BL905" s="17" t="s">
        <v>233</v>
      </c>
      <c r="BM905" s="174" t="s">
        <v>1595</v>
      </c>
    </row>
    <row r="906" spans="2:51" s="13" customFormat="1" ht="12">
      <c r="B906" s="176"/>
      <c r="D906" s="177" t="s">
        <v>158</v>
      </c>
      <c r="E906" s="178" t="s">
        <v>1</v>
      </c>
      <c r="F906" s="179" t="s">
        <v>1587</v>
      </c>
      <c r="H906" s="180">
        <v>25.08</v>
      </c>
      <c r="I906" s="181"/>
      <c r="L906" s="176"/>
      <c r="M906" s="182"/>
      <c r="N906" s="183"/>
      <c r="O906" s="183"/>
      <c r="P906" s="183"/>
      <c r="Q906" s="183"/>
      <c r="R906" s="183"/>
      <c r="S906" s="183"/>
      <c r="T906" s="184"/>
      <c r="AT906" s="178" t="s">
        <v>158</v>
      </c>
      <c r="AU906" s="178" t="s">
        <v>86</v>
      </c>
      <c r="AV906" s="13" t="s">
        <v>86</v>
      </c>
      <c r="AW906" s="13" t="s">
        <v>34</v>
      </c>
      <c r="AX906" s="13" t="s">
        <v>76</v>
      </c>
      <c r="AY906" s="178" t="s">
        <v>150</v>
      </c>
    </row>
    <row r="907" spans="1:65" s="2" customFormat="1" ht="21.75" customHeight="1">
      <c r="A907" s="32"/>
      <c r="B907" s="161"/>
      <c r="C907" s="162" t="s">
        <v>1596</v>
      </c>
      <c r="D907" s="162" t="s">
        <v>152</v>
      </c>
      <c r="E907" s="163" t="s">
        <v>1597</v>
      </c>
      <c r="F907" s="164" t="s">
        <v>1598</v>
      </c>
      <c r="G907" s="165" t="s">
        <v>296</v>
      </c>
      <c r="H907" s="166">
        <v>29.76</v>
      </c>
      <c r="I907" s="167"/>
      <c r="J907" s="168">
        <f>ROUND(I907*H907,2)</f>
        <v>0</v>
      </c>
      <c r="K907" s="169"/>
      <c r="L907" s="33"/>
      <c r="M907" s="170" t="s">
        <v>1</v>
      </c>
      <c r="N907" s="171" t="s">
        <v>41</v>
      </c>
      <c r="O907" s="58"/>
      <c r="P907" s="172">
        <f>O907*H907</f>
        <v>0</v>
      </c>
      <c r="Q907" s="172">
        <v>0.00102</v>
      </c>
      <c r="R907" s="172">
        <f>Q907*H907</f>
        <v>0.030355200000000002</v>
      </c>
      <c r="S907" s="172">
        <v>0</v>
      </c>
      <c r="T907" s="173">
        <f>S907*H907</f>
        <v>0</v>
      </c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R907" s="174" t="s">
        <v>233</v>
      </c>
      <c r="AT907" s="174" t="s">
        <v>152</v>
      </c>
      <c r="AU907" s="174" t="s">
        <v>86</v>
      </c>
      <c r="AY907" s="17" t="s">
        <v>150</v>
      </c>
      <c r="BE907" s="175">
        <f>IF(N907="základní",J907,0)</f>
        <v>0</v>
      </c>
      <c r="BF907" s="175">
        <f>IF(N907="snížená",J907,0)</f>
        <v>0</v>
      </c>
      <c r="BG907" s="175">
        <f>IF(N907="zákl. přenesená",J907,0)</f>
        <v>0</v>
      </c>
      <c r="BH907" s="175">
        <f>IF(N907="sníž. přenesená",J907,0)</f>
        <v>0</v>
      </c>
      <c r="BI907" s="175">
        <f>IF(N907="nulová",J907,0)</f>
        <v>0</v>
      </c>
      <c r="BJ907" s="17" t="s">
        <v>84</v>
      </c>
      <c r="BK907" s="175">
        <f>ROUND(I907*H907,2)</f>
        <v>0</v>
      </c>
      <c r="BL907" s="17" t="s">
        <v>233</v>
      </c>
      <c r="BM907" s="174" t="s">
        <v>1599</v>
      </c>
    </row>
    <row r="908" spans="2:51" s="13" customFormat="1" ht="12">
      <c r="B908" s="176"/>
      <c r="D908" s="177" t="s">
        <v>158</v>
      </c>
      <c r="E908" s="178" t="s">
        <v>1</v>
      </c>
      <c r="F908" s="179" t="s">
        <v>1567</v>
      </c>
      <c r="H908" s="180">
        <v>29.759999999999998</v>
      </c>
      <c r="I908" s="181"/>
      <c r="L908" s="176"/>
      <c r="M908" s="182"/>
      <c r="N908" s="183"/>
      <c r="O908" s="183"/>
      <c r="P908" s="183"/>
      <c r="Q908" s="183"/>
      <c r="R908" s="183"/>
      <c r="S908" s="183"/>
      <c r="T908" s="184"/>
      <c r="AT908" s="178" t="s">
        <v>158</v>
      </c>
      <c r="AU908" s="178" t="s">
        <v>86</v>
      </c>
      <c r="AV908" s="13" t="s">
        <v>86</v>
      </c>
      <c r="AW908" s="13" t="s">
        <v>34</v>
      </c>
      <c r="AX908" s="13" t="s">
        <v>76</v>
      </c>
      <c r="AY908" s="178" t="s">
        <v>150</v>
      </c>
    </row>
    <row r="909" spans="1:65" s="2" customFormat="1" ht="21.75" customHeight="1">
      <c r="A909" s="32"/>
      <c r="B909" s="161"/>
      <c r="C909" s="162" t="s">
        <v>1600</v>
      </c>
      <c r="D909" s="162" t="s">
        <v>152</v>
      </c>
      <c r="E909" s="163" t="s">
        <v>1601</v>
      </c>
      <c r="F909" s="164" t="s">
        <v>1602</v>
      </c>
      <c r="G909" s="165" t="s">
        <v>296</v>
      </c>
      <c r="H909" s="166">
        <v>3.5</v>
      </c>
      <c r="I909" s="167"/>
      <c r="J909" s="168">
        <f>ROUND(I909*H909,2)</f>
        <v>0</v>
      </c>
      <c r="K909" s="169"/>
      <c r="L909" s="33"/>
      <c r="M909" s="170" t="s">
        <v>1</v>
      </c>
      <c r="N909" s="171" t="s">
        <v>41</v>
      </c>
      <c r="O909" s="58"/>
      <c r="P909" s="172">
        <f>O909*H909</f>
        <v>0</v>
      </c>
      <c r="Q909" s="172">
        <v>0</v>
      </c>
      <c r="R909" s="172">
        <f>Q909*H909</f>
        <v>0</v>
      </c>
      <c r="S909" s="172">
        <v>0.01174</v>
      </c>
      <c r="T909" s="173">
        <f>S909*H909</f>
        <v>0.04109</v>
      </c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R909" s="174" t="s">
        <v>233</v>
      </c>
      <c r="AT909" s="174" t="s">
        <v>152</v>
      </c>
      <c r="AU909" s="174" t="s">
        <v>86</v>
      </c>
      <c r="AY909" s="17" t="s">
        <v>150</v>
      </c>
      <c r="BE909" s="175">
        <f>IF(N909="základní",J909,0)</f>
        <v>0</v>
      </c>
      <c r="BF909" s="175">
        <f>IF(N909="snížená",J909,0)</f>
        <v>0</v>
      </c>
      <c r="BG909" s="175">
        <f>IF(N909="zákl. přenesená",J909,0)</f>
        <v>0</v>
      </c>
      <c r="BH909" s="175">
        <f>IF(N909="sníž. přenesená",J909,0)</f>
        <v>0</v>
      </c>
      <c r="BI909" s="175">
        <f>IF(N909="nulová",J909,0)</f>
        <v>0</v>
      </c>
      <c r="BJ909" s="17" t="s">
        <v>84</v>
      </c>
      <c r="BK909" s="175">
        <f>ROUND(I909*H909,2)</f>
        <v>0</v>
      </c>
      <c r="BL909" s="17" t="s">
        <v>233</v>
      </c>
      <c r="BM909" s="174" t="s">
        <v>1603</v>
      </c>
    </row>
    <row r="910" spans="2:51" s="13" customFormat="1" ht="12">
      <c r="B910" s="176"/>
      <c r="D910" s="177" t="s">
        <v>158</v>
      </c>
      <c r="E910" s="178" t="s">
        <v>1</v>
      </c>
      <c r="F910" s="179" t="s">
        <v>1604</v>
      </c>
      <c r="H910" s="180">
        <v>3.5</v>
      </c>
      <c r="I910" s="181"/>
      <c r="L910" s="176"/>
      <c r="M910" s="182"/>
      <c r="N910" s="183"/>
      <c r="O910" s="183"/>
      <c r="P910" s="183"/>
      <c r="Q910" s="183"/>
      <c r="R910" s="183"/>
      <c r="S910" s="183"/>
      <c r="T910" s="184"/>
      <c r="AT910" s="178" t="s">
        <v>158</v>
      </c>
      <c r="AU910" s="178" t="s">
        <v>86</v>
      </c>
      <c r="AV910" s="13" t="s">
        <v>86</v>
      </c>
      <c r="AW910" s="13" t="s">
        <v>34</v>
      </c>
      <c r="AX910" s="13" t="s">
        <v>76</v>
      </c>
      <c r="AY910" s="178" t="s">
        <v>150</v>
      </c>
    </row>
    <row r="911" spans="1:65" s="2" customFormat="1" ht="21.75" customHeight="1">
      <c r="A911" s="32"/>
      <c r="B911" s="161"/>
      <c r="C911" s="162" t="s">
        <v>1605</v>
      </c>
      <c r="D911" s="162" t="s">
        <v>152</v>
      </c>
      <c r="E911" s="163" t="s">
        <v>1606</v>
      </c>
      <c r="F911" s="164" t="s">
        <v>1607</v>
      </c>
      <c r="G911" s="165" t="s">
        <v>296</v>
      </c>
      <c r="H911" s="166">
        <v>5.6</v>
      </c>
      <c r="I911" s="167"/>
      <c r="J911" s="168">
        <f>ROUND(I911*H911,2)</f>
        <v>0</v>
      </c>
      <c r="K911" s="169"/>
      <c r="L911" s="33"/>
      <c r="M911" s="170" t="s">
        <v>1</v>
      </c>
      <c r="N911" s="171" t="s">
        <v>41</v>
      </c>
      <c r="O911" s="58"/>
      <c r="P911" s="172">
        <f>O911*H911</f>
        <v>0</v>
      </c>
      <c r="Q911" s="172">
        <v>0.00058</v>
      </c>
      <c r="R911" s="172">
        <f>Q911*H911</f>
        <v>0.003248</v>
      </c>
      <c r="S911" s="172">
        <v>0</v>
      </c>
      <c r="T911" s="173">
        <f>S911*H911</f>
        <v>0</v>
      </c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R911" s="174" t="s">
        <v>233</v>
      </c>
      <c r="AT911" s="174" t="s">
        <v>152</v>
      </c>
      <c r="AU911" s="174" t="s">
        <v>86</v>
      </c>
      <c r="AY911" s="17" t="s">
        <v>150</v>
      </c>
      <c r="BE911" s="175">
        <f>IF(N911="základní",J911,0)</f>
        <v>0</v>
      </c>
      <c r="BF911" s="175">
        <f>IF(N911="snížená",J911,0)</f>
        <v>0</v>
      </c>
      <c r="BG911" s="175">
        <f>IF(N911="zákl. přenesená",J911,0)</f>
        <v>0</v>
      </c>
      <c r="BH911" s="175">
        <f>IF(N911="sníž. přenesená",J911,0)</f>
        <v>0</v>
      </c>
      <c r="BI911" s="175">
        <f>IF(N911="nulová",J911,0)</f>
        <v>0</v>
      </c>
      <c r="BJ911" s="17" t="s">
        <v>84</v>
      </c>
      <c r="BK911" s="175">
        <f>ROUND(I911*H911,2)</f>
        <v>0</v>
      </c>
      <c r="BL911" s="17" t="s">
        <v>233</v>
      </c>
      <c r="BM911" s="174" t="s">
        <v>1608</v>
      </c>
    </row>
    <row r="912" spans="2:51" s="13" customFormat="1" ht="12">
      <c r="B912" s="176"/>
      <c r="D912" s="177" t="s">
        <v>158</v>
      </c>
      <c r="E912" s="178" t="s">
        <v>1</v>
      </c>
      <c r="F912" s="179" t="s">
        <v>1609</v>
      </c>
      <c r="H912" s="180">
        <v>5.6</v>
      </c>
      <c r="I912" s="181"/>
      <c r="L912" s="176"/>
      <c r="M912" s="182"/>
      <c r="N912" s="183"/>
      <c r="O912" s="183"/>
      <c r="P912" s="183"/>
      <c r="Q912" s="183"/>
      <c r="R912" s="183"/>
      <c r="S912" s="183"/>
      <c r="T912" s="184"/>
      <c r="AT912" s="178" t="s">
        <v>158</v>
      </c>
      <c r="AU912" s="178" t="s">
        <v>86</v>
      </c>
      <c r="AV912" s="13" t="s">
        <v>86</v>
      </c>
      <c r="AW912" s="13" t="s">
        <v>34</v>
      </c>
      <c r="AX912" s="13" t="s">
        <v>76</v>
      </c>
      <c r="AY912" s="178" t="s">
        <v>150</v>
      </c>
    </row>
    <row r="913" spans="1:65" s="2" customFormat="1" ht="21.75" customHeight="1">
      <c r="A913" s="32"/>
      <c r="B913" s="161"/>
      <c r="C913" s="162" t="s">
        <v>1610</v>
      </c>
      <c r="D913" s="162" t="s">
        <v>152</v>
      </c>
      <c r="E913" s="163" t="s">
        <v>1611</v>
      </c>
      <c r="F913" s="164" t="s">
        <v>1612</v>
      </c>
      <c r="G913" s="165" t="s">
        <v>296</v>
      </c>
      <c r="H913" s="166">
        <v>6.72</v>
      </c>
      <c r="I913" s="167"/>
      <c r="J913" s="168">
        <f>ROUND(I913*H913,2)</f>
        <v>0</v>
      </c>
      <c r="K913" s="169"/>
      <c r="L913" s="33"/>
      <c r="M913" s="170" t="s">
        <v>1</v>
      </c>
      <c r="N913" s="171" t="s">
        <v>41</v>
      </c>
      <c r="O913" s="58"/>
      <c r="P913" s="172">
        <f>O913*H913</f>
        <v>0</v>
      </c>
      <c r="Q913" s="172">
        <v>0.00058</v>
      </c>
      <c r="R913" s="172">
        <f>Q913*H913</f>
        <v>0.0038975999999999998</v>
      </c>
      <c r="S913" s="172">
        <v>0</v>
      </c>
      <c r="T913" s="173">
        <f>S913*H913</f>
        <v>0</v>
      </c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R913" s="174" t="s">
        <v>233</v>
      </c>
      <c r="AT913" s="174" t="s">
        <v>152</v>
      </c>
      <c r="AU913" s="174" t="s">
        <v>86</v>
      </c>
      <c r="AY913" s="17" t="s">
        <v>150</v>
      </c>
      <c r="BE913" s="175">
        <f>IF(N913="základní",J913,0)</f>
        <v>0</v>
      </c>
      <c r="BF913" s="175">
        <f>IF(N913="snížená",J913,0)</f>
        <v>0</v>
      </c>
      <c r="BG913" s="175">
        <f>IF(N913="zákl. přenesená",J913,0)</f>
        <v>0</v>
      </c>
      <c r="BH913" s="175">
        <f>IF(N913="sníž. přenesená",J913,0)</f>
        <v>0</v>
      </c>
      <c r="BI913" s="175">
        <f>IF(N913="nulová",J913,0)</f>
        <v>0</v>
      </c>
      <c r="BJ913" s="17" t="s">
        <v>84</v>
      </c>
      <c r="BK913" s="175">
        <f>ROUND(I913*H913,2)</f>
        <v>0</v>
      </c>
      <c r="BL913" s="17" t="s">
        <v>233</v>
      </c>
      <c r="BM913" s="174" t="s">
        <v>1613</v>
      </c>
    </row>
    <row r="914" spans="2:51" s="13" customFormat="1" ht="12">
      <c r="B914" s="176"/>
      <c r="D914" s="177" t="s">
        <v>158</v>
      </c>
      <c r="E914" s="178" t="s">
        <v>1</v>
      </c>
      <c r="F914" s="179" t="s">
        <v>1614</v>
      </c>
      <c r="H914" s="180">
        <v>6.72</v>
      </c>
      <c r="I914" s="181"/>
      <c r="L914" s="176"/>
      <c r="M914" s="182"/>
      <c r="N914" s="183"/>
      <c r="O914" s="183"/>
      <c r="P914" s="183"/>
      <c r="Q914" s="183"/>
      <c r="R914" s="183"/>
      <c r="S914" s="183"/>
      <c r="T914" s="184"/>
      <c r="AT914" s="178" t="s">
        <v>158</v>
      </c>
      <c r="AU914" s="178" t="s">
        <v>86</v>
      </c>
      <c r="AV914" s="13" t="s">
        <v>86</v>
      </c>
      <c r="AW914" s="13" t="s">
        <v>34</v>
      </c>
      <c r="AX914" s="13" t="s">
        <v>76</v>
      </c>
      <c r="AY914" s="178" t="s">
        <v>150</v>
      </c>
    </row>
    <row r="915" spans="1:65" s="2" customFormat="1" ht="21.75" customHeight="1">
      <c r="A915" s="32"/>
      <c r="B915" s="161"/>
      <c r="C915" s="162" t="s">
        <v>1615</v>
      </c>
      <c r="D915" s="162" t="s">
        <v>152</v>
      </c>
      <c r="E915" s="163" t="s">
        <v>1616</v>
      </c>
      <c r="F915" s="164" t="s">
        <v>1617</v>
      </c>
      <c r="G915" s="165" t="s">
        <v>155</v>
      </c>
      <c r="H915" s="166">
        <v>11.8</v>
      </c>
      <c r="I915" s="167"/>
      <c r="J915" s="168">
        <f>ROUND(I915*H915,2)</f>
        <v>0</v>
      </c>
      <c r="K915" s="169"/>
      <c r="L915" s="33"/>
      <c r="M915" s="170" t="s">
        <v>1</v>
      </c>
      <c r="N915" s="171" t="s">
        <v>41</v>
      </c>
      <c r="O915" s="58"/>
      <c r="P915" s="172">
        <f>O915*H915</f>
        <v>0</v>
      </c>
      <c r="Q915" s="172">
        <v>0</v>
      </c>
      <c r="R915" s="172">
        <f>Q915*H915</f>
        <v>0</v>
      </c>
      <c r="S915" s="172">
        <v>0.08317</v>
      </c>
      <c r="T915" s="173">
        <f>S915*H915</f>
        <v>0.981406</v>
      </c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R915" s="174" t="s">
        <v>233</v>
      </c>
      <c r="AT915" s="174" t="s">
        <v>152</v>
      </c>
      <c r="AU915" s="174" t="s">
        <v>86</v>
      </c>
      <c r="AY915" s="17" t="s">
        <v>150</v>
      </c>
      <c r="BE915" s="175">
        <f>IF(N915="základní",J915,0)</f>
        <v>0</v>
      </c>
      <c r="BF915" s="175">
        <f>IF(N915="snížená",J915,0)</f>
        <v>0</v>
      </c>
      <c r="BG915" s="175">
        <f>IF(N915="zákl. přenesená",J915,0)</f>
        <v>0</v>
      </c>
      <c r="BH915" s="175">
        <f>IF(N915="sníž. přenesená",J915,0)</f>
        <v>0</v>
      </c>
      <c r="BI915" s="175">
        <f>IF(N915="nulová",J915,0)</f>
        <v>0</v>
      </c>
      <c r="BJ915" s="17" t="s">
        <v>84</v>
      </c>
      <c r="BK915" s="175">
        <f>ROUND(I915*H915,2)</f>
        <v>0</v>
      </c>
      <c r="BL915" s="17" t="s">
        <v>233</v>
      </c>
      <c r="BM915" s="174" t="s">
        <v>1618</v>
      </c>
    </row>
    <row r="916" spans="2:51" s="13" customFormat="1" ht="12">
      <c r="B916" s="176"/>
      <c r="D916" s="177" t="s">
        <v>158</v>
      </c>
      <c r="E916" s="178" t="s">
        <v>1</v>
      </c>
      <c r="F916" s="179" t="s">
        <v>1619</v>
      </c>
      <c r="H916" s="180">
        <v>11.799999999999999</v>
      </c>
      <c r="I916" s="181"/>
      <c r="L916" s="176"/>
      <c r="M916" s="182"/>
      <c r="N916" s="183"/>
      <c r="O916" s="183"/>
      <c r="P916" s="183"/>
      <c r="Q916" s="183"/>
      <c r="R916" s="183"/>
      <c r="S916" s="183"/>
      <c r="T916" s="184"/>
      <c r="AT916" s="178" t="s">
        <v>158</v>
      </c>
      <c r="AU916" s="178" t="s">
        <v>86</v>
      </c>
      <c r="AV916" s="13" t="s">
        <v>86</v>
      </c>
      <c r="AW916" s="13" t="s">
        <v>34</v>
      </c>
      <c r="AX916" s="13" t="s">
        <v>76</v>
      </c>
      <c r="AY916" s="178" t="s">
        <v>150</v>
      </c>
    </row>
    <row r="917" spans="1:65" s="2" customFormat="1" ht="33" customHeight="1">
      <c r="A917" s="32"/>
      <c r="B917" s="161"/>
      <c r="C917" s="162" t="s">
        <v>1620</v>
      </c>
      <c r="D917" s="162" t="s">
        <v>152</v>
      </c>
      <c r="E917" s="163" t="s">
        <v>1621</v>
      </c>
      <c r="F917" s="164" t="s">
        <v>1622</v>
      </c>
      <c r="G917" s="165" t="s">
        <v>155</v>
      </c>
      <c r="H917" s="166">
        <v>11.8</v>
      </c>
      <c r="I917" s="167"/>
      <c r="J917" s="168">
        <f>ROUND(I917*H917,2)</f>
        <v>0</v>
      </c>
      <c r="K917" s="169"/>
      <c r="L917" s="33"/>
      <c r="M917" s="170" t="s">
        <v>1</v>
      </c>
      <c r="N917" s="171" t="s">
        <v>41</v>
      </c>
      <c r="O917" s="58"/>
      <c r="P917" s="172">
        <f>O917*H917</f>
        <v>0</v>
      </c>
      <c r="Q917" s="172">
        <v>0.00633</v>
      </c>
      <c r="R917" s="172">
        <f>Q917*H917</f>
        <v>0.074694</v>
      </c>
      <c r="S917" s="172">
        <v>0</v>
      </c>
      <c r="T917" s="173">
        <f>S917*H917</f>
        <v>0</v>
      </c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R917" s="174" t="s">
        <v>233</v>
      </c>
      <c r="AT917" s="174" t="s">
        <v>152</v>
      </c>
      <c r="AU917" s="174" t="s">
        <v>86</v>
      </c>
      <c r="AY917" s="17" t="s">
        <v>150</v>
      </c>
      <c r="BE917" s="175">
        <f>IF(N917="základní",J917,0)</f>
        <v>0</v>
      </c>
      <c r="BF917" s="175">
        <f>IF(N917="snížená",J917,0)</f>
        <v>0</v>
      </c>
      <c r="BG917" s="175">
        <f>IF(N917="zákl. přenesená",J917,0)</f>
        <v>0</v>
      </c>
      <c r="BH917" s="175">
        <f>IF(N917="sníž. přenesená",J917,0)</f>
        <v>0</v>
      </c>
      <c r="BI917" s="175">
        <f>IF(N917="nulová",J917,0)</f>
        <v>0</v>
      </c>
      <c r="BJ917" s="17" t="s">
        <v>84</v>
      </c>
      <c r="BK917" s="175">
        <f>ROUND(I917*H917,2)</f>
        <v>0</v>
      </c>
      <c r="BL917" s="17" t="s">
        <v>233</v>
      </c>
      <c r="BM917" s="174" t="s">
        <v>1623</v>
      </c>
    </row>
    <row r="918" spans="2:51" s="13" customFormat="1" ht="12">
      <c r="B918" s="176"/>
      <c r="D918" s="177" t="s">
        <v>158</v>
      </c>
      <c r="E918" s="178" t="s">
        <v>1</v>
      </c>
      <c r="F918" s="179" t="s">
        <v>1619</v>
      </c>
      <c r="H918" s="180">
        <v>11.799999999999999</v>
      </c>
      <c r="I918" s="181"/>
      <c r="L918" s="176"/>
      <c r="M918" s="182"/>
      <c r="N918" s="183"/>
      <c r="O918" s="183"/>
      <c r="P918" s="183"/>
      <c r="Q918" s="183"/>
      <c r="R918" s="183"/>
      <c r="S918" s="183"/>
      <c r="T918" s="184"/>
      <c r="AT918" s="178" t="s">
        <v>158</v>
      </c>
      <c r="AU918" s="178" t="s">
        <v>86</v>
      </c>
      <c r="AV918" s="13" t="s">
        <v>86</v>
      </c>
      <c r="AW918" s="13" t="s">
        <v>34</v>
      </c>
      <c r="AX918" s="13" t="s">
        <v>76</v>
      </c>
      <c r="AY918" s="178" t="s">
        <v>150</v>
      </c>
    </row>
    <row r="919" spans="1:65" s="2" customFormat="1" ht="21.75" customHeight="1">
      <c r="A919" s="32"/>
      <c r="B919" s="161"/>
      <c r="C919" s="185" t="s">
        <v>1624</v>
      </c>
      <c r="D919" s="185" t="s">
        <v>168</v>
      </c>
      <c r="E919" s="186" t="s">
        <v>1625</v>
      </c>
      <c r="F919" s="187" t="s">
        <v>1626</v>
      </c>
      <c r="G919" s="188" t="s">
        <v>155</v>
      </c>
      <c r="H919" s="189">
        <v>31.223</v>
      </c>
      <c r="I919" s="190"/>
      <c r="J919" s="191">
        <f>ROUND(I919*H919,2)</f>
        <v>0</v>
      </c>
      <c r="K919" s="192"/>
      <c r="L919" s="193"/>
      <c r="M919" s="194" t="s">
        <v>1</v>
      </c>
      <c r="N919" s="195" t="s">
        <v>41</v>
      </c>
      <c r="O919" s="58"/>
      <c r="P919" s="172">
        <f>O919*H919</f>
        <v>0</v>
      </c>
      <c r="Q919" s="172">
        <v>0.0192</v>
      </c>
      <c r="R919" s="172">
        <f>Q919*H919</f>
        <v>0.5994816</v>
      </c>
      <c r="S919" s="172">
        <v>0</v>
      </c>
      <c r="T919" s="173">
        <f>S919*H919</f>
        <v>0</v>
      </c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R919" s="174" t="s">
        <v>342</v>
      </c>
      <c r="AT919" s="174" t="s">
        <v>168</v>
      </c>
      <c r="AU919" s="174" t="s">
        <v>86</v>
      </c>
      <c r="AY919" s="17" t="s">
        <v>150</v>
      </c>
      <c r="BE919" s="175">
        <f>IF(N919="základní",J919,0)</f>
        <v>0</v>
      </c>
      <c r="BF919" s="175">
        <f>IF(N919="snížená",J919,0)</f>
        <v>0</v>
      </c>
      <c r="BG919" s="175">
        <f>IF(N919="zákl. přenesená",J919,0)</f>
        <v>0</v>
      </c>
      <c r="BH919" s="175">
        <f>IF(N919="sníž. přenesená",J919,0)</f>
        <v>0</v>
      </c>
      <c r="BI919" s="175">
        <f>IF(N919="nulová",J919,0)</f>
        <v>0</v>
      </c>
      <c r="BJ919" s="17" t="s">
        <v>84</v>
      </c>
      <c r="BK919" s="175">
        <f>ROUND(I919*H919,2)</f>
        <v>0</v>
      </c>
      <c r="BL919" s="17" t="s">
        <v>233</v>
      </c>
      <c r="BM919" s="174" t="s">
        <v>1627</v>
      </c>
    </row>
    <row r="920" spans="2:51" s="13" customFormat="1" ht="12">
      <c r="B920" s="176"/>
      <c r="D920" s="177" t="s">
        <v>158</v>
      </c>
      <c r="E920" s="178" t="s">
        <v>1</v>
      </c>
      <c r="F920" s="179" t="s">
        <v>1556</v>
      </c>
      <c r="H920" s="180">
        <v>11.8</v>
      </c>
      <c r="I920" s="181"/>
      <c r="L920" s="176"/>
      <c r="M920" s="182"/>
      <c r="N920" s="183"/>
      <c r="O920" s="183"/>
      <c r="P920" s="183"/>
      <c r="Q920" s="183"/>
      <c r="R920" s="183"/>
      <c r="S920" s="183"/>
      <c r="T920" s="184"/>
      <c r="AT920" s="178" t="s">
        <v>158</v>
      </c>
      <c r="AU920" s="178" t="s">
        <v>86</v>
      </c>
      <c r="AV920" s="13" t="s">
        <v>86</v>
      </c>
      <c r="AW920" s="13" t="s">
        <v>34</v>
      </c>
      <c r="AX920" s="13" t="s">
        <v>76</v>
      </c>
      <c r="AY920" s="178" t="s">
        <v>150</v>
      </c>
    </row>
    <row r="921" spans="2:51" s="13" customFormat="1" ht="12">
      <c r="B921" s="176"/>
      <c r="D921" s="177" t="s">
        <v>158</v>
      </c>
      <c r="E921" s="178" t="s">
        <v>1</v>
      </c>
      <c r="F921" s="179" t="s">
        <v>1557</v>
      </c>
      <c r="H921" s="180">
        <v>8.2764</v>
      </c>
      <c r="I921" s="181"/>
      <c r="L921" s="176"/>
      <c r="M921" s="182"/>
      <c r="N921" s="183"/>
      <c r="O921" s="183"/>
      <c r="P921" s="183"/>
      <c r="Q921" s="183"/>
      <c r="R921" s="183"/>
      <c r="S921" s="183"/>
      <c r="T921" s="184"/>
      <c r="AT921" s="178" t="s">
        <v>158</v>
      </c>
      <c r="AU921" s="178" t="s">
        <v>86</v>
      </c>
      <c r="AV921" s="13" t="s">
        <v>86</v>
      </c>
      <c r="AW921" s="13" t="s">
        <v>34</v>
      </c>
      <c r="AX921" s="13" t="s">
        <v>76</v>
      </c>
      <c r="AY921" s="178" t="s">
        <v>150</v>
      </c>
    </row>
    <row r="922" spans="2:51" s="13" customFormat="1" ht="12">
      <c r="B922" s="176"/>
      <c r="D922" s="177" t="s">
        <v>158</v>
      </c>
      <c r="E922" s="178" t="s">
        <v>1</v>
      </c>
      <c r="F922" s="179" t="s">
        <v>1558</v>
      </c>
      <c r="H922" s="180">
        <v>4.464</v>
      </c>
      <c r="I922" s="181"/>
      <c r="L922" s="176"/>
      <c r="M922" s="182"/>
      <c r="N922" s="183"/>
      <c r="O922" s="183"/>
      <c r="P922" s="183"/>
      <c r="Q922" s="183"/>
      <c r="R922" s="183"/>
      <c r="S922" s="183"/>
      <c r="T922" s="184"/>
      <c r="AT922" s="178" t="s">
        <v>158</v>
      </c>
      <c r="AU922" s="178" t="s">
        <v>86</v>
      </c>
      <c r="AV922" s="13" t="s">
        <v>86</v>
      </c>
      <c r="AW922" s="13" t="s">
        <v>34</v>
      </c>
      <c r="AX922" s="13" t="s">
        <v>76</v>
      </c>
      <c r="AY922" s="178" t="s">
        <v>150</v>
      </c>
    </row>
    <row r="923" spans="2:51" s="13" customFormat="1" ht="12">
      <c r="B923" s="176"/>
      <c r="D923" s="177" t="s">
        <v>158</v>
      </c>
      <c r="E923" s="178" t="s">
        <v>1</v>
      </c>
      <c r="F923" s="179" t="s">
        <v>1628</v>
      </c>
      <c r="H923" s="180">
        <v>1.4784000000000002</v>
      </c>
      <c r="I923" s="181"/>
      <c r="L923" s="176"/>
      <c r="M923" s="182"/>
      <c r="N923" s="183"/>
      <c r="O923" s="183"/>
      <c r="P923" s="183"/>
      <c r="Q923" s="183"/>
      <c r="R923" s="183"/>
      <c r="S923" s="183"/>
      <c r="T923" s="184"/>
      <c r="AT923" s="178" t="s">
        <v>158</v>
      </c>
      <c r="AU923" s="178" t="s">
        <v>86</v>
      </c>
      <c r="AV923" s="13" t="s">
        <v>86</v>
      </c>
      <c r="AW923" s="13" t="s">
        <v>34</v>
      </c>
      <c r="AX923" s="13" t="s">
        <v>76</v>
      </c>
      <c r="AY923" s="178" t="s">
        <v>150</v>
      </c>
    </row>
    <row r="924" spans="2:51" s="13" customFormat="1" ht="12">
      <c r="B924" s="176"/>
      <c r="D924" s="177" t="s">
        <v>158</v>
      </c>
      <c r="F924" s="179" t="s">
        <v>1629</v>
      </c>
      <c r="H924" s="180">
        <v>31.223</v>
      </c>
      <c r="I924" s="181"/>
      <c r="L924" s="176"/>
      <c r="M924" s="182"/>
      <c r="N924" s="183"/>
      <c r="O924" s="183"/>
      <c r="P924" s="183"/>
      <c r="Q924" s="183"/>
      <c r="R924" s="183"/>
      <c r="S924" s="183"/>
      <c r="T924" s="184"/>
      <c r="AT924" s="178" t="s">
        <v>158</v>
      </c>
      <c r="AU924" s="178" t="s">
        <v>86</v>
      </c>
      <c r="AV924" s="13" t="s">
        <v>86</v>
      </c>
      <c r="AW924" s="13" t="s">
        <v>3</v>
      </c>
      <c r="AX924" s="13" t="s">
        <v>84</v>
      </c>
      <c r="AY924" s="178" t="s">
        <v>150</v>
      </c>
    </row>
    <row r="925" spans="1:65" s="2" customFormat="1" ht="33" customHeight="1">
      <c r="A925" s="32"/>
      <c r="B925" s="161"/>
      <c r="C925" s="162" t="s">
        <v>1630</v>
      </c>
      <c r="D925" s="162" t="s">
        <v>152</v>
      </c>
      <c r="E925" s="163" t="s">
        <v>1631</v>
      </c>
      <c r="F925" s="164" t="s">
        <v>1632</v>
      </c>
      <c r="G925" s="165" t="s">
        <v>155</v>
      </c>
      <c r="H925" s="166">
        <v>24.54</v>
      </c>
      <c r="I925" s="167"/>
      <c r="J925" s="168">
        <f>ROUND(I925*H925,2)</f>
        <v>0</v>
      </c>
      <c r="K925" s="169"/>
      <c r="L925" s="33"/>
      <c r="M925" s="170" t="s">
        <v>1</v>
      </c>
      <c r="N925" s="171" t="s">
        <v>41</v>
      </c>
      <c r="O925" s="58"/>
      <c r="P925" s="172">
        <f>O925*H925</f>
        <v>0</v>
      </c>
      <c r="Q925" s="172">
        <v>0</v>
      </c>
      <c r="R925" s="172">
        <f>Q925*H925</f>
        <v>0</v>
      </c>
      <c r="S925" s="172">
        <v>0</v>
      </c>
      <c r="T925" s="173">
        <f>S925*H925</f>
        <v>0</v>
      </c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R925" s="174" t="s">
        <v>233</v>
      </c>
      <c r="AT925" s="174" t="s">
        <v>152</v>
      </c>
      <c r="AU925" s="174" t="s">
        <v>86</v>
      </c>
      <c r="AY925" s="17" t="s">
        <v>150</v>
      </c>
      <c r="BE925" s="175">
        <f>IF(N925="základní",J925,0)</f>
        <v>0</v>
      </c>
      <c r="BF925" s="175">
        <f>IF(N925="snížená",J925,0)</f>
        <v>0</v>
      </c>
      <c r="BG925" s="175">
        <f>IF(N925="zákl. přenesená",J925,0)</f>
        <v>0</v>
      </c>
      <c r="BH925" s="175">
        <f>IF(N925="sníž. přenesená",J925,0)</f>
        <v>0</v>
      </c>
      <c r="BI925" s="175">
        <f>IF(N925="nulová",J925,0)</f>
        <v>0</v>
      </c>
      <c r="BJ925" s="17" t="s">
        <v>84</v>
      </c>
      <c r="BK925" s="175">
        <f>ROUND(I925*H925,2)</f>
        <v>0</v>
      </c>
      <c r="BL925" s="17" t="s">
        <v>233</v>
      </c>
      <c r="BM925" s="174" t="s">
        <v>1633</v>
      </c>
    </row>
    <row r="926" spans="2:51" s="14" customFormat="1" ht="12">
      <c r="B926" s="196"/>
      <c r="D926" s="177" t="s">
        <v>158</v>
      </c>
      <c r="E926" s="197" t="s">
        <v>1</v>
      </c>
      <c r="F926" s="198" t="s">
        <v>1555</v>
      </c>
      <c r="H926" s="197" t="s">
        <v>1</v>
      </c>
      <c r="I926" s="199"/>
      <c r="L926" s="196"/>
      <c r="M926" s="200"/>
      <c r="N926" s="201"/>
      <c r="O926" s="201"/>
      <c r="P926" s="201"/>
      <c r="Q926" s="201"/>
      <c r="R926" s="201"/>
      <c r="S926" s="201"/>
      <c r="T926" s="202"/>
      <c r="AT926" s="197" t="s">
        <v>158</v>
      </c>
      <c r="AU926" s="197" t="s">
        <v>86</v>
      </c>
      <c r="AV926" s="14" t="s">
        <v>84</v>
      </c>
      <c r="AW926" s="14" t="s">
        <v>34</v>
      </c>
      <c r="AX926" s="14" t="s">
        <v>76</v>
      </c>
      <c r="AY926" s="197" t="s">
        <v>150</v>
      </c>
    </row>
    <row r="927" spans="2:51" s="13" customFormat="1" ht="12">
      <c r="B927" s="176"/>
      <c r="D927" s="177" t="s">
        <v>158</v>
      </c>
      <c r="E927" s="178" t="s">
        <v>1</v>
      </c>
      <c r="F927" s="179" t="s">
        <v>1556</v>
      </c>
      <c r="H927" s="180">
        <v>11.8</v>
      </c>
      <c r="I927" s="181"/>
      <c r="L927" s="176"/>
      <c r="M927" s="182"/>
      <c r="N927" s="183"/>
      <c r="O927" s="183"/>
      <c r="P927" s="183"/>
      <c r="Q927" s="183"/>
      <c r="R927" s="183"/>
      <c r="S927" s="183"/>
      <c r="T927" s="184"/>
      <c r="AT927" s="178" t="s">
        <v>158</v>
      </c>
      <c r="AU927" s="178" t="s">
        <v>86</v>
      </c>
      <c r="AV927" s="13" t="s">
        <v>86</v>
      </c>
      <c r="AW927" s="13" t="s">
        <v>34</v>
      </c>
      <c r="AX927" s="13" t="s">
        <v>76</v>
      </c>
      <c r="AY927" s="178" t="s">
        <v>150</v>
      </c>
    </row>
    <row r="928" spans="2:51" s="13" customFormat="1" ht="12">
      <c r="B928" s="176"/>
      <c r="D928" s="177" t="s">
        <v>158</v>
      </c>
      <c r="E928" s="178" t="s">
        <v>1</v>
      </c>
      <c r="F928" s="179" t="s">
        <v>1557</v>
      </c>
      <c r="H928" s="180">
        <v>8.2764</v>
      </c>
      <c r="I928" s="181"/>
      <c r="L928" s="176"/>
      <c r="M928" s="182"/>
      <c r="N928" s="183"/>
      <c r="O928" s="183"/>
      <c r="P928" s="183"/>
      <c r="Q928" s="183"/>
      <c r="R928" s="183"/>
      <c r="S928" s="183"/>
      <c r="T928" s="184"/>
      <c r="AT928" s="178" t="s">
        <v>158</v>
      </c>
      <c r="AU928" s="178" t="s">
        <v>86</v>
      </c>
      <c r="AV928" s="13" t="s">
        <v>86</v>
      </c>
      <c r="AW928" s="13" t="s">
        <v>34</v>
      </c>
      <c r="AX928" s="13" t="s">
        <v>76</v>
      </c>
      <c r="AY928" s="178" t="s">
        <v>150</v>
      </c>
    </row>
    <row r="929" spans="2:51" s="13" customFormat="1" ht="12">
      <c r="B929" s="176"/>
      <c r="D929" s="177" t="s">
        <v>158</v>
      </c>
      <c r="E929" s="178" t="s">
        <v>1</v>
      </c>
      <c r="F929" s="179" t="s">
        <v>1558</v>
      </c>
      <c r="H929" s="180">
        <v>4.464</v>
      </c>
      <c r="I929" s="181"/>
      <c r="L929" s="176"/>
      <c r="M929" s="182"/>
      <c r="N929" s="183"/>
      <c r="O929" s="183"/>
      <c r="P929" s="183"/>
      <c r="Q929" s="183"/>
      <c r="R929" s="183"/>
      <c r="S929" s="183"/>
      <c r="T929" s="184"/>
      <c r="AT929" s="178" t="s">
        <v>158</v>
      </c>
      <c r="AU929" s="178" t="s">
        <v>86</v>
      </c>
      <c r="AV929" s="13" t="s">
        <v>86</v>
      </c>
      <c r="AW929" s="13" t="s">
        <v>34</v>
      </c>
      <c r="AX929" s="13" t="s">
        <v>76</v>
      </c>
      <c r="AY929" s="178" t="s">
        <v>150</v>
      </c>
    </row>
    <row r="930" spans="1:65" s="2" customFormat="1" ht="21.75" customHeight="1">
      <c r="A930" s="32"/>
      <c r="B930" s="161"/>
      <c r="C930" s="162" t="s">
        <v>1634</v>
      </c>
      <c r="D930" s="162" t="s">
        <v>152</v>
      </c>
      <c r="E930" s="163" t="s">
        <v>1635</v>
      </c>
      <c r="F930" s="164" t="s">
        <v>1636</v>
      </c>
      <c r="G930" s="165" t="s">
        <v>155</v>
      </c>
      <c r="H930" s="166">
        <v>24.54</v>
      </c>
      <c r="I930" s="167"/>
      <c r="J930" s="168">
        <f>ROUND(I930*H930,2)</f>
        <v>0</v>
      </c>
      <c r="K930" s="169"/>
      <c r="L930" s="33"/>
      <c r="M930" s="170" t="s">
        <v>1</v>
      </c>
      <c r="N930" s="171" t="s">
        <v>41</v>
      </c>
      <c r="O930" s="58"/>
      <c r="P930" s="172">
        <f>O930*H930</f>
        <v>0</v>
      </c>
      <c r="Q930" s="172">
        <v>0.0015</v>
      </c>
      <c r="R930" s="172">
        <f>Q930*H930</f>
        <v>0.03681</v>
      </c>
      <c r="S930" s="172">
        <v>0</v>
      </c>
      <c r="T930" s="173">
        <f>S930*H930</f>
        <v>0</v>
      </c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R930" s="174" t="s">
        <v>233</v>
      </c>
      <c r="AT930" s="174" t="s">
        <v>152</v>
      </c>
      <c r="AU930" s="174" t="s">
        <v>86</v>
      </c>
      <c r="AY930" s="17" t="s">
        <v>150</v>
      </c>
      <c r="BE930" s="175">
        <f>IF(N930="základní",J930,0)</f>
        <v>0</v>
      </c>
      <c r="BF930" s="175">
        <f>IF(N930="snížená",J930,0)</f>
        <v>0</v>
      </c>
      <c r="BG930" s="175">
        <f>IF(N930="zákl. přenesená",J930,0)</f>
        <v>0</v>
      </c>
      <c r="BH930" s="175">
        <f>IF(N930="sníž. přenesená",J930,0)</f>
        <v>0</v>
      </c>
      <c r="BI930" s="175">
        <f>IF(N930="nulová",J930,0)</f>
        <v>0</v>
      </c>
      <c r="BJ930" s="17" t="s">
        <v>84</v>
      </c>
      <c r="BK930" s="175">
        <f>ROUND(I930*H930,2)</f>
        <v>0</v>
      </c>
      <c r="BL930" s="17" t="s">
        <v>233</v>
      </c>
      <c r="BM930" s="174" t="s">
        <v>1637</v>
      </c>
    </row>
    <row r="931" spans="2:51" s="14" customFormat="1" ht="12">
      <c r="B931" s="196"/>
      <c r="D931" s="177" t="s">
        <v>158</v>
      </c>
      <c r="E931" s="197" t="s">
        <v>1</v>
      </c>
      <c r="F931" s="198" t="s">
        <v>1555</v>
      </c>
      <c r="H931" s="197" t="s">
        <v>1</v>
      </c>
      <c r="I931" s="199"/>
      <c r="L931" s="196"/>
      <c r="M931" s="200"/>
      <c r="N931" s="201"/>
      <c r="O931" s="201"/>
      <c r="P931" s="201"/>
      <c r="Q931" s="201"/>
      <c r="R931" s="201"/>
      <c r="S931" s="201"/>
      <c r="T931" s="202"/>
      <c r="AT931" s="197" t="s">
        <v>158</v>
      </c>
      <c r="AU931" s="197" t="s">
        <v>86</v>
      </c>
      <c r="AV931" s="14" t="s">
        <v>84</v>
      </c>
      <c r="AW931" s="14" t="s">
        <v>34</v>
      </c>
      <c r="AX931" s="14" t="s">
        <v>76</v>
      </c>
      <c r="AY931" s="197" t="s">
        <v>150</v>
      </c>
    </row>
    <row r="932" spans="2:51" s="13" customFormat="1" ht="12">
      <c r="B932" s="176"/>
      <c r="D932" s="177" t="s">
        <v>158</v>
      </c>
      <c r="E932" s="178" t="s">
        <v>1</v>
      </c>
      <c r="F932" s="179" t="s">
        <v>1556</v>
      </c>
      <c r="H932" s="180">
        <v>11.8</v>
      </c>
      <c r="I932" s="181"/>
      <c r="L932" s="176"/>
      <c r="M932" s="182"/>
      <c r="N932" s="183"/>
      <c r="O932" s="183"/>
      <c r="P932" s="183"/>
      <c r="Q932" s="183"/>
      <c r="R932" s="183"/>
      <c r="S932" s="183"/>
      <c r="T932" s="184"/>
      <c r="AT932" s="178" t="s">
        <v>158</v>
      </c>
      <c r="AU932" s="178" t="s">
        <v>86</v>
      </c>
      <c r="AV932" s="13" t="s">
        <v>86</v>
      </c>
      <c r="AW932" s="13" t="s">
        <v>34</v>
      </c>
      <c r="AX932" s="13" t="s">
        <v>76</v>
      </c>
      <c r="AY932" s="178" t="s">
        <v>150</v>
      </c>
    </row>
    <row r="933" spans="2:51" s="13" customFormat="1" ht="12">
      <c r="B933" s="176"/>
      <c r="D933" s="177" t="s">
        <v>158</v>
      </c>
      <c r="E933" s="178" t="s">
        <v>1</v>
      </c>
      <c r="F933" s="179" t="s">
        <v>1557</v>
      </c>
      <c r="H933" s="180">
        <v>8.2764</v>
      </c>
      <c r="I933" s="181"/>
      <c r="L933" s="176"/>
      <c r="M933" s="182"/>
      <c r="N933" s="183"/>
      <c r="O933" s="183"/>
      <c r="P933" s="183"/>
      <c r="Q933" s="183"/>
      <c r="R933" s="183"/>
      <c r="S933" s="183"/>
      <c r="T933" s="184"/>
      <c r="AT933" s="178" t="s">
        <v>158</v>
      </c>
      <c r="AU933" s="178" t="s">
        <v>86</v>
      </c>
      <c r="AV933" s="13" t="s">
        <v>86</v>
      </c>
      <c r="AW933" s="13" t="s">
        <v>34</v>
      </c>
      <c r="AX933" s="13" t="s">
        <v>76</v>
      </c>
      <c r="AY933" s="178" t="s">
        <v>150</v>
      </c>
    </row>
    <row r="934" spans="2:51" s="13" customFormat="1" ht="12">
      <c r="B934" s="176"/>
      <c r="D934" s="177" t="s">
        <v>158</v>
      </c>
      <c r="E934" s="178" t="s">
        <v>1</v>
      </c>
      <c r="F934" s="179" t="s">
        <v>1558</v>
      </c>
      <c r="H934" s="180">
        <v>4.464</v>
      </c>
      <c r="I934" s="181"/>
      <c r="L934" s="176"/>
      <c r="M934" s="182"/>
      <c r="N934" s="183"/>
      <c r="O934" s="183"/>
      <c r="P934" s="183"/>
      <c r="Q934" s="183"/>
      <c r="R934" s="183"/>
      <c r="S934" s="183"/>
      <c r="T934" s="184"/>
      <c r="AT934" s="178" t="s">
        <v>158</v>
      </c>
      <c r="AU934" s="178" t="s">
        <v>86</v>
      </c>
      <c r="AV934" s="13" t="s">
        <v>86</v>
      </c>
      <c r="AW934" s="13" t="s">
        <v>34</v>
      </c>
      <c r="AX934" s="13" t="s">
        <v>76</v>
      </c>
      <c r="AY934" s="178" t="s">
        <v>150</v>
      </c>
    </row>
    <row r="935" spans="1:65" s="2" customFormat="1" ht="16.5" customHeight="1">
      <c r="A935" s="32"/>
      <c r="B935" s="161"/>
      <c r="C935" s="162" t="s">
        <v>1638</v>
      </c>
      <c r="D935" s="162" t="s">
        <v>152</v>
      </c>
      <c r="E935" s="163" t="s">
        <v>1639</v>
      </c>
      <c r="F935" s="164" t="s">
        <v>1640</v>
      </c>
      <c r="G935" s="165" t="s">
        <v>296</v>
      </c>
      <c r="H935" s="166">
        <v>92</v>
      </c>
      <c r="I935" s="167"/>
      <c r="J935" s="168">
        <f>ROUND(I935*H935,2)</f>
        <v>0</v>
      </c>
      <c r="K935" s="169"/>
      <c r="L935" s="33"/>
      <c r="M935" s="170" t="s">
        <v>1</v>
      </c>
      <c r="N935" s="171" t="s">
        <v>41</v>
      </c>
      <c r="O935" s="58"/>
      <c r="P935" s="172">
        <f>O935*H935</f>
        <v>0</v>
      </c>
      <c r="Q935" s="172">
        <v>3E-05</v>
      </c>
      <c r="R935" s="172">
        <f>Q935*H935</f>
        <v>0.00276</v>
      </c>
      <c r="S935" s="172">
        <v>0</v>
      </c>
      <c r="T935" s="173">
        <f>S935*H935</f>
        <v>0</v>
      </c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R935" s="174" t="s">
        <v>233</v>
      </c>
      <c r="AT935" s="174" t="s">
        <v>152</v>
      </c>
      <c r="AU935" s="174" t="s">
        <v>86</v>
      </c>
      <c r="AY935" s="17" t="s">
        <v>150</v>
      </c>
      <c r="BE935" s="175">
        <f>IF(N935="základní",J935,0)</f>
        <v>0</v>
      </c>
      <c r="BF935" s="175">
        <f>IF(N935="snížená",J935,0)</f>
        <v>0</v>
      </c>
      <c r="BG935" s="175">
        <f>IF(N935="zákl. přenesená",J935,0)</f>
        <v>0</v>
      </c>
      <c r="BH935" s="175">
        <f>IF(N935="sníž. přenesená",J935,0)</f>
        <v>0</v>
      </c>
      <c r="BI935" s="175">
        <f>IF(N935="nulová",J935,0)</f>
        <v>0</v>
      </c>
      <c r="BJ935" s="17" t="s">
        <v>84</v>
      </c>
      <c r="BK935" s="175">
        <f>ROUND(I935*H935,2)</f>
        <v>0</v>
      </c>
      <c r="BL935" s="17" t="s">
        <v>233</v>
      </c>
      <c r="BM935" s="174" t="s">
        <v>1641</v>
      </c>
    </row>
    <row r="936" spans="2:51" s="13" customFormat="1" ht="12">
      <c r="B936" s="176"/>
      <c r="D936" s="177" t="s">
        <v>158</v>
      </c>
      <c r="E936" s="178" t="s">
        <v>1</v>
      </c>
      <c r="F936" s="179" t="s">
        <v>1642</v>
      </c>
      <c r="H936" s="180">
        <v>92</v>
      </c>
      <c r="I936" s="181"/>
      <c r="L936" s="176"/>
      <c r="M936" s="182"/>
      <c r="N936" s="183"/>
      <c r="O936" s="183"/>
      <c r="P936" s="183"/>
      <c r="Q936" s="183"/>
      <c r="R936" s="183"/>
      <c r="S936" s="183"/>
      <c r="T936" s="184"/>
      <c r="AT936" s="178" t="s">
        <v>158</v>
      </c>
      <c r="AU936" s="178" t="s">
        <v>86</v>
      </c>
      <c r="AV936" s="13" t="s">
        <v>86</v>
      </c>
      <c r="AW936" s="13" t="s">
        <v>34</v>
      </c>
      <c r="AX936" s="13" t="s">
        <v>76</v>
      </c>
      <c r="AY936" s="178" t="s">
        <v>150</v>
      </c>
    </row>
    <row r="937" spans="1:65" s="2" customFormat="1" ht="16.5" customHeight="1">
      <c r="A937" s="32"/>
      <c r="B937" s="161"/>
      <c r="C937" s="162" t="s">
        <v>1643</v>
      </c>
      <c r="D937" s="162" t="s">
        <v>152</v>
      </c>
      <c r="E937" s="163" t="s">
        <v>1644</v>
      </c>
      <c r="F937" s="164" t="s">
        <v>1645</v>
      </c>
      <c r="G937" s="165" t="s">
        <v>296</v>
      </c>
      <c r="H937" s="166">
        <v>59.52</v>
      </c>
      <c r="I937" s="167"/>
      <c r="J937" s="168">
        <f>ROUND(I937*H937,2)</f>
        <v>0</v>
      </c>
      <c r="K937" s="169"/>
      <c r="L937" s="33"/>
      <c r="M937" s="170" t="s">
        <v>1</v>
      </c>
      <c r="N937" s="171" t="s">
        <v>41</v>
      </c>
      <c r="O937" s="58"/>
      <c r="P937" s="172">
        <f>O937*H937</f>
        <v>0</v>
      </c>
      <c r="Q937" s="172">
        <v>0.00032</v>
      </c>
      <c r="R937" s="172">
        <f>Q937*H937</f>
        <v>0.0190464</v>
      </c>
      <c r="S937" s="172">
        <v>0</v>
      </c>
      <c r="T937" s="173">
        <f>S937*H937</f>
        <v>0</v>
      </c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R937" s="174" t="s">
        <v>233</v>
      </c>
      <c r="AT937" s="174" t="s">
        <v>152</v>
      </c>
      <c r="AU937" s="174" t="s">
        <v>86</v>
      </c>
      <c r="AY937" s="17" t="s">
        <v>150</v>
      </c>
      <c r="BE937" s="175">
        <f>IF(N937="základní",J937,0)</f>
        <v>0</v>
      </c>
      <c r="BF937" s="175">
        <f>IF(N937="snížená",J937,0)</f>
        <v>0</v>
      </c>
      <c r="BG937" s="175">
        <f>IF(N937="zákl. přenesená",J937,0)</f>
        <v>0</v>
      </c>
      <c r="BH937" s="175">
        <f>IF(N937="sníž. přenesená",J937,0)</f>
        <v>0</v>
      </c>
      <c r="BI937" s="175">
        <f>IF(N937="nulová",J937,0)</f>
        <v>0</v>
      </c>
      <c r="BJ937" s="17" t="s">
        <v>84</v>
      </c>
      <c r="BK937" s="175">
        <f>ROUND(I937*H937,2)</f>
        <v>0</v>
      </c>
      <c r="BL937" s="17" t="s">
        <v>233</v>
      </c>
      <c r="BM937" s="174" t="s">
        <v>1646</v>
      </c>
    </row>
    <row r="938" spans="2:51" s="13" customFormat="1" ht="12">
      <c r="B938" s="176"/>
      <c r="D938" s="177" t="s">
        <v>158</v>
      </c>
      <c r="E938" s="178" t="s">
        <v>1</v>
      </c>
      <c r="F938" s="179" t="s">
        <v>1647</v>
      </c>
      <c r="H938" s="180">
        <v>59.519999999999996</v>
      </c>
      <c r="I938" s="181"/>
      <c r="L938" s="176"/>
      <c r="M938" s="182"/>
      <c r="N938" s="183"/>
      <c r="O938" s="183"/>
      <c r="P938" s="183"/>
      <c r="Q938" s="183"/>
      <c r="R938" s="183"/>
      <c r="S938" s="183"/>
      <c r="T938" s="184"/>
      <c r="AT938" s="178" t="s">
        <v>158</v>
      </c>
      <c r="AU938" s="178" t="s">
        <v>86</v>
      </c>
      <c r="AV938" s="13" t="s">
        <v>86</v>
      </c>
      <c r="AW938" s="13" t="s">
        <v>34</v>
      </c>
      <c r="AX938" s="13" t="s">
        <v>84</v>
      </c>
      <c r="AY938" s="178" t="s">
        <v>150</v>
      </c>
    </row>
    <row r="939" spans="1:65" s="2" customFormat="1" ht="21.75" customHeight="1">
      <c r="A939" s="32"/>
      <c r="B939" s="161"/>
      <c r="C939" s="162" t="s">
        <v>1648</v>
      </c>
      <c r="D939" s="162" t="s">
        <v>152</v>
      </c>
      <c r="E939" s="163" t="s">
        <v>1649</v>
      </c>
      <c r="F939" s="164" t="s">
        <v>1650</v>
      </c>
      <c r="G939" s="165" t="s">
        <v>718</v>
      </c>
      <c r="H939" s="166">
        <v>0.85</v>
      </c>
      <c r="I939" s="167"/>
      <c r="J939" s="168">
        <f>ROUND(I939*H939,2)</f>
        <v>0</v>
      </c>
      <c r="K939" s="169"/>
      <c r="L939" s="33"/>
      <c r="M939" s="170" t="s">
        <v>1</v>
      </c>
      <c r="N939" s="171" t="s">
        <v>41</v>
      </c>
      <c r="O939" s="58"/>
      <c r="P939" s="172">
        <f>O939*H939</f>
        <v>0</v>
      </c>
      <c r="Q939" s="172">
        <v>0</v>
      </c>
      <c r="R939" s="172">
        <f>Q939*H939</f>
        <v>0</v>
      </c>
      <c r="S939" s="172">
        <v>0</v>
      </c>
      <c r="T939" s="173">
        <f>S939*H939</f>
        <v>0</v>
      </c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R939" s="174" t="s">
        <v>233</v>
      </c>
      <c r="AT939" s="174" t="s">
        <v>152</v>
      </c>
      <c r="AU939" s="174" t="s">
        <v>86</v>
      </c>
      <c r="AY939" s="17" t="s">
        <v>150</v>
      </c>
      <c r="BE939" s="175">
        <f>IF(N939="základní",J939,0)</f>
        <v>0</v>
      </c>
      <c r="BF939" s="175">
        <f>IF(N939="snížená",J939,0)</f>
        <v>0</v>
      </c>
      <c r="BG939" s="175">
        <f>IF(N939="zákl. přenesená",J939,0)</f>
        <v>0</v>
      </c>
      <c r="BH939" s="175">
        <f>IF(N939="sníž. přenesená",J939,0)</f>
        <v>0</v>
      </c>
      <c r="BI939" s="175">
        <f>IF(N939="nulová",J939,0)</f>
        <v>0</v>
      </c>
      <c r="BJ939" s="17" t="s">
        <v>84</v>
      </c>
      <c r="BK939" s="175">
        <f>ROUND(I939*H939,2)</f>
        <v>0</v>
      </c>
      <c r="BL939" s="17" t="s">
        <v>233</v>
      </c>
      <c r="BM939" s="174" t="s">
        <v>1651</v>
      </c>
    </row>
    <row r="940" spans="2:63" s="12" customFormat="1" ht="22.9" customHeight="1">
      <c r="B940" s="148"/>
      <c r="D940" s="149" t="s">
        <v>75</v>
      </c>
      <c r="E940" s="159" t="s">
        <v>1652</v>
      </c>
      <c r="F940" s="159" t="s">
        <v>1653</v>
      </c>
      <c r="I940" s="151"/>
      <c r="J940" s="160">
        <f>BK940</f>
        <v>0</v>
      </c>
      <c r="L940" s="148"/>
      <c r="M940" s="153"/>
      <c r="N940" s="154"/>
      <c r="O940" s="154"/>
      <c r="P940" s="155">
        <f>SUM(P941:P961)</f>
        <v>0</v>
      </c>
      <c r="Q940" s="154"/>
      <c r="R940" s="155">
        <f>SUM(R941:R961)</f>
        <v>0.61001288</v>
      </c>
      <c r="S940" s="154"/>
      <c r="T940" s="156">
        <f>SUM(T941:T961)</f>
        <v>0</v>
      </c>
      <c r="AR940" s="149" t="s">
        <v>86</v>
      </c>
      <c r="AT940" s="157" t="s">
        <v>75</v>
      </c>
      <c r="AU940" s="157" t="s">
        <v>84</v>
      </c>
      <c r="AY940" s="149" t="s">
        <v>150</v>
      </c>
      <c r="BK940" s="158">
        <f>SUM(BK941:BK961)</f>
        <v>0</v>
      </c>
    </row>
    <row r="941" spans="1:65" s="2" customFormat="1" ht="16.5" customHeight="1">
      <c r="A941" s="32"/>
      <c r="B941" s="161"/>
      <c r="C941" s="162" t="s">
        <v>1654</v>
      </c>
      <c r="D941" s="162" t="s">
        <v>152</v>
      </c>
      <c r="E941" s="163" t="s">
        <v>1655</v>
      </c>
      <c r="F941" s="164" t="s">
        <v>1656</v>
      </c>
      <c r="G941" s="165" t="s">
        <v>155</v>
      </c>
      <c r="H941" s="166">
        <v>7.206</v>
      </c>
      <c r="I941" s="167"/>
      <c r="J941" s="168">
        <f>ROUND(I941*H941,2)</f>
        <v>0</v>
      </c>
      <c r="K941" s="169"/>
      <c r="L941" s="33"/>
      <c r="M941" s="170" t="s">
        <v>1</v>
      </c>
      <c r="N941" s="171" t="s">
        <v>41</v>
      </c>
      <c r="O941" s="58"/>
      <c r="P941" s="172">
        <f>O941*H941</f>
        <v>0</v>
      </c>
      <c r="Q941" s="172">
        <v>0.00104</v>
      </c>
      <c r="R941" s="172">
        <f>Q941*H941</f>
        <v>0.00749424</v>
      </c>
      <c r="S941" s="172">
        <v>0</v>
      </c>
      <c r="T941" s="173">
        <f>S941*H941</f>
        <v>0</v>
      </c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R941" s="174" t="s">
        <v>233</v>
      </c>
      <c r="AT941" s="174" t="s">
        <v>152</v>
      </c>
      <c r="AU941" s="174" t="s">
        <v>86</v>
      </c>
      <c r="AY941" s="17" t="s">
        <v>150</v>
      </c>
      <c r="BE941" s="175">
        <f>IF(N941="základní",J941,0)</f>
        <v>0</v>
      </c>
      <c r="BF941" s="175">
        <f>IF(N941="snížená",J941,0)</f>
        <v>0</v>
      </c>
      <c r="BG941" s="175">
        <f>IF(N941="zákl. přenesená",J941,0)</f>
        <v>0</v>
      </c>
      <c r="BH941" s="175">
        <f>IF(N941="sníž. přenesená",J941,0)</f>
        <v>0</v>
      </c>
      <c r="BI941" s="175">
        <f>IF(N941="nulová",J941,0)</f>
        <v>0</v>
      </c>
      <c r="BJ941" s="17" t="s">
        <v>84</v>
      </c>
      <c r="BK941" s="175">
        <f>ROUND(I941*H941,2)</f>
        <v>0</v>
      </c>
      <c r="BL941" s="17" t="s">
        <v>233</v>
      </c>
      <c r="BM941" s="174" t="s">
        <v>1657</v>
      </c>
    </row>
    <row r="942" spans="2:51" s="13" customFormat="1" ht="12">
      <c r="B942" s="176"/>
      <c r="D942" s="177" t="s">
        <v>158</v>
      </c>
      <c r="E942" s="178" t="s">
        <v>1</v>
      </c>
      <c r="F942" s="179" t="s">
        <v>1658</v>
      </c>
      <c r="H942" s="180">
        <v>3.5</v>
      </c>
      <c r="I942" s="181"/>
      <c r="L942" s="176"/>
      <c r="M942" s="182"/>
      <c r="N942" s="183"/>
      <c r="O942" s="183"/>
      <c r="P942" s="183"/>
      <c r="Q942" s="183"/>
      <c r="R942" s="183"/>
      <c r="S942" s="183"/>
      <c r="T942" s="184"/>
      <c r="AT942" s="178" t="s">
        <v>158</v>
      </c>
      <c r="AU942" s="178" t="s">
        <v>86</v>
      </c>
      <c r="AV942" s="13" t="s">
        <v>86</v>
      </c>
      <c r="AW942" s="13" t="s">
        <v>34</v>
      </c>
      <c r="AX942" s="13" t="s">
        <v>76</v>
      </c>
      <c r="AY942" s="178" t="s">
        <v>150</v>
      </c>
    </row>
    <row r="943" spans="2:51" s="13" customFormat="1" ht="12">
      <c r="B943" s="176"/>
      <c r="D943" s="177" t="s">
        <v>158</v>
      </c>
      <c r="E943" s="178" t="s">
        <v>1</v>
      </c>
      <c r="F943" s="179" t="s">
        <v>1659</v>
      </c>
      <c r="H943" s="180">
        <v>3.706</v>
      </c>
      <c r="I943" s="181"/>
      <c r="L943" s="176"/>
      <c r="M943" s="182"/>
      <c r="N943" s="183"/>
      <c r="O943" s="183"/>
      <c r="P943" s="183"/>
      <c r="Q943" s="183"/>
      <c r="R943" s="183"/>
      <c r="S943" s="183"/>
      <c r="T943" s="184"/>
      <c r="AT943" s="178" t="s">
        <v>158</v>
      </c>
      <c r="AU943" s="178" t="s">
        <v>86</v>
      </c>
      <c r="AV943" s="13" t="s">
        <v>86</v>
      </c>
      <c r="AW943" s="13" t="s">
        <v>34</v>
      </c>
      <c r="AX943" s="13" t="s">
        <v>76</v>
      </c>
      <c r="AY943" s="178" t="s">
        <v>150</v>
      </c>
    </row>
    <row r="944" spans="1:65" s="2" customFormat="1" ht="21.75" customHeight="1">
      <c r="A944" s="32"/>
      <c r="B944" s="161"/>
      <c r="C944" s="162" t="s">
        <v>1660</v>
      </c>
      <c r="D944" s="162" t="s">
        <v>152</v>
      </c>
      <c r="E944" s="163" t="s">
        <v>1661</v>
      </c>
      <c r="F944" s="164" t="s">
        <v>1662</v>
      </c>
      <c r="G944" s="165" t="s">
        <v>155</v>
      </c>
      <c r="H944" s="166">
        <v>18.116</v>
      </c>
      <c r="I944" s="167"/>
      <c r="J944" s="168">
        <f>ROUND(I944*H944,2)</f>
        <v>0</v>
      </c>
      <c r="K944" s="169"/>
      <c r="L944" s="33"/>
      <c r="M944" s="170" t="s">
        <v>1</v>
      </c>
      <c r="N944" s="171" t="s">
        <v>41</v>
      </c>
      <c r="O944" s="58"/>
      <c r="P944" s="172">
        <f>O944*H944</f>
        <v>0</v>
      </c>
      <c r="Q944" s="172">
        <v>0.00104</v>
      </c>
      <c r="R944" s="172">
        <f>Q944*H944</f>
        <v>0.01884064</v>
      </c>
      <c r="S944" s="172">
        <v>0</v>
      </c>
      <c r="T944" s="173">
        <f>S944*H944</f>
        <v>0</v>
      </c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R944" s="174" t="s">
        <v>233</v>
      </c>
      <c r="AT944" s="174" t="s">
        <v>152</v>
      </c>
      <c r="AU944" s="174" t="s">
        <v>86</v>
      </c>
      <c r="AY944" s="17" t="s">
        <v>150</v>
      </c>
      <c r="BE944" s="175">
        <f>IF(N944="základní",J944,0)</f>
        <v>0</v>
      </c>
      <c r="BF944" s="175">
        <f>IF(N944="snížená",J944,0)</f>
        <v>0</v>
      </c>
      <c r="BG944" s="175">
        <f>IF(N944="zákl. přenesená",J944,0)</f>
        <v>0</v>
      </c>
      <c r="BH944" s="175">
        <f>IF(N944="sníž. přenesená",J944,0)</f>
        <v>0</v>
      </c>
      <c r="BI944" s="175">
        <f>IF(N944="nulová",J944,0)</f>
        <v>0</v>
      </c>
      <c r="BJ944" s="17" t="s">
        <v>84</v>
      </c>
      <c r="BK944" s="175">
        <f>ROUND(I944*H944,2)</f>
        <v>0</v>
      </c>
      <c r="BL944" s="17" t="s">
        <v>233</v>
      </c>
      <c r="BM944" s="174" t="s">
        <v>1663</v>
      </c>
    </row>
    <row r="945" spans="2:51" s="13" customFormat="1" ht="12">
      <c r="B945" s="176"/>
      <c r="D945" s="177" t="s">
        <v>158</v>
      </c>
      <c r="E945" s="178" t="s">
        <v>1</v>
      </c>
      <c r="F945" s="179" t="s">
        <v>1664</v>
      </c>
      <c r="H945" s="180">
        <v>1.9800000000000002</v>
      </c>
      <c r="I945" s="181"/>
      <c r="L945" s="176"/>
      <c r="M945" s="182"/>
      <c r="N945" s="183"/>
      <c r="O945" s="183"/>
      <c r="P945" s="183"/>
      <c r="Q945" s="183"/>
      <c r="R945" s="183"/>
      <c r="S945" s="183"/>
      <c r="T945" s="184"/>
      <c r="AT945" s="178" t="s">
        <v>158</v>
      </c>
      <c r="AU945" s="178" t="s">
        <v>86</v>
      </c>
      <c r="AV945" s="13" t="s">
        <v>86</v>
      </c>
      <c r="AW945" s="13" t="s">
        <v>34</v>
      </c>
      <c r="AX945" s="13" t="s">
        <v>76</v>
      </c>
      <c r="AY945" s="178" t="s">
        <v>150</v>
      </c>
    </row>
    <row r="946" spans="2:51" s="13" customFormat="1" ht="12">
      <c r="B946" s="176"/>
      <c r="D946" s="177" t="s">
        <v>158</v>
      </c>
      <c r="E946" s="178" t="s">
        <v>1</v>
      </c>
      <c r="F946" s="179" t="s">
        <v>1665</v>
      </c>
      <c r="H946" s="180">
        <v>4.941000000000001</v>
      </c>
      <c r="I946" s="181"/>
      <c r="L946" s="176"/>
      <c r="M946" s="182"/>
      <c r="N946" s="183"/>
      <c r="O946" s="183"/>
      <c r="P946" s="183"/>
      <c r="Q946" s="183"/>
      <c r="R946" s="183"/>
      <c r="S946" s="183"/>
      <c r="T946" s="184"/>
      <c r="AT946" s="178" t="s">
        <v>158</v>
      </c>
      <c r="AU946" s="178" t="s">
        <v>86</v>
      </c>
      <c r="AV946" s="13" t="s">
        <v>86</v>
      </c>
      <c r="AW946" s="13" t="s">
        <v>34</v>
      </c>
      <c r="AX946" s="13" t="s">
        <v>76</v>
      </c>
      <c r="AY946" s="178" t="s">
        <v>150</v>
      </c>
    </row>
    <row r="947" spans="2:51" s="13" customFormat="1" ht="12">
      <c r="B947" s="176"/>
      <c r="D947" s="177" t="s">
        <v>158</v>
      </c>
      <c r="E947" s="178" t="s">
        <v>1</v>
      </c>
      <c r="F947" s="179" t="s">
        <v>1666</v>
      </c>
      <c r="H947" s="180">
        <v>0.73</v>
      </c>
      <c r="I947" s="181"/>
      <c r="L947" s="176"/>
      <c r="M947" s="182"/>
      <c r="N947" s="183"/>
      <c r="O947" s="183"/>
      <c r="P947" s="183"/>
      <c r="Q947" s="183"/>
      <c r="R947" s="183"/>
      <c r="S947" s="183"/>
      <c r="T947" s="184"/>
      <c r="AT947" s="178" t="s">
        <v>158</v>
      </c>
      <c r="AU947" s="178" t="s">
        <v>86</v>
      </c>
      <c r="AV947" s="13" t="s">
        <v>86</v>
      </c>
      <c r="AW947" s="13" t="s">
        <v>34</v>
      </c>
      <c r="AX947" s="13" t="s">
        <v>76</v>
      </c>
      <c r="AY947" s="178" t="s">
        <v>150</v>
      </c>
    </row>
    <row r="948" spans="2:51" s="13" customFormat="1" ht="12">
      <c r="B948" s="176"/>
      <c r="D948" s="177" t="s">
        <v>158</v>
      </c>
      <c r="E948" s="178" t="s">
        <v>1</v>
      </c>
      <c r="F948" s="179" t="s">
        <v>1667</v>
      </c>
      <c r="H948" s="180">
        <v>2.1279999999999997</v>
      </c>
      <c r="I948" s="181"/>
      <c r="L948" s="176"/>
      <c r="M948" s="182"/>
      <c r="N948" s="183"/>
      <c r="O948" s="183"/>
      <c r="P948" s="183"/>
      <c r="Q948" s="183"/>
      <c r="R948" s="183"/>
      <c r="S948" s="183"/>
      <c r="T948" s="184"/>
      <c r="AT948" s="178" t="s">
        <v>158</v>
      </c>
      <c r="AU948" s="178" t="s">
        <v>86</v>
      </c>
      <c r="AV948" s="13" t="s">
        <v>86</v>
      </c>
      <c r="AW948" s="13" t="s">
        <v>34</v>
      </c>
      <c r="AX948" s="13" t="s">
        <v>76</v>
      </c>
      <c r="AY948" s="178" t="s">
        <v>150</v>
      </c>
    </row>
    <row r="949" spans="2:51" s="13" customFormat="1" ht="12">
      <c r="B949" s="176"/>
      <c r="D949" s="177" t="s">
        <v>158</v>
      </c>
      <c r="E949" s="178" t="s">
        <v>1</v>
      </c>
      <c r="F949" s="179" t="s">
        <v>1668</v>
      </c>
      <c r="H949" s="180">
        <v>0.28500000000000003</v>
      </c>
      <c r="I949" s="181"/>
      <c r="L949" s="176"/>
      <c r="M949" s="182"/>
      <c r="N949" s="183"/>
      <c r="O949" s="183"/>
      <c r="P949" s="183"/>
      <c r="Q949" s="183"/>
      <c r="R949" s="183"/>
      <c r="S949" s="183"/>
      <c r="T949" s="184"/>
      <c r="AT949" s="178" t="s">
        <v>158</v>
      </c>
      <c r="AU949" s="178" t="s">
        <v>86</v>
      </c>
      <c r="AV949" s="13" t="s">
        <v>86</v>
      </c>
      <c r="AW949" s="13" t="s">
        <v>34</v>
      </c>
      <c r="AX949" s="13" t="s">
        <v>76</v>
      </c>
      <c r="AY949" s="178" t="s">
        <v>150</v>
      </c>
    </row>
    <row r="950" spans="2:51" s="13" customFormat="1" ht="12">
      <c r="B950" s="176"/>
      <c r="D950" s="177" t="s">
        <v>158</v>
      </c>
      <c r="E950" s="178" t="s">
        <v>1</v>
      </c>
      <c r="F950" s="179" t="s">
        <v>1669</v>
      </c>
      <c r="H950" s="180">
        <v>0.8</v>
      </c>
      <c r="I950" s="181"/>
      <c r="L950" s="176"/>
      <c r="M950" s="182"/>
      <c r="N950" s="183"/>
      <c r="O950" s="183"/>
      <c r="P950" s="183"/>
      <c r="Q950" s="183"/>
      <c r="R950" s="183"/>
      <c r="S950" s="183"/>
      <c r="T950" s="184"/>
      <c r="AT950" s="178" t="s">
        <v>158</v>
      </c>
      <c r="AU950" s="178" t="s">
        <v>86</v>
      </c>
      <c r="AV950" s="13" t="s">
        <v>86</v>
      </c>
      <c r="AW950" s="13" t="s">
        <v>34</v>
      </c>
      <c r="AX950" s="13" t="s">
        <v>76</v>
      </c>
      <c r="AY950" s="178" t="s">
        <v>150</v>
      </c>
    </row>
    <row r="951" spans="2:51" s="13" customFormat="1" ht="12">
      <c r="B951" s="176"/>
      <c r="D951" s="177" t="s">
        <v>158</v>
      </c>
      <c r="E951" s="178" t="s">
        <v>1</v>
      </c>
      <c r="F951" s="179" t="s">
        <v>1670</v>
      </c>
      <c r="H951" s="180">
        <v>5.18</v>
      </c>
      <c r="I951" s="181"/>
      <c r="L951" s="176"/>
      <c r="M951" s="182"/>
      <c r="N951" s="183"/>
      <c r="O951" s="183"/>
      <c r="P951" s="183"/>
      <c r="Q951" s="183"/>
      <c r="R951" s="183"/>
      <c r="S951" s="183"/>
      <c r="T951" s="184"/>
      <c r="AT951" s="178" t="s">
        <v>158</v>
      </c>
      <c r="AU951" s="178" t="s">
        <v>86</v>
      </c>
      <c r="AV951" s="13" t="s">
        <v>86</v>
      </c>
      <c r="AW951" s="13" t="s">
        <v>34</v>
      </c>
      <c r="AX951" s="13" t="s">
        <v>76</v>
      </c>
      <c r="AY951" s="178" t="s">
        <v>150</v>
      </c>
    </row>
    <row r="952" spans="2:51" s="13" customFormat="1" ht="12">
      <c r="B952" s="176"/>
      <c r="D952" s="177" t="s">
        <v>158</v>
      </c>
      <c r="E952" s="178" t="s">
        <v>1</v>
      </c>
      <c r="F952" s="179" t="s">
        <v>1671</v>
      </c>
      <c r="H952" s="180">
        <v>0.518</v>
      </c>
      <c r="I952" s="181"/>
      <c r="L952" s="176"/>
      <c r="M952" s="182"/>
      <c r="N952" s="183"/>
      <c r="O952" s="183"/>
      <c r="P952" s="183"/>
      <c r="Q952" s="183"/>
      <c r="R952" s="183"/>
      <c r="S952" s="183"/>
      <c r="T952" s="184"/>
      <c r="AT952" s="178" t="s">
        <v>158</v>
      </c>
      <c r="AU952" s="178" t="s">
        <v>86</v>
      </c>
      <c r="AV952" s="13" t="s">
        <v>86</v>
      </c>
      <c r="AW952" s="13" t="s">
        <v>34</v>
      </c>
      <c r="AX952" s="13" t="s">
        <v>76</v>
      </c>
      <c r="AY952" s="178" t="s">
        <v>150</v>
      </c>
    </row>
    <row r="953" spans="2:51" s="13" customFormat="1" ht="12">
      <c r="B953" s="176"/>
      <c r="D953" s="177" t="s">
        <v>158</v>
      </c>
      <c r="E953" s="178" t="s">
        <v>1</v>
      </c>
      <c r="F953" s="179" t="s">
        <v>1672</v>
      </c>
      <c r="H953" s="180">
        <v>0.37</v>
      </c>
      <c r="I953" s="181"/>
      <c r="L953" s="176"/>
      <c r="M953" s="182"/>
      <c r="N953" s="183"/>
      <c r="O953" s="183"/>
      <c r="P953" s="183"/>
      <c r="Q953" s="183"/>
      <c r="R953" s="183"/>
      <c r="S953" s="183"/>
      <c r="T953" s="184"/>
      <c r="AT953" s="178" t="s">
        <v>158</v>
      </c>
      <c r="AU953" s="178" t="s">
        <v>86</v>
      </c>
      <c r="AV953" s="13" t="s">
        <v>86</v>
      </c>
      <c r="AW953" s="13" t="s">
        <v>34</v>
      </c>
      <c r="AX953" s="13" t="s">
        <v>76</v>
      </c>
      <c r="AY953" s="178" t="s">
        <v>150</v>
      </c>
    </row>
    <row r="954" spans="2:51" s="13" customFormat="1" ht="12">
      <c r="B954" s="176"/>
      <c r="D954" s="177" t="s">
        <v>158</v>
      </c>
      <c r="E954" s="178" t="s">
        <v>1</v>
      </c>
      <c r="F954" s="179" t="s">
        <v>1673</v>
      </c>
      <c r="H954" s="180">
        <v>1.184</v>
      </c>
      <c r="I954" s="181"/>
      <c r="L954" s="176"/>
      <c r="M954" s="182"/>
      <c r="N954" s="183"/>
      <c r="O954" s="183"/>
      <c r="P954" s="183"/>
      <c r="Q954" s="183"/>
      <c r="R954" s="183"/>
      <c r="S954" s="183"/>
      <c r="T954" s="184"/>
      <c r="AT954" s="178" t="s">
        <v>158</v>
      </c>
      <c r="AU954" s="178" t="s">
        <v>86</v>
      </c>
      <c r="AV954" s="13" t="s">
        <v>86</v>
      </c>
      <c r="AW954" s="13" t="s">
        <v>34</v>
      </c>
      <c r="AX954" s="13" t="s">
        <v>76</v>
      </c>
      <c r="AY954" s="178" t="s">
        <v>150</v>
      </c>
    </row>
    <row r="955" spans="1:65" s="2" customFormat="1" ht="16.5" customHeight="1">
      <c r="A955" s="32"/>
      <c r="B955" s="161"/>
      <c r="C955" s="185" t="s">
        <v>1674</v>
      </c>
      <c r="D955" s="185" t="s">
        <v>168</v>
      </c>
      <c r="E955" s="186" t="s">
        <v>1675</v>
      </c>
      <c r="F955" s="187" t="s">
        <v>1676</v>
      </c>
      <c r="G955" s="188" t="s">
        <v>155</v>
      </c>
      <c r="H955" s="189">
        <v>31.653</v>
      </c>
      <c r="I955" s="190"/>
      <c r="J955" s="191">
        <f>ROUND(I955*H955,2)</f>
        <v>0</v>
      </c>
      <c r="K955" s="192"/>
      <c r="L955" s="193"/>
      <c r="M955" s="194" t="s">
        <v>1</v>
      </c>
      <c r="N955" s="195" t="s">
        <v>41</v>
      </c>
      <c r="O955" s="58"/>
      <c r="P955" s="172">
        <f>O955*H955</f>
        <v>0</v>
      </c>
      <c r="Q955" s="172">
        <v>0.0118</v>
      </c>
      <c r="R955" s="172">
        <f>Q955*H955</f>
        <v>0.3735054</v>
      </c>
      <c r="S955" s="172">
        <v>0</v>
      </c>
      <c r="T955" s="173">
        <f>S955*H955</f>
        <v>0</v>
      </c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R955" s="174" t="s">
        <v>342</v>
      </c>
      <c r="AT955" s="174" t="s">
        <v>168</v>
      </c>
      <c r="AU955" s="174" t="s">
        <v>86</v>
      </c>
      <c r="AY955" s="17" t="s">
        <v>150</v>
      </c>
      <c r="BE955" s="175">
        <f>IF(N955="základní",J955,0)</f>
        <v>0</v>
      </c>
      <c r="BF955" s="175">
        <f>IF(N955="snížená",J955,0)</f>
        <v>0</v>
      </c>
      <c r="BG955" s="175">
        <f>IF(N955="zákl. přenesená",J955,0)</f>
        <v>0</v>
      </c>
      <c r="BH955" s="175">
        <f>IF(N955="sníž. přenesená",J955,0)</f>
        <v>0</v>
      </c>
      <c r="BI955" s="175">
        <f>IF(N955="nulová",J955,0)</f>
        <v>0</v>
      </c>
      <c r="BJ955" s="17" t="s">
        <v>84</v>
      </c>
      <c r="BK955" s="175">
        <f>ROUND(I955*H955,2)</f>
        <v>0</v>
      </c>
      <c r="BL955" s="17" t="s">
        <v>233</v>
      </c>
      <c r="BM955" s="174" t="s">
        <v>1677</v>
      </c>
    </row>
    <row r="956" spans="2:51" s="13" customFormat="1" ht="12">
      <c r="B956" s="176"/>
      <c r="D956" s="177" t="s">
        <v>158</v>
      </c>
      <c r="E956" s="178" t="s">
        <v>1</v>
      </c>
      <c r="F956" s="179" t="s">
        <v>1678</v>
      </c>
      <c r="H956" s="180">
        <v>25.322</v>
      </c>
      <c r="I956" s="181"/>
      <c r="L956" s="176"/>
      <c r="M956" s="182"/>
      <c r="N956" s="183"/>
      <c r="O956" s="183"/>
      <c r="P956" s="183"/>
      <c r="Q956" s="183"/>
      <c r="R956" s="183"/>
      <c r="S956" s="183"/>
      <c r="T956" s="184"/>
      <c r="AT956" s="178" t="s">
        <v>158</v>
      </c>
      <c r="AU956" s="178" t="s">
        <v>86</v>
      </c>
      <c r="AV956" s="13" t="s">
        <v>86</v>
      </c>
      <c r="AW956" s="13" t="s">
        <v>34</v>
      </c>
      <c r="AX956" s="13" t="s">
        <v>76</v>
      </c>
      <c r="AY956" s="178" t="s">
        <v>150</v>
      </c>
    </row>
    <row r="957" spans="2:51" s="13" customFormat="1" ht="12">
      <c r="B957" s="176"/>
      <c r="D957" s="177" t="s">
        <v>158</v>
      </c>
      <c r="F957" s="179" t="s">
        <v>1679</v>
      </c>
      <c r="H957" s="180">
        <v>31.653</v>
      </c>
      <c r="I957" s="181"/>
      <c r="L957" s="176"/>
      <c r="M957" s="182"/>
      <c r="N957" s="183"/>
      <c r="O957" s="183"/>
      <c r="P957" s="183"/>
      <c r="Q957" s="183"/>
      <c r="R957" s="183"/>
      <c r="S957" s="183"/>
      <c r="T957" s="184"/>
      <c r="AT957" s="178" t="s">
        <v>158</v>
      </c>
      <c r="AU957" s="178" t="s">
        <v>86</v>
      </c>
      <c r="AV957" s="13" t="s">
        <v>86</v>
      </c>
      <c r="AW957" s="13" t="s">
        <v>3</v>
      </c>
      <c r="AX957" s="13" t="s">
        <v>84</v>
      </c>
      <c r="AY957" s="178" t="s">
        <v>150</v>
      </c>
    </row>
    <row r="958" spans="1:65" s="2" customFormat="1" ht="21.75" customHeight="1">
      <c r="A958" s="32"/>
      <c r="B958" s="161"/>
      <c r="C958" s="162" t="s">
        <v>1680</v>
      </c>
      <c r="D958" s="162" t="s">
        <v>152</v>
      </c>
      <c r="E958" s="163" t="s">
        <v>1681</v>
      </c>
      <c r="F958" s="164" t="s">
        <v>1682</v>
      </c>
      <c r="G958" s="165" t="s">
        <v>155</v>
      </c>
      <c r="H958" s="166">
        <v>25.322</v>
      </c>
      <c r="I958" s="167"/>
      <c r="J958" s="168">
        <f>ROUND(I958*H958,2)</f>
        <v>0</v>
      </c>
      <c r="K958" s="169"/>
      <c r="L958" s="33"/>
      <c r="M958" s="170" t="s">
        <v>1</v>
      </c>
      <c r="N958" s="171" t="s">
        <v>41</v>
      </c>
      <c r="O958" s="58"/>
      <c r="P958" s="172">
        <f>O958*H958</f>
        <v>0</v>
      </c>
      <c r="Q958" s="172">
        <v>0.008</v>
      </c>
      <c r="R958" s="172">
        <f>Q958*H958</f>
        <v>0.202576</v>
      </c>
      <c r="S958" s="172">
        <v>0</v>
      </c>
      <c r="T958" s="173">
        <f>S958*H958</f>
        <v>0</v>
      </c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R958" s="174" t="s">
        <v>233</v>
      </c>
      <c r="AT958" s="174" t="s">
        <v>152</v>
      </c>
      <c r="AU958" s="174" t="s">
        <v>86</v>
      </c>
      <c r="AY958" s="17" t="s">
        <v>150</v>
      </c>
      <c r="BE958" s="175">
        <f>IF(N958="základní",J958,0)</f>
        <v>0</v>
      </c>
      <c r="BF958" s="175">
        <f>IF(N958="snížená",J958,0)</f>
        <v>0</v>
      </c>
      <c r="BG958" s="175">
        <f>IF(N958="zákl. přenesená",J958,0)</f>
        <v>0</v>
      </c>
      <c r="BH958" s="175">
        <f>IF(N958="sníž. přenesená",J958,0)</f>
        <v>0</v>
      </c>
      <c r="BI958" s="175">
        <f>IF(N958="nulová",J958,0)</f>
        <v>0</v>
      </c>
      <c r="BJ958" s="17" t="s">
        <v>84</v>
      </c>
      <c r="BK958" s="175">
        <f>ROUND(I958*H958,2)</f>
        <v>0</v>
      </c>
      <c r="BL958" s="17" t="s">
        <v>233</v>
      </c>
      <c r="BM958" s="174" t="s">
        <v>1683</v>
      </c>
    </row>
    <row r="959" spans="2:51" s="13" customFormat="1" ht="12">
      <c r="B959" s="176"/>
      <c r="D959" s="177" t="s">
        <v>158</v>
      </c>
      <c r="E959" s="178" t="s">
        <v>1</v>
      </c>
      <c r="F959" s="179" t="s">
        <v>1678</v>
      </c>
      <c r="H959" s="180">
        <v>25.322</v>
      </c>
      <c r="I959" s="181"/>
      <c r="L959" s="176"/>
      <c r="M959" s="182"/>
      <c r="N959" s="183"/>
      <c r="O959" s="183"/>
      <c r="P959" s="183"/>
      <c r="Q959" s="183"/>
      <c r="R959" s="183"/>
      <c r="S959" s="183"/>
      <c r="T959" s="184"/>
      <c r="AT959" s="178" t="s">
        <v>158</v>
      </c>
      <c r="AU959" s="178" t="s">
        <v>86</v>
      </c>
      <c r="AV959" s="13" t="s">
        <v>86</v>
      </c>
      <c r="AW959" s="13" t="s">
        <v>34</v>
      </c>
      <c r="AX959" s="13" t="s">
        <v>76</v>
      </c>
      <c r="AY959" s="178" t="s">
        <v>150</v>
      </c>
    </row>
    <row r="960" spans="1:65" s="2" customFormat="1" ht="16.5" customHeight="1">
      <c r="A960" s="32"/>
      <c r="B960" s="161"/>
      <c r="C960" s="162" t="s">
        <v>1684</v>
      </c>
      <c r="D960" s="162" t="s">
        <v>152</v>
      </c>
      <c r="E960" s="163" t="s">
        <v>1685</v>
      </c>
      <c r="F960" s="164" t="s">
        <v>1686</v>
      </c>
      <c r="G960" s="165" t="s">
        <v>155</v>
      </c>
      <c r="H960" s="166">
        <v>25.322</v>
      </c>
      <c r="I960" s="167"/>
      <c r="J960" s="168">
        <f>ROUND(I960*H960,2)</f>
        <v>0</v>
      </c>
      <c r="K960" s="169"/>
      <c r="L960" s="33"/>
      <c r="M960" s="170" t="s">
        <v>1</v>
      </c>
      <c r="N960" s="171" t="s">
        <v>41</v>
      </c>
      <c r="O960" s="58"/>
      <c r="P960" s="172">
        <f>O960*H960</f>
        <v>0</v>
      </c>
      <c r="Q960" s="172">
        <v>0.0003</v>
      </c>
      <c r="R960" s="172">
        <f>Q960*H960</f>
        <v>0.007596599999999999</v>
      </c>
      <c r="S960" s="172">
        <v>0</v>
      </c>
      <c r="T960" s="173">
        <f>S960*H960</f>
        <v>0</v>
      </c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R960" s="174" t="s">
        <v>233</v>
      </c>
      <c r="AT960" s="174" t="s">
        <v>152</v>
      </c>
      <c r="AU960" s="174" t="s">
        <v>86</v>
      </c>
      <c r="AY960" s="17" t="s">
        <v>150</v>
      </c>
      <c r="BE960" s="175">
        <f>IF(N960="základní",J960,0)</f>
        <v>0</v>
      </c>
      <c r="BF960" s="175">
        <f>IF(N960="snížená",J960,0)</f>
        <v>0</v>
      </c>
      <c r="BG960" s="175">
        <f>IF(N960="zákl. přenesená",J960,0)</f>
        <v>0</v>
      </c>
      <c r="BH960" s="175">
        <f>IF(N960="sníž. přenesená",J960,0)</f>
        <v>0</v>
      </c>
      <c r="BI960" s="175">
        <f>IF(N960="nulová",J960,0)</f>
        <v>0</v>
      </c>
      <c r="BJ960" s="17" t="s">
        <v>84</v>
      </c>
      <c r="BK960" s="175">
        <f>ROUND(I960*H960,2)</f>
        <v>0</v>
      </c>
      <c r="BL960" s="17" t="s">
        <v>233</v>
      </c>
      <c r="BM960" s="174" t="s">
        <v>1687</v>
      </c>
    </row>
    <row r="961" spans="1:65" s="2" customFormat="1" ht="21.75" customHeight="1">
      <c r="A961" s="32"/>
      <c r="B961" s="161"/>
      <c r="C961" s="162" t="s">
        <v>1688</v>
      </c>
      <c r="D961" s="162" t="s">
        <v>152</v>
      </c>
      <c r="E961" s="163" t="s">
        <v>1689</v>
      </c>
      <c r="F961" s="164" t="s">
        <v>1690</v>
      </c>
      <c r="G961" s="165" t="s">
        <v>718</v>
      </c>
      <c r="H961" s="166">
        <v>0.61</v>
      </c>
      <c r="I961" s="167"/>
      <c r="J961" s="168">
        <f>ROUND(I961*H961,2)</f>
        <v>0</v>
      </c>
      <c r="K961" s="169"/>
      <c r="L961" s="33"/>
      <c r="M961" s="170" t="s">
        <v>1</v>
      </c>
      <c r="N961" s="171" t="s">
        <v>41</v>
      </c>
      <c r="O961" s="58"/>
      <c r="P961" s="172">
        <f>O961*H961</f>
        <v>0</v>
      </c>
      <c r="Q961" s="172">
        <v>0</v>
      </c>
      <c r="R961" s="172">
        <f>Q961*H961</f>
        <v>0</v>
      </c>
      <c r="S961" s="172">
        <v>0</v>
      </c>
      <c r="T961" s="173">
        <f>S961*H961</f>
        <v>0</v>
      </c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R961" s="174" t="s">
        <v>233</v>
      </c>
      <c r="AT961" s="174" t="s">
        <v>152</v>
      </c>
      <c r="AU961" s="174" t="s">
        <v>86</v>
      </c>
      <c r="AY961" s="17" t="s">
        <v>150</v>
      </c>
      <c r="BE961" s="175">
        <f>IF(N961="základní",J961,0)</f>
        <v>0</v>
      </c>
      <c r="BF961" s="175">
        <f>IF(N961="snížená",J961,0)</f>
        <v>0</v>
      </c>
      <c r="BG961" s="175">
        <f>IF(N961="zákl. přenesená",J961,0)</f>
        <v>0</v>
      </c>
      <c r="BH961" s="175">
        <f>IF(N961="sníž. přenesená",J961,0)</f>
        <v>0</v>
      </c>
      <c r="BI961" s="175">
        <f>IF(N961="nulová",J961,0)</f>
        <v>0</v>
      </c>
      <c r="BJ961" s="17" t="s">
        <v>84</v>
      </c>
      <c r="BK961" s="175">
        <f>ROUND(I961*H961,2)</f>
        <v>0</v>
      </c>
      <c r="BL961" s="17" t="s">
        <v>233</v>
      </c>
      <c r="BM961" s="174" t="s">
        <v>1691</v>
      </c>
    </row>
    <row r="962" spans="2:63" s="12" customFormat="1" ht="22.9" customHeight="1">
      <c r="B962" s="148"/>
      <c r="D962" s="149" t="s">
        <v>75</v>
      </c>
      <c r="E962" s="159" t="s">
        <v>1692</v>
      </c>
      <c r="F962" s="159" t="s">
        <v>1693</v>
      </c>
      <c r="I962" s="151"/>
      <c r="J962" s="160">
        <f>BK962</f>
        <v>0</v>
      </c>
      <c r="L962" s="148"/>
      <c r="M962" s="153"/>
      <c r="N962" s="154"/>
      <c r="O962" s="154"/>
      <c r="P962" s="155">
        <f>SUM(P963:P973)</f>
        <v>0</v>
      </c>
      <c r="Q962" s="154"/>
      <c r="R962" s="155">
        <f>SUM(R963:R973)</f>
        <v>1.5565856900000001</v>
      </c>
      <c r="S962" s="154"/>
      <c r="T962" s="156">
        <f>SUM(T963:T973)</f>
        <v>0</v>
      </c>
      <c r="AR962" s="149" t="s">
        <v>86</v>
      </c>
      <c r="AT962" s="157" t="s">
        <v>75</v>
      </c>
      <c r="AU962" s="157" t="s">
        <v>84</v>
      </c>
      <c r="AY962" s="149" t="s">
        <v>150</v>
      </c>
      <c r="BK962" s="158">
        <f>SUM(BK963:BK973)</f>
        <v>0</v>
      </c>
    </row>
    <row r="963" spans="1:65" s="2" customFormat="1" ht="21.75" customHeight="1">
      <c r="A963" s="32"/>
      <c r="B963" s="161"/>
      <c r="C963" s="162" t="s">
        <v>1694</v>
      </c>
      <c r="D963" s="162" t="s">
        <v>152</v>
      </c>
      <c r="E963" s="163" t="s">
        <v>1695</v>
      </c>
      <c r="F963" s="164" t="s">
        <v>1696</v>
      </c>
      <c r="G963" s="165" t="s">
        <v>155</v>
      </c>
      <c r="H963" s="166">
        <v>13</v>
      </c>
      <c r="I963" s="167"/>
      <c r="J963" s="168">
        <f>ROUND(I963*H963,2)</f>
        <v>0</v>
      </c>
      <c r="K963" s="169"/>
      <c r="L963" s="33"/>
      <c r="M963" s="170" t="s">
        <v>1</v>
      </c>
      <c r="N963" s="171" t="s">
        <v>41</v>
      </c>
      <c r="O963" s="58"/>
      <c r="P963" s="172">
        <f>O963*H963</f>
        <v>0</v>
      </c>
      <c r="Q963" s="172">
        <v>0.0335</v>
      </c>
      <c r="R963" s="172">
        <f>Q963*H963</f>
        <v>0.4355</v>
      </c>
      <c r="S963" s="172">
        <v>0</v>
      </c>
      <c r="T963" s="173">
        <f>S963*H963</f>
        <v>0</v>
      </c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R963" s="174" t="s">
        <v>233</v>
      </c>
      <c r="AT963" s="174" t="s">
        <v>152</v>
      </c>
      <c r="AU963" s="174" t="s">
        <v>86</v>
      </c>
      <c r="AY963" s="17" t="s">
        <v>150</v>
      </c>
      <c r="BE963" s="175">
        <f>IF(N963="základní",J963,0)</f>
        <v>0</v>
      </c>
      <c r="BF963" s="175">
        <f>IF(N963="snížená",J963,0)</f>
        <v>0</v>
      </c>
      <c r="BG963" s="175">
        <f>IF(N963="zákl. přenesená",J963,0)</f>
        <v>0</v>
      </c>
      <c r="BH963" s="175">
        <f>IF(N963="sníž. přenesená",J963,0)</f>
        <v>0</v>
      </c>
      <c r="BI963" s="175">
        <f>IF(N963="nulová",J963,0)</f>
        <v>0</v>
      </c>
      <c r="BJ963" s="17" t="s">
        <v>84</v>
      </c>
      <c r="BK963" s="175">
        <f>ROUND(I963*H963,2)</f>
        <v>0</v>
      </c>
      <c r="BL963" s="17" t="s">
        <v>233</v>
      </c>
      <c r="BM963" s="174" t="s">
        <v>1697</v>
      </c>
    </row>
    <row r="964" spans="2:51" s="13" customFormat="1" ht="12">
      <c r="B964" s="176"/>
      <c r="D964" s="177" t="s">
        <v>158</v>
      </c>
      <c r="E964" s="178" t="s">
        <v>1</v>
      </c>
      <c r="F964" s="179" t="s">
        <v>1698</v>
      </c>
      <c r="H964" s="180">
        <v>13</v>
      </c>
      <c r="I964" s="181"/>
      <c r="L964" s="176"/>
      <c r="M964" s="182"/>
      <c r="N964" s="183"/>
      <c r="O964" s="183"/>
      <c r="P964" s="183"/>
      <c r="Q964" s="183"/>
      <c r="R964" s="183"/>
      <c r="S964" s="183"/>
      <c r="T964" s="184"/>
      <c r="AT964" s="178" t="s">
        <v>158</v>
      </c>
      <c r="AU964" s="178" t="s">
        <v>86</v>
      </c>
      <c r="AV964" s="13" t="s">
        <v>86</v>
      </c>
      <c r="AW964" s="13" t="s">
        <v>34</v>
      </c>
      <c r="AX964" s="13" t="s">
        <v>76</v>
      </c>
      <c r="AY964" s="178" t="s">
        <v>150</v>
      </c>
    </row>
    <row r="965" spans="1:65" s="2" customFormat="1" ht="16.5" customHeight="1">
      <c r="A965" s="32"/>
      <c r="B965" s="161"/>
      <c r="C965" s="185" t="s">
        <v>1699</v>
      </c>
      <c r="D965" s="185" t="s">
        <v>168</v>
      </c>
      <c r="E965" s="186" t="s">
        <v>1700</v>
      </c>
      <c r="F965" s="187" t="s">
        <v>1701</v>
      </c>
      <c r="G965" s="188" t="s">
        <v>155</v>
      </c>
      <c r="H965" s="189">
        <v>13.65</v>
      </c>
      <c r="I965" s="190"/>
      <c r="J965" s="191">
        <f>ROUND(I965*H965,2)</f>
        <v>0</v>
      </c>
      <c r="K965" s="192"/>
      <c r="L965" s="193"/>
      <c r="M965" s="194" t="s">
        <v>1</v>
      </c>
      <c r="N965" s="195" t="s">
        <v>41</v>
      </c>
      <c r="O965" s="58"/>
      <c r="P965" s="172">
        <f>O965*H965</f>
        <v>0</v>
      </c>
      <c r="Q965" s="172">
        <v>0.081</v>
      </c>
      <c r="R965" s="172">
        <f>Q965*H965</f>
        <v>1.10565</v>
      </c>
      <c r="S965" s="172">
        <v>0</v>
      </c>
      <c r="T965" s="173">
        <f>S965*H965</f>
        <v>0</v>
      </c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R965" s="174" t="s">
        <v>342</v>
      </c>
      <c r="AT965" s="174" t="s">
        <v>168</v>
      </c>
      <c r="AU965" s="174" t="s">
        <v>86</v>
      </c>
      <c r="AY965" s="17" t="s">
        <v>150</v>
      </c>
      <c r="BE965" s="175">
        <f>IF(N965="základní",J965,0)</f>
        <v>0</v>
      </c>
      <c r="BF965" s="175">
        <f>IF(N965="snížená",J965,0)</f>
        <v>0</v>
      </c>
      <c r="BG965" s="175">
        <f>IF(N965="zákl. přenesená",J965,0)</f>
        <v>0</v>
      </c>
      <c r="BH965" s="175">
        <f>IF(N965="sníž. přenesená",J965,0)</f>
        <v>0</v>
      </c>
      <c r="BI965" s="175">
        <f>IF(N965="nulová",J965,0)</f>
        <v>0</v>
      </c>
      <c r="BJ965" s="17" t="s">
        <v>84</v>
      </c>
      <c r="BK965" s="175">
        <f>ROUND(I965*H965,2)</f>
        <v>0</v>
      </c>
      <c r="BL965" s="17" t="s">
        <v>233</v>
      </c>
      <c r="BM965" s="174" t="s">
        <v>1702</v>
      </c>
    </row>
    <row r="966" spans="2:51" s="13" customFormat="1" ht="12">
      <c r="B966" s="176"/>
      <c r="D966" s="177" t="s">
        <v>158</v>
      </c>
      <c r="F966" s="179" t="s">
        <v>1703</v>
      </c>
      <c r="H966" s="180">
        <v>13.65</v>
      </c>
      <c r="I966" s="181"/>
      <c r="L966" s="176"/>
      <c r="M966" s="182"/>
      <c r="N966" s="183"/>
      <c r="O966" s="183"/>
      <c r="P966" s="183"/>
      <c r="Q966" s="183"/>
      <c r="R966" s="183"/>
      <c r="S966" s="183"/>
      <c r="T966" s="184"/>
      <c r="AT966" s="178" t="s">
        <v>158</v>
      </c>
      <c r="AU966" s="178" t="s">
        <v>86</v>
      </c>
      <c r="AV966" s="13" t="s">
        <v>86</v>
      </c>
      <c r="AW966" s="13" t="s">
        <v>3</v>
      </c>
      <c r="AX966" s="13" t="s">
        <v>84</v>
      </c>
      <c r="AY966" s="178" t="s">
        <v>150</v>
      </c>
    </row>
    <row r="967" spans="1:65" s="2" customFormat="1" ht="16.5" customHeight="1">
      <c r="A967" s="32"/>
      <c r="B967" s="161"/>
      <c r="C967" s="162" t="s">
        <v>1704</v>
      </c>
      <c r="D967" s="162" t="s">
        <v>152</v>
      </c>
      <c r="E967" s="163" t="s">
        <v>1705</v>
      </c>
      <c r="F967" s="164" t="s">
        <v>1706</v>
      </c>
      <c r="G967" s="165" t="s">
        <v>155</v>
      </c>
      <c r="H967" s="166">
        <v>13</v>
      </c>
      <c r="I967" s="167"/>
      <c r="J967" s="168">
        <f>ROUND(I967*H967,2)</f>
        <v>0</v>
      </c>
      <c r="K967" s="169"/>
      <c r="L967" s="33"/>
      <c r="M967" s="170" t="s">
        <v>1</v>
      </c>
      <c r="N967" s="171" t="s">
        <v>41</v>
      </c>
      <c r="O967" s="58"/>
      <c r="P967" s="172">
        <f>O967*H967</f>
        <v>0</v>
      </c>
      <c r="Q967" s="172">
        <v>0.0004</v>
      </c>
      <c r="R967" s="172">
        <f>Q967*H967</f>
        <v>0.005200000000000001</v>
      </c>
      <c r="S967" s="172">
        <v>0</v>
      </c>
      <c r="T967" s="173">
        <f>S967*H967</f>
        <v>0</v>
      </c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R967" s="174" t="s">
        <v>233</v>
      </c>
      <c r="AT967" s="174" t="s">
        <v>152</v>
      </c>
      <c r="AU967" s="174" t="s">
        <v>86</v>
      </c>
      <c r="AY967" s="17" t="s">
        <v>150</v>
      </c>
      <c r="BE967" s="175">
        <f>IF(N967="základní",J967,0)</f>
        <v>0</v>
      </c>
      <c r="BF967" s="175">
        <f>IF(N967="snížená",J967,0)</f>
        <v>0</v>
      </c>
      <c r="BG967" s="175">
        <f>IF(N967="zákl. přenesená",J967,0)</f>
        <v>0</v>
      </c>
      <c r="BH967" s="175">
        <f>IF(N967="sníž. přenesená",J967,0)</f>
        <v>0</v>
      </c>
      <c r="BI967" s="175">
        <f>IF(N967="nulová",J967,0)</f>
        <v>0</v>
      </c>
      <c r="BJ967" s="17" t="s">
        <v>84</v>
      </c>
      <c r="BK967" s="175">
        <f>ROUND(I967*H967,2)</f>
        <v>0</v>
      </c>
      <c r="BL967" s="17" t="s">
        <v>233</v>
      </c>
      <c r="BM967" s="174" t="s">
        <v>1707</v>
      </c>
    </row>
    <row r="968" spans="2:51" s="13" customFormat="1" ht="12">
      <c r="B968" s="176"/>
      <c r="D968" s="177" t="s">
        <v>158</v>
      </c>
      <c r="E968" s="178" t="s">
        <v>1</v>
      </c>
      <c r="F968" s="179" t="s">
        <v>1698</v>
      </c>
      <c r="H968" s="180">
        <v>13</v>
      </c>
      <c r="I968" s="181"/>
      <c r="L968" s="176"/>
      <c r="M968" s="182"/>
      <c r="N968" s="183"/>
      <c r="O968" s="183"/>
      <c r="P968" s="183"/>
      <c r="Q968" s="183"/>
      <c r="R968" s="183"/>
      <c r="S968" s="183"/>
      <c r="T968" s="184"/>
      <c r="AT968" s="178" t="s">
        <v>158</v>
      </c>
      <c r="AU968" s="178" t="s">
        <v>86</v>
      </c>
      <c r="AV968" s="13" t="s">
        <v>86</v>
      </c>
      <c r="AW968" s="13" t="s">
        <v>34</v>
      </c>
      <c r="AX968" s="13" t="s">
        <v>76</v>
      </c>
      <c r="AY968" s="178" t="s">
        <v>150</v>
      </c>
    </row>
    <row r="969" spans="1:65" s="2" customFormat="1" ht="21.75" customHeight="1">
      <c r="A969" s="32"/>
      <c r="B969" s="161"/>
      <c r="C969" s="162" t="s">
        <v>1708</v>
      </c>
      <c r="D969" s="162" t="s">
        <v>152</v>
      </c>
      <c r="E969" s="163" t="s">
        <v>1709</v>
      </c>
      <c r="F969" s="164" t="s">
        <v>1710</v>
      </c>
      <c r="G969" s="165" t="s">
        <v>155</v>
      </c>
      <c r="H969" s="166">
        <v>44.503</v>
      </c>
      <c r="I969" s="167"/>
      <c r="J969" s="168">
        <f>ROUND(I969*H969,2)</f>
        <v>0</v>
      </c>
      <c r="K969" s="169"/>
      <c r="L969" s="33"/>
      <c r="M969" s="170" t="s">
        <v>1</v>
      </c>
      <c r="N969" s="171" t="s">
        <v>41</v>
      </c>
      <c r="O969" s="58"/>
      <c r="P969" s="172">
        <f>O969*H969</f>
        <v>0</v>
      </c>
      <c r="Q969" s="172">
        <v>0.00023</v>
      </c>
      <c r="R969" s="172">
        <f>Q969*H969</f>
        <v>0.01023569</v>
      </c>
      <c r="S969" s="172">
        <v>0</v>
      </c>
      <c r="T969" s="173">
        <f>S969*H969</f>
        <v>0</v>
      </c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R969" s="174" t="s">
        <v>233</v>
      </c>
      <c r="AT969" s="174" t="s">
        <v>152</v>
      </c>
      <c r="AU969" s="174" t="s">
        <v>86</v>
      </c>
      <c r="AY969" s="17" t="s">
        <v>150</v>
      </c>
      <c r="BE969" s="175">
        <f>IF(N969="základní",J969,0)</f>
        <v>0</v>
      </c>
      <c r="BF969" s="175">
        <f>IF(N969="snížená",J969,0)</f>
        <v>0</v>
      </c>
      <c r="BG969" s="175">
        <f>IF(N969="zákl. přenesená",J969,0)</f>
        <v>0</v>
      </c>
      <c r="BH969" s="175">
        <f>IF(N969="sníž. přenesená",J969,0)</f>
        <v>0</v>
      </c>
      <c r="BI969" s="175">
        <f>IF(N969="nulová",J969,0)</f>
        <v>0</v>
      </c>
      <c r="BJ969" s="17" t="s">
        <v>84</v>
      </c>
      <c r="BK969" s="175">
        <f>ROUND(I969*H969,2)</f>
        <v>0</v>
      </c>
      <c r="BL969" s="17" t="s">
        <v>233</v>
      </c>
      <c r="BM969" s="174" t="s">
        <v>1711</v>
      </c>
    </row>
    <row r="970" spans="2:51" s="13" customFormat="1" ht="12">
      <c r="B970" s="176"/>
      <c r="D970" s="177" t="s">
        <v>158</v>
      </c>
      <c r="E970" s="178" t="s">
        <v>1</v>
      </c>
      <c r="F970" s="179" t="s">
        <v>512</v>
      </c>
      <c r="H970" s="180">
        <v>27.04</v>
      </c>
      <c r="I970" s="181"/>
      <c r="L970" s="176"/>
      <c r="M970" s="182"/>
      <c r="N970" s="183"/>
      <c r="O970" s="183"/>
      <c r="P970" s="183"/>
      <c r="Q970" s="183"/>
      <c r="R970" s="183"/>
      <c r="S970" s="183"/>
      <c r="T970" s="184"/>
      <c r="AT970" s="178" t="s">
        <v>158</v>
      </c>
      <c r="AU970" s="178" t="s">
        <v>86</v>
      </c>
      <c r="AV970" s="13" t="s">
        <v>86</v>
      </c>
      <c r="AW970" s="13" t="s">
        <v>34</v>
      </c>
      <c r="AX970" s="13" t="s">
        <v>76</v>
      </c>
      <c r="AY970" s="178" t="s">
        <v>150</v>
      </c>
    </row>
    <row r="971" spans="2:51" s="13" customFormat="1" ht="12">
      <c r="B971" s="176"/>
      <c r="D971" s="177" t="s">
        <v>158</v>
      </c>
      <c r="E971" s="178" t="s">
        <v>1</v>
      </c>
      <c r="F971" s="179" t="s">
        <v>513</v>
      </c>
      <c r="H971" s="180">
        <v>10.0625</v>
      </c>
      <c r="I971" s="181"/>
      <c r="L971" s="176"/>
      <c r="M971" s="182"/>
      <c r="N971" s="183"/>
      <c r="O971" s="183"/>
      <c r="P971" s="183"/>
      <c r="Q971" s="183"/>
      <c r="R971" s="183"/>
      <c r="S971" s="183"/>
      <c r="T971" s="184"/>
      <c r="AT971" s="178" t="s">
        <v>158</v>
      </c>
      <c r="AU971" s="178" t="s">
        <v>86</v>
      </c>
      <c r="AV971" s="13" t="s">
        <v>86</v>
      </c>
      <c r="AW971" s="13" t="s">
        <v>34</v>
      </c>
      <c r="AX971" s="13" t="s">
        <v>76</v>
      </c>
      <c r="AY971" s="178" t="s">
        <v>150</v>
      </c>
    </row>
    <row r="972" spans="2:51" s="13" customFormat="1" ht="12">
      <c r="B972" s="176"/>
      <c r="D972" s="177" t="s">
        <v>158</v>
      </c>
      <c r="E972" s="178" t="s">
        <v>1</v>
      </c>
      <c r="F972" s="179" t="s">
        <v>514</v>
      </c>
      <c r="H972" s="180">
        <v>7.4</v>
      </c>
      <c r="I972" s="181"/>
      <c r="L972" s="176"/>
      <c r="M972" s="182"/>
      <c r="N972" s="183"/>
      <c r="O972" s="183"/>
      <c r="P972" s="183"/>
      <c r="Q972" s="183"/>
      <c r="R972" s="183"/>
      <c r="S972" s="183"/>
      <c r="T972" s="184"/>
      <c r="AT972" s="178" t="s">
        <v>158</v>
      </c>
      <c r="AU972" s="178" t="s">
        <v>86</v>
      </c>
      <c r="AV972" s="13" t="s">
        <v>86</v>
      </c>
      <c r="AW972" s="13" t="s">
        <v>34</v>
      </c>
      <c r="AX972" s="13" t="s">
        <v>76</v>
      </c>
      <c r="AY972" s="178" t="s">
        <v>150</v>
      </c>
    </row>
    <row r="973" spans="1:65" s="2" customFormat="1" ht="21.75" customHeight="1">
      <c r="A973" s="32"/>
      <c r="B973" s="161"/>
      <c r="C973" s="162" t="s">
        <v>1712</v>
      </c>
      <c r="D973" s="162" t="s">
        <v>152</v>
      </c>
      <c r="E973" s="163" t="s">
        <v>1713</v>
      </c>
      <c r="F973" s="164" t="s">
        <v>1714</v>
      </c>
      <c r="G973" s="165" t="s">
        <v>718</v>
      </c>
      <c r="H973" s="166">
        <v>1.557</v>
      </c>
      <c r="I973" s="167"/>
      <c r="J973" s="168">
        <f>ROUND(I973*H973,2)</f>
        <v>0</v>
      </c>
      <c r="K973" s="169"/>
      <c r="L973" s="33"/>
      <c r="M973" s="170" t="s">
        <v>1</v>
      </c>
      <c r="N973" s="171" t="s">
        <v>41</v>
      </c>
      <c r="O973" s="58"/>
      <c r="P973" s="172">
        <f>O973*H973</f>
        <v>0</v>
      </c>
      <c r="Q973" s="172">
        <v>0</v>
      </c>
      <c r="R973" s="172">
        <f>Q973*H973</f>
        <v>0</v>
      </c>
      <c r="S973" s="172">
        <v>0</v>
      </c>
      <c r="T973" s="173">
        <f>S973*H973</f>
        <v>0</v>
      </c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R973" s="174" t="s">
        <v>233</v>
      </c>
      <c r="AT973" s="174" t="s">
        <v>152</v>
      </c>
      <c r="AU973" s="174" t="s">
        <v>86</v>
      </c>
      <c r="AY973" s="17" t="s">
        <v>150</v>
      </c>
      <c r="BE973" s="175">
        <f>IF(N973="základní",J973,0)</f>
        <v>0</v>
      </c>
      <c r="BF973" s="175">
        <f>IF(N973="snížená",J973,0)</f>
        <v>0</v>
      </c>
      <c r="BG973" s="175">
        <f>IF(N973="zákl. přenesená",J973,0)</f>
        <v>0</v>
      </c>
      <c r="BH973" s="175">
        <f>IF(N973="sníž. přenesená",J973,0)</f>
        <v>0</v>
      </c>
      <c r="BI973" s="175">
        <f>IF(N973="nulová",J973,0)</f>
        <v>0</v>
      </c>
      <c r="BJ973" s="17" t="s">
        <v>84</v>
      </c>
      <c r="BK973" s="175">
        <f>ROUND(I973*H973,2)</f>
        <v>0</v>
      </c>
      <c r="BL973" s="17" t="s">
        <v>233</v>
      </c>
      <c r="BM973" s="174" t="s">
        <v>1715</v>
      </c>
    </row>
    <row r="974" spans="2:63" s="12" customFormat="1" ht="22.9" customHeight="1">
      <c r="B974" s="148"/>
      <c r="D974" s="149" t="s">
        <v>75</v>
      </c>
      <c r="E974" s="159" t="s">
        <v>1716</v>
      </c>
      <c r="F974" s="159" t="s">
        <v>1717</v>
      </c>
      <c r="I974" s="151"/>
      <c r="J974" s="160">
        <f>BK974</f>
        <v>0</v>
      </c>
      <c r="L974" s="148"/>
      <c r="M974" s="153"/>
      <c r="N974" s="154"/>
      <c r="O974" s="154"/>
      <c r="P974" s="155">
        <f>SUM(P975:P1046)</f>
        <v>0</v>
      </c>
      <c r="Q974" s="154"/>
      <c r="R974" s="155">
        <f>SUM(R975:R1046)</f>
        <v>2.04717275</v>
      </c>
      <c r="S974" s="154"/>
      <c r="T974" s="156">
        <f>SUM(T975:T1046)</f>
        <v>0</v>
      </c>
      <c r="AR974" s="149" t="s">
        <v>86</v>
      </c>
      <c r="AT974" s="157" t="s">
        <v>75</v>
      </c>
      <c r="AU974" s="157" t="s">
        <v>84</v>
      </c>
      <c r="AY974" s="149" t="s">
        <v>150</v>
      </c>
      <c r="BK974" s="158">
        <f>SUM(BK975:BK1046)</f>
        <v>0</v>
      </c>
    </row>
    <row r="975" spans="1:65" s="2" customFormat="1" ht="21.75" customHeight="1">
      <c r="A975" s="32"/>
      <c r="B975" s="161"/>
      <c r="C975" s="162" t="s">
        <v>1718</v>
      </c>
      <c r="D975" s="162" t="s">
        <v>152</v>
      </c>
      <c r="E975" s="163" t="s">
        <v>1719</v>
      </c>
      <c r="F975" s="164" t="s">
        <v>1720</v>
      </c>
      <c r="G975" s="165" t="s">
        <v>155</v>
      </c>
      <c r="H975" s="166">
        <v>54.065</v>
      </c>
      <c r="I975" s="167"/>
      <c r="J975" s="168">
        <f>ROUND(I975*H975,2)</f>
        <v>0</v>
      </c>
      <c r="K975" s="169"/>
      <c r="L975" s="33"/>
      <c r="M975" s="170" t="s">
        <v>1</v>
      </c>
      <c r="N975" s="171" t="s">
        <v>41</v>
      </c>
      <c r="O975" s="58"/>
      <c r="P975" s="172">
        <f>O975*H975</f>
        <v>0</v>
      </c>
      <c r="Q975" s="172">
        <v>0.00055</v>
      </c>
      <c r="R975" s="172">
        <f>Q975*H975</f>
        <v>0.029735750000000002</v>
      </c>
      <c r="S975" s="172">
        <v>0</v>
      </c>
      <c r="T975" s="173">
        <f>S975*H975</f>
        <v>0</v>
      </c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R975" s="174" t="s">
        <v>233</v>
      </c>
      <c r="AT975" s="174" t="s">
        <v>152</v>
      </c>
      <c r="AU975" s="174" t="s">
        <v>86</v>
      </c>
      <c r="AY975" s="17" t="s">
        <v>150</v>
      </c>
      <c r="BE975" s="175">
        <f>IF(N975="základní",J975,0)</f>
        <v>0</v>
      </c>
      <c r="BF975" s="175">
        <f>IF(N975="snížená",J975,0)</f>
        <v>0</v>
      </c>
      <c r="BG975" s="175">
        <f>IF(N975="zákl. přenesená",J975,0)</f>
        <v>0</v>
      </c>
      <c r="BH975" s="175">
        <f>IF(N975="sníž. přenesená",J975,0)</f>
        <v>0</v>
      </c>
      <c r="BI975" s="175">
        <f>IF(N975="nulová",J975,0)</f>
        <v>0</v>
      </c>
      <c r="BJ975" s="17" t="s">
        <v>84</v>
      </c>
      <c r="BK975" s="175">
        <f>ROUND(I975*H975,2)</f>
        <v>0</v>
      </c>
      <c r="BL975" s="17" t="s">
        <v>233</v>
      </c>
      <c r="BM975" s="174" t="s">
        <v>1721</v>
      </c>
    </row>
    <row r="976" spans="2:51" s="13" customFormat="1" ht="12">
      <c r="B976" s="176"/>
      <c r="D976" s="177" t="s">
        <v>158</v>
      </c>
      <c r="E976" s="178" t="s">
        <v>1</v>
      </c>
      <c r="F976" s="179" t="s">
        <v>1722</v>
      </c>
      <c r="H976" s="180">
        <v>0.5652</v>
      </c>
      <c r="I976" s="181"/>
      <c r="L976" s="176"/>
      <c r="M976" s="182"/>
      <c r="N976" s="183"/>
      <c r="O976" s="183"/>
      <c r="P976" s="183"/>
      <c r="Q976" s="183"/>
      <c r="R976" s="183"/>
      <c r="S976" s="183"/>
      <c r="T976" s="184"/>
      <c r="AT976" s="178" t="s">
        <v>158</v>
      </c>
      <c r="AU976" s="178" t="s">
        <v>86</v>
      </c>
      <c r="AV976" s="13" t="s">
        <v>86</v>
      </c>
      <c r="AW976" s="13" t="s">
        <v>34</v>
      </c>
      <c r="AX976" s="13" t="s">
        <v>76</v>
      </c>
      <c r="AY976" s="178" t="s">
        <v>150</v>
      </c>
    </row>
    <row r="977" spans="2:51" s="13" customFormat="1" ht="12">
      <c r="B977" s="176"/>
      <c r="D977" s="177" t="s">
        <v>158</v>
      </c>
      <c r="E977" s="178" t="s">
        <v>1</v>
      </c>
      <c r="F977" s="179" t="s">
        <v>1723</v>
      </c>
      <c r="H977" s="180">
        <v>23.5</v>
      </c>
      <c r="I977" s="181"/>
      <c r="L977" s="176"/>
      <c r="M977" s="182"/>
      <c r="N977" s="183"/>
      <c r="O977" s="183"/>
      <c r="P977" s="183"/>
      <c r="Q977" s="183"/>
      <c r="R977" s="183"/>
      <c r="S977" s="183"/>
      <c r="T977" s="184"/>
      <c r="AT977" s="178" t="s">
        <v>158</v>
      </c>
      <c r="AU977" s="178" t="s">
        <v>86</v>
      </c>
      <c r="AV977" s="13" t="s">
        <v>86</v>
      </c>
      <c r="AW977" s="13" t="s">
        <v>34</v>
      </c>
      <c r="AX977" s="13" t="s">
        <v>76</v>
      </c>
      <c r="AY977" s="178" t="s">
        <v>150</v>
      </c>
    </row>
    <row r="978" spans="2:51" s="13" customFormat="1" ht="12">
      <c r="B978" s="176"/>
      <c r="D978" s="177" t="s">
        <v>158</v>
      </c>
      <c r="E978" s="178" t="s">
        <v>1</v>
      </c>
      <c r="F978" s="179" t="s">
        <v>1724</v>
      </c>
      <c r="H978" s="180">
        <v>30</v>
      </c>
      <c r="I978" s="181"/>
      <c r="L978" s="176"/>
      <c r="M978" s="182"/>
      <c r="N978" s="183"/>
      <c r="O978" s="183"/>
      <c r="P978" s="183"/>
      <c r="Q978" s="183"/>
      <c r="R978" s="183"/>
      <c r="S978" s="183"/>
      <c r="T978" s="184"/>
      <c r="AT978" s="178" t="s">
        <v>158</v>
      </c>
      <c r="AU978" s="178" t="s">
        <v>86</v>
      </c>
      <c r="AV978" s="13" t="s">
        <v>86</v>
      </c>
      <c r="AW978" s="13" t="s">
        <v>34</v>
      </c>
      <c r="AX978" s="13" t="s">
        <v>76</v>
      </c>
      <c r="AY978" s="178" t="s">
        <v>150</v>
      </c>
    </row>
    <row r="979" spans="1:65" s="2" customFormat="1" ht="21.75" customHeight="1">
      <c r="A979" s="32"/>
      <c r="B979" s="161"/>
      <c r="C979" s="162" t="s">
        <v>1725</v>
      </c>
      <c r="D979" s="162" t="s">
        <v>152</v>
      </c>
      <c r="E979" s="163" t="s">
        <v>1726</v>
      </c>
      <c r="F979" s="164" t="s">
        <v>1727</v>
      </c>
      <c r="G979" s="165" t="s">
        <v>155</v>
      </c>
      <c r="H979" s="166">
        <v>54.065</v>
      </c>
      <c r="I979" s="167"/>
      <c r="J979" s="168">
        <f>ROUND(I979*H979,2)</f>
        <v>0</v>
      </c>
      <c r="K979" s="169"/>
      <c r="L979" s="33"/>
      <c r="M979" s="170" t="s">
        <v>1</v>
      </c>
      <c r="N979" s="171" t="s">
        <v>41</v>
      </c>
      <c r="O979" s="58"/>
      <c r="P979" s="172">
        <f>O979*H979</f>
        <v>0</v>
      </c>
      <c r="Q979" s="172">
        <v>0</v>
      </c>
      <c r="R979" s="172">
        <f>Q979*H979</f>
        <v>0</v>
      </c>
      <c r="S979" s="172">
        <v>0</v>
      </c>
      <c r="T979" s="173">
        <f>S979*H979</f>
        <v>0</v>
      </c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R979" s="174" t="s">
        <v>233</v>
      </c>
      <c r="AT979" s="174" t="s">
        <v>152</v>
      </c>
      <c r="AU979" s="174" t="s">
        <v>86</v>
      </c>
      <c r="AY979" s="17" t="s">
        <v>150</v>
      </c>
      <c r="BE979" s="175">
        <f>IF(N979="základní",J979,0)</f>
        <v>0</v>
      </c>
      <c r="BF979" s="175">
        <f>IF(N979="snížená",J979,0)</f>
        <v>0</v>
      </c>
      <c r="BG979" s="175">
        <f>IF(N979="zákl. přenesená",J979,0)</f>
        <v>0</v>
      </c>
      <c r="BH979" s="175">
        <f>IF(N979="sníž. přenesená",J979,0)</f>
        <v>0</v>
      </c>
      <c r="BI979" s="175">
        <f>IF(N979="nulová",J979,0)</f>
        <v>0</v>
      </c>
      <c r="BJ979" s="17" t="s">
        <v>84</v>
      </c>
      <c r="BK979" s="175">
        <f>ROUND(I979*H979,2)</f>
        <v>0</v>
      </c>
      <c r="BL979" s="17" t="s">
        <v>233</v>
      </c>
      <c r="BM979" s="174" t="s">
        <v>1728</v>
      </c>
    </row>
    <row r="980" spans="2:51" s="13" customFormat="1" ht="12">
      <c r="B980" s="176"/>
      <c r="D980" s="177" t="s">
        <v>158</v>
      </c>
      <c r="E980" s="178" t="s">
        <v>1</v>
      </c>
      <c r="F980" s="179" t="s">
        <v>1722</v>
      </c>
      <c r="H980" s="180">
        <v>0.5652</v>
      </c>
      <c r="I980" s="181"/>
      <c r="L980" s="176"/>
      <c r="M980" s="182"/>
      <c r="N980" s="183"/>
      <c r="O980" s="183"/>
      <c r="P980" s="183"/>
      <c r="Q980" s="183"/>
      <c r="R980" s="183"/>
      <c r="S980" s="183"/>
      <c r="T980" s="184"/>
      <c r="AT980" s="178" t="s">
        <v>158</v>
      </c>
      <c r="AU980" s="178" t="s">
        <v>86</v>
      </c>
      <c r="AV980" s="13" t="s">
        <v>86</v>
      </c>
      <c r="AW980" s="13" t="s">
        <v>34</v>
      </c>
      <c r="AX980" s="13" t="s">
        <v>76</v>
      </c>
      <c r="AY980" s="178" t="s">
        <v>150</v>
      </c>
    </row>
    <row r="981" spans="2:51" s="13" customFormat="1" ht="12">
      <c r="B981" s="176"/>
      <c r="D981" s="177" t="s">
        <v>158</v>
      </c>
      <c r="E981" s="178" t="s">
        <v>1</v>
      </c>
      <c r="F981" s="179" t="s">
        <v>1723</v>
      </c>
      <c r="H981" s="180">
        <v>23.5</v>
      </c>
      <c r="I981" s="181"/>
      <c r="L981" s="176"/>
      <c r="M981" s="182"/>
      <c r="N981" s="183"/>
      <c r="O981" s="183"/>
      <c r="P981" s="183"/>
      <c r="Q981" s="183"/>
      <c r="R981" s="183"/>
      <c r="S981" s="183"/>
      <c r="T981" s="184"/>
      <c r="AT981" s="178" t="s">
        <v>158</v>
      </c>
      <c r="AU981" s="178" t="s">
        <v>86</v>
      </c>
      <c r="AV981" s="13" t="s">
        <v>86</v>
      </c>
      <c r="AW981" s="13" t="s">
        <v>34</v>
      </c>
      <c r="AX981" s="13" t="s">
        <v>76</v>
      </c>
      <c r="AY981" s="178" t="s">
        <v>150</v>
      </c>
    </row>
    <row r="982" spans="2:51" s="13" customFormat="1" ht="12">
      <c r="B982" s="176"/>
      <c r="D982" s="177" t="s">
        <v>158</v>
      </c>
      <c r="E982" s="178" t="s">
        <v>1</v>
      </c>
      <c r="F982" s="179" t="s">
        <v>1724</v>
      </c>
      <c r="H982" s="180">
        <v>30</v>
      </c>
      <c r="I982" s="181"/>
      <c r="L982" s="176"/>
      <c r="M982" s="182"/>
      <c r="N982" s="183"/>
      <c r="O982" s="183"/>
      <c r="P982" s="183"/>
      <c r="Q982" s="183"/>
      <c r="R982" s="183"/>
      <c r="S982" s="183"/>
      <c r="T982" s="184"/>
      <c r="AT982" s="178" t="s">
        <v>158</v>
      </c>
      <c r="AU982" s="178" t="s">
        <v>86</v>
      </c>
      <c r="AV982" s="13" t="s">
        <v>86</v>
      </c>
      <c r="AW982" s="13" t="s">
        <v>34</v>
      </c>
      <c r="AX982" s="13" t="s">
        <v>76</v>
      </c>
      <c r="AY982" s="178" t="s">
        <v>150</v>
      </c>
    </row>
    <row r="983" spans="1:65" s="2" customFormat="1" ht="21.75" customHeight="1">
      <c r="A983" s="32"/>
      <c r="B983" s="161"/>
      <c r="C983" s="162" t="s">
        <v>1729</v>
      </c>
      <c r="D983" s="162" t="s">
        <v>152</v>
      </c>
      <c r="E983" s="163" t="s">
        <v>1730</v>
      </c>
      <c r="F983" s="164" t="s">
        <v>1731</v>
      </c>
      <c r="G983" s="165" t="s">
        <v>155</v>
      </c>
      <c r="H983" s="166">
        <v>390.5</v>
      </c>
      <c r="I983" s="167"/>
      <c r="J983" s="168">
        <f>ROUND(I983*H983,2)</f>
        <v>0</v>
      </c>
      <c r="K983" s="169"/>
      <c r="L983" s="33"/>
      <c r="M983" s="170" t="s">
        <v>1</v>
      </c>
      <c r="N983" s="171" t="s">
        <v>41</v>
      </c>
      <c r="O983" s="58"/>
      <c r="P983" s="172">
        <f>O983*H983</f>
        <v>0</v>
      </c>
      <c r="Q983" s="172">
        <v>0</v>
      </c>
      <c r="R983" s="172">
        <f>Q983*H983</f>
        <v>0</v>
      </c>
      <c r="S983" s="172">
        <v>0</v>
      </c>
      <c r="T983" s="173">
        <f>S983*H983</f>
        <v>0</v>
      </c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R983" s="174" t="s">
        <v>233</v>
      </c>
      <c r="AT983" s="174" t="s">
        <v>152</v>
      </c>
      <c r="AU983" s="174" t="s">
        <v>86</v>
      </c>
      <c r="AY983" s="17" t="s">
        <v>150</v>
      </c>
      <c r="BE983" s="175">
        <f>IF(N983="základní",J983,0)</f>
        <v>0</v>
      </c>
      <c r="BF983" s="175">
        <f>IF(N983="snížená",J983,0)</f>
        <v>0</v>
      </c>
      <c r="BG983" s="175">
        <f>IF(N983="zákl. přenesená",J983,0)</f>
        <v>0</v>
      </c>
      <c r="BH983" s="175">
        <f>IF(N983="sníž. přenesená",J983,0)</f>
        <v>0</v>
      </c>
      <c r="BI983" s="175">
        <f>IF(N983="nulová",J983,0)</f>
        <v>0</v>
      </c>
      <c r="BJ983" s="17" t="s">
        <v>84</v>
      </c>
      <c r="BK983" s="175">
        <f>ROUND(I983*H983,2)</f>
        <v>0</v>
      </c>
      <c r="BL983" s="17" t="s">
        <v>233</v>
      </c>
      <c r="BM983" s="174" t="s">
        <v>1732</v>
      </c>
    </row>
    <row r="984" spans="2:51" s="13" customFormat="1" ht="12">
      <c r="B984" s="176"/>
      <c r="D984" s="177" t="s">
        <v>158</v>
      </c>
      <c r="E984" s="178" t="s">
        <v>1</v>
      </c>
      <c r="F984" s="179" t="s">
        <v>1733</v>
      </c>
      <c r="H984" s="180">
        <v>390.5</v>
      </c>
      <c r="I984" s="181"/>
      <c r="L984" s="176"/>
      <c r="M984" s="182"/>
      <c r="N984" s="183"/>
      <c r="O984" s="183"/>
      <c r="P984" s="183"/>
      <c r="Q984" s="183"/>
      <c r="R984" s="183"/>
      <c r="S984" s="183"/>
      <c r="T984" s="184"/>
      <c r="AT984" s="178" t="s">
        <v>158</v>
      </c>
      <c r="AU984" s="178" t="s">
        <v>86</v>
      </c>
      <c r="AV984" s="13" t="s">
        <v>86</v>
      </c>
      <c r="AW984" s="13" t="s">
        <v>34</v>
      </c>
      <c r="AX984" s="13" t="s">
        <v>76</v>
      </c>
      <c r="AY984" s="178" t="s">
        <v>150</v>
      </c>
    </row>
    <row r="985" spans="1:65" s="2" customFormat="1" ht="21.75" customHeight="1">
      <c r="A985" s="32"/>
      <c r="B985" s="161"/>
      <c r="C985" s="162" t="s">
        <v>1734</v>
      </c>
      <c r="D985" s="162" t="s">
        <v>152</v>
      </c>
      <c r="E985" s="163" t="s">
        <v>1735</v>
      </c>
      <c r="F985" s="164" t="s">
        <v>1736</v>
      </c>
      <c r="G985" s="165" t="s">
        <v>155</v>
      </c>
      <c r="H985" s="166">
        <v>390.5</v>
      </c>
      <c r="I985" s="167"/>
      <c r="J985" s="168">
        <f>ROUND(I985*H985,2)</f>
        <v>0</v>
      </c>
      <c r="K985" s="169"/>
      <c r="L985" s="33"/>
      <c r="M985" s="170" t="s">
        <v>1</v>
      </c>
      <c r="N985" s="171" t="s">
        <v>41</v>
      </c>
      <c r="O985" s="58"/>
      <c r="P985" s="172">
        <f>O985*H985</f>
        <v>0</v>
      </c>
      <c r="Q985" s="172">
        <v>0.00022</v>
      </c>
      <c r="R985" s="172">
        <f>Q985*H985</f>
        <v>0.08591</v>
      </c>
      <c r="S985" s="172">
        <v>0</v>
      </c>
      <c r="T985" s="173">
        <f>S985*H985</f>
        <v>0</v>
      </c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R985" s="174" t="s">
        <v>233</v>
      </c>
      <c r="AT985" s="174" t="s">
        <v>152</v>
      </c>
      <c r="AU985" s="174" t="s">
        <v>86</v>
      </c>
      <c r="AY985" s="17" t="s">
        <v>150</v>
      </c>
      <c r="BE985" s="175">
        <f>IF(N985="základní",J985,0)</f>
        <v>0</v>
      </c>
      <c r="BF985" s="175">
        <f>IF(N985="snížená",J985,0)</f>
        <v>0</v>
      </c>
      <c r="BG985" s="175">
        <f>IF(N985="zákl. přenesená",J985,0)</f>
        <v>0</v>
      </c>
      <c r="BH985" s="175">
        <f>IF(N985="sníž. přenesená",J985,0)</f>
        <v>0</v>
      </c>
      <c r="BI985" s="175">
        <f>IF(N985="nulová",J985,0)</f>
        <v>0</v>
      </c>
      <c r="BJ985" s="17" t="s">
        <v>84</v>
      </c>
      <c r="BK985" s="175">
        <f>ROUND(I985*H985,2)</f>
        <v>0</v>
      </c>
      <c r="BL985" s="17" t="s">
        <v>233</v>
      </c>
      <c r="BM985" s="174" t="s">
        <v>1737</v>
      </c>
    </row>
    <row r="986" spans="2:51" s="13" customFormat="1" ht="12">
      <c r="B986" s="176"/>
      <c r="D986" s="177" t="s">
        <v>158</v>
      </c>
      <c r="E986" s="178" t="s">
        <v>1</v>
      </c>
      <c r="F986" s="179" t="s">
        <v>1733</v>
      </c>
      <c r="H986" s="180">
        <v>390.5</v>
      </c>
      <c r="I986" s="181"/>
      <c r="L986" s="176"/>
      <c r="M986" s="182"/>
      <c r="N986" s="183"/>
      <c r="O986" s="183"/>
      <c r="P986" s="183"/>
      <c r="Q986" s="183"/>
      <c r="R986" s="183"/>
      <c r="S986" s="183"/>
      <c r="T986" s="184"/>
      <c r="AT986" s="178" t="s">
        <v>158</v>
      </c>
      <c r="AU986" s="178" t="s">
        <v>86</v>
      </c>
      <c r="AV986" s="13" t="s">
        <v>86</v>
      </c>
      <c r="AW986" s="13" t="s">
        <v>34</v>
      </c>
      <c r="AX986" s="13" t="s">
        <v>76</v>
      </c>
      <c r="AY986" s="178" t="s">
        <v>150</v>
      </c>
    </row>
    <row r="987" spans="1:65" s="2" customFormat="1" ht="21.75" customHeight="1">
      <c r="A987" s="32"/>
      <c r="B987" s="161"/>
      <c r="C987" s="162" t="s">
        <v>1738</v>
      </c>
      <c r="D987" s="162" t="s">
        <v>152</v>
      </c>
      <c r="E987" s="163" t="s">
        <v>1739</v>
      </c>
      <c r="F987" s="164" t="s">
        <v>1740</v>
      </c>
      <c r="G987" s="165" t="s">
        <v>296</v>
      </c>
      <c r="H987" s="166">
        <v>410.5</v>
      </c>
      <c r="I987" s="167"/>
      <c r="J987" s="168">
        <f>ROUND(I987*H987,2)</f>
        <v>0</v>
      </c>
      <c r="K987" s="169"/>
      <c r="L987" s="33"/>
      <c r="M987" s="170" t="s">
        <v>1</v>
      </c>
      <c r="N987" s="171" t="s">
        <v>41</v>
      </c>
      <c r="O987" s="58"/>
      <c r="P987" s="172">
        <f>O987*H987</f>
        <v>0</v>
      </c>
      <c r="Q987" s="172">
        <v>0.00025</v>
      </c>
      <c r="R987" s="172">
        <f>Q987*H987</f>
        <v>0.10262500000000001</v>
      </c>
      <c r="S987" s="172">
        <v>0</v>
      </c>
      <c r="T987" s="173">
        <f>S987*H987</f>
        <v>0</v>
      </c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R987" s="174" t="s">
        <v>233</v>
      </c>
      <c r="AT987" s="174" t="s">
        <v>152</v>
      </c>
      <c r="AU987" s="174" t="s">
        <v>86</v>
      </c>
      <c r="AY987" s="17" t="s">
        <v>150</v>
      </c>
      <c r="BE987" s="175">
        <f>IF(N987="základní",J987,0)</f>
        <v>0</v>
      </c>
      <c r="BF987" s="175">
        <f>IF(N987="snížená",J987,0)</f>
        <v>0</v>
      </c>
      <c r="BG987" s="175">
        <f>IF(N987="zákl. přenesená",J987,0)</f>
        <v>0</v>
      </c>
      <c r="BH987" s="175">
        <f>IF(N987="sníž. přenesená",J987,0)</f>
        <v>0</v>
      </c>
      <c r="BI987" s="175">
        <f>IF(N987="nulová",J987,0)</f>
        <v>0</v>
      </c>
      <c r="BJ987" s="17" t="s">
        <v>84</v>
      </c>
      <c r="BK987" s="175">
        <f>ROUND(I987*H987,2)</f>
        <v>0</v>
      </c>
      <c r="BL987" s="17" t="s">
        <v>233</v>
      </c>
      <c r="BM987" s="174" t="s">
        <v>1741</v>
      </c>
    </row>
    <row r="988" spans="1:47" s="2" customFormat="1" ht="19.5">
      <c r="A988" s="32"/>
      <c r="B988" s="33"/>
      <c r="C988" s="32"/>
      <c r="D988" s="177" t="s">
        <v>335</v>
      </c>
      <c r="E988" s="32"/>
      <c r="F988" s="203" t="s">
        <v>1742</v>
      </c>
      <c r="G988" s="32"/>
      <c r="H988" s="32"/>
      <c r="I988" s="96"/>
      <c r="J988" s="32"/>
      <c r="K988" s="32"/>
      <c r="L988" s="33"/>
      <c r="M988" s="204"/>
      <c r="N988" s="205"/>
      <c r="O988" s="58"/>
      <c r="P988" s="58"/>
      <c r="Q988" s="58"/>
      <c r="R988" s="58"/>
      <c r="S988" s="58"/>
      <c r="T988" s="59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T988" s="17" t="s">
        <v>335</v>
      </c>
      <c r="AU988" s="17" t="s">
        <v>86</v>
      </c>
    </row>
    <row r="989" spans="2:51" s="13" customFormat="1" ht="12">
      <c r="B989" s="176"/>
      <c r="D989" s="177" t="s">
        <v>158</v>
      </c>
      <c r="E989" s="178" t="s">
        <v>1</v>
      </c>
      <c r="F989" s="179" t="s">
        <v>1743</v>
      </c>
      <c r="H989" s="180">
        <v>22</v>
      </c>
      <c r="I989" s="181"/>
      <c r="L989" s="176"/>
      <c r="M989" s="182"/>
      <c r="N989" s="183"/>
      <c r="O989" s="183"/>
      <c r="P989" s="183"/>
      <c r="Q989" s="183"/>
      <c r="R989" s="183"/>
      <c r="S989" s="183"/>
      <c r="T989" s="184"/>
      <c r="AT989" s="178" t="s">
        <v>158</v>
      </c>
      <c r="AU989" s="178" t="s">
        <v>86</v>
      </c>
      <c r="AV989" s="13" t="s">
        <v>86</v>
      </c>
      <c r="AW989" s="13" t="s">
        <v>34</v>
      </c>
      <c r="AX989" s="13" t="s">
        <v>76</v>
      </c>
      <c r="AY989" s="178" t="s">
        <v>150</v>
      </c>
    </row>
    <row r="990" spans="2:51" s="13" customFormat="1" ht="12">
      <c r="B990" s="176"/>
      <c r="D990" s="177" t="s">
        <v>158</v>
      </c>
      <c r="E990" s="178" t="s">
        <v>1</v>
      </c>
      <c r="F990" s="179" t="s">
        <v>1744</v>
      </c>
      <c r="H990" s="180">
        <v>18</v>
      </c>
      <c r="I990" s="181"/>
      <c r="L990" s="176"/>
      <c r="M990" s="182"/>
      <c r="N990" s="183"/>
      <c r="O990" s="183"/>
      <c r="P990" s="183"/>
      <c r="Q990" s="183"/>
      <c r="R990" s="183"/>
      <c r="S990" s="183"/>
      <c r="T990" s="184"/>
      <c r="AT990" s="178" t="s">
        <v>158</v>
      </c>
      <c r="AU990" s="178" t="s">
        <v>86</v>
      </c>
      <c r="AV990" s="13" t="s">
        <v>86</v>
      </c>
      <c r="AW990" s="13" t="s">
        <v>34</v>
      </c>
      <c r="AX990" s="13" t="s">
        <v>76</v>
      </c>
      <c r="AY990" s="178" t="s">
        <v>150</v>
      </c>
    </row>
    <row r="991" spans="2:51" s="13" customFormat="1" ht="12">
      <c r="B991" s="176"/>
      <c r="D991" s="177" t="s">
        <v>158</v>
      </c>
      <c r="E991" s="178" t="s">
        <v>1</v>
      </c>
      <c r="F991" s="179" t="s">
        <v>1745</v>
      </c>
      <c r="H991" s="180">
        <v>10.5</v>
      </c>
      <c r="I991" s="181"/>
      <c r="L991" s="176"/>
      <c r="M991" s="182"/>
      <c r="N991" s="183"/>
      <c r="O991" s="183"/>
      <c r="P991" s="183"/>
      <c r="Q991" s="183"/>
      <c r="R991" s="183"/>
      <c r="S991" s="183"/>
      <c r="T991" s="184"/>
      <c r="AT991" s="178" t="s">
        <v>158</v>
      </c>
      <c r="AU991" s="178" t="s">
        <v>86</v>
      </c>
      <c r="AV991" s="13" t="s">
        <v>86</v>
      </c>
      <c r="AW991" s="13" t="s">
        <v>34</v>
      </c>
      <c r="AX991" s="13" t="s">
        <v>76</v>
      </c>
      <c r="AY991" s="178" t="s">
        <v>150</v>
      </c>
    </row>
    <row r="992" spans="2:51" s="13" customFormat="1" ht="12">
      <c r="B992" s="176"/>
      <c r="D992" s="177" t="s">
        <v>158</v>
      </c>
      <c r="E992" s="178" t="s">
        <v>1</v>
      </c>
      <c r="F992" s="179" t="s">
        <v>1746</v>
      </c>
      <c r="H992" s="180">
        <v>360</v>
      </c>
      <c r="I992" s="181"/>
      <c r="L992" s="176"/>
      <c r="M992" s="182"/>
      <c r="N992" s="183"/>
      <c r="O992" s="183"/>
      <c r="P992" s="183"/>
      <c r="Q992" s="183"/>
      <c r="R992" s="183"/>
      <c r="S992" s="183"/>
      <c r="T992" s="184"/>
      <c r="AT992" s="178" t="s">
        <v>158</v>
      </c>
      <c r="AU992" s="178" t="s">
        <v>86</v>
      </c>
      <c r="AV992" s="13" t="s">
        <v>86</v>
      </c>
      <c r="AW992" s="13" t="s">
        <v>34</v>
      </c>
      <c r="AX992" s="13" t="s">
        <v>76</v>
      </c>
      <c r="AY992" s="178" t="s">
        <v>150</v>
      </c>
    </row>
    <row r="993" spans="1:65" s="2" customFormat="1" ht="33" customHeight="1">
      <c r="A993" s="32"/>
      <c r="B993" s="161"/>
      <c r="C993" s="185" t="s">
        <v>1747</v>
      </c>
      <c r="D993" s="185" t="s">
        <v>168</v>
      </c>
      <c r="E993" s="186" t="s">
        <v>1748</v>
      </c>
      <c r="F993" s="187" t="s">
        <v>1749</v>
      </c>
      <c r="G993" s="188" t="s">
        <v>296</v>
      </c>
      <c r="H993" s="189">
        <v>22</v>
      </c>
      <c r="I993" s="190"/>
      <c r="J993" s="191">
        <f>ROUND(I993*H993,2)</f>
        <v>0</v>
      </c>
      <c r="K993" s="192"/>
      <c r="L993" s="193"/>
      <c r="M993" s="194" t="s">
        <v>1</v>
      </c>
      <c r="N993" s="195" t="s">
        <v>41</v>
      </c>
      <c r="O993" s="58"/>
      <c r="P993" s="172">
        <f>O993*H993</f>
        <v>0</v>
      </c>
      <c r="Q993" s="172">
        <v>0.002</v>
      </c>
      <c r="R993" s="172">
        <f>Q993*H993</f>
        <v>0.044</v>
      </c>
      <c r="S993" s="172">
        <v>0</v>
      </c>
      <c r="T993" s="173">
        <f>S993*H993</f>
        <v>0</v>
      </c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R993" s="174" t="s">
        <v>342</v>
      </c>
      <c r="AT993" s="174" t="s">
        <v>168</v>
      </c>
      <c r="AU993" s="174" t="s">
        <v>86</v>
      </c>
      <c r="AY993" s="17" t="s">
        <v>150</v>
      </c>
      <c r="BE993" s="175">
        <f>IF(N993="základní",J993,0)</f>
        <v>0</v>
      </c>
      <c r="BF993" s="175">
        <f>IF(N993="snížená",J993,0)</f>
        <v>0</v>
      </c>
      <c r="BG993" s="175">
        <f>IF(N993="zákl. přenesená",J993,0)</f>
        <v>0</v>
      </c>
      <c r="BH993" s="175">
        <f>IF(N993="sníž. přenesená",J993,0)</f>
        <v>0</v>
      </c>
      <c r="BI993" s="175">
        <f>IF(N993="nulová",J993,0)</f>
        <v>0</v>
      </c>
      <c r="BJ993" s="17" t="s">
        <v>84</v>
      </c>
      <c r="BK993" s="175">
        <f>ROUND(I993*H993,2)</f>
        <v>0</v>
      </c>
      <c r="BL993" s="17" t="s">
        <v>233</v>
      </c>
      <c r="BM993" s="174" t="s">
        <v>1750</v>
      </c>
    </row>
    <row r="994" spans="1:47" s="2" customFormat="1" ht="19.5">
      <c r="A994" s="32"/>
      <c r="B994" s="33"/>
      <c r="C994" s="32"/>
      <c r="D994" s="177" t="s">
        <v>335</v>
      </c>
      <c r="E994" s="32"/>
      <c r="F994" s="203" t="s">
        <v>1751</v>
      </c>
      <c r="G994" s="32"/>
      <c r="H994" s="32"/>
      <c r="I994" s="96"/>
      <c r="J994" s="32"/>
      <c r="K994" s="32"/>
      <c r="L994" s="33"/>
      <c r="M994" s="204"/>
      <c r="N994" s="205"/>
      <c r="O994" s="58"/>
      <c r="P994" s="58"/>
      <c r="Q994" s="58"/>
      <c r="R994" s="58"/>
      <c r="S994" s="58"/>
      <c r="T994" s="59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T994" s="17" t="s">
        <v>335</v>
      </c>
      <c r="AU994" s="17" t="s">
        <v>86</v>
      </c>
    </row>
    <row r="995" spans="2:51" s="13" customFormat="1" ht="12">
      <c r="B995" s="176"/>
      <c r="D995" s="177" t="s">
        <v>158</v>
      </c>
      <c r="E995" s="178" t="s">
        <v>1</v>
      </c>
      <c r="F995" s="179" t="s">
        <v>1743</v>
      </c>
      <c r="H995" s="180">
        <v>22</v>
      </c>
      <c r="I995" s="181"/>
      <c r="L995" s="176"/>
      <c r="M995" s="182"/>
      <c r="N995" s="183"/>
      <c r="O995" s="183"/>
      <c r="P995" s="183"/>
      <c r="Q995" s="183"/>
      <c r="R995" s="183"/>
      <c r="S995" s="183"/>
      <c r="T995" s="184"/>
      <c r="AT995" s="178" t="s">
        <v>158</v>
      </c>
      <c r="AU995" s="178" t="s">
        <v>86</v>
      </c>
      <c r="AV995" s="13" t="s">
        <v>86</v>
      </c>
      <c r="AW995" s="13" t="s">
        <v>34</v>
      </c>
      <c r="AX995" s="13" t="s">
        <v>76</v>
      </c>
      <c r="AY995" s="178" t="s">
        <v>150</v>
      </c>
    </row>
    <row r="996" spans="1:65" s="2" customFormat="1" ht="33" customHeight="1">
      <c r="A996" s="32"/>
      <c r="B996" s="161"/>
      <c r="C996" s="185" t="s">
        <v>1752</v>
      </c>
      <c r="D996" s="185" t="s">
        <v>168</v>
      </c>
      <c r="E996" s="186" t="s">
        <v>1753</v>
      </c>
      <c r="F996" s="187" t="s">
        <v>1754</v>
      </c>
      <c r="G996" s="188" t="s">
        <v>179</v>
      </c>
      <c r="H996" s="189">
        <v>12</v>
      </c>
      <c r="I996" s="190"/>
      <c r="J996" s="191">
        <f>ROUND(I996*H996,2)</f>
        <v>0</v>
      </c>
      <c r="K996" s="192"/>
      <c r="L996" s="193"/>
      <c r="M996" s="194" t="s">
        <v>1</v>
      </c>
      <c r="N996" s="195" t="s">
        <v>41</v>
      </c>
      <c r="O996" s="58"/>
      <c r="P996" s="172">
        <f>O996*H996</f>
        <v>0</v>
      </c>
      <c r="Q996" s="172">
        <v>0.002</v>
      </c>
      <c r="R996" s="172">
        <f>Q996*H996</f>
        <v>0.024</v>
      </c>
      <c r="S996" s="172">
        <v>0</v>
      </c>
      <c r="T996" s="173">
        <f>S996*H996</f>
        <v>0</v>
      </c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R996" s="174" t="s">
        <v>342</v>
      </c>
      <c r="AT996" s="174" t="s">
        <v>168</v>
      </c>
      <c r="AU996" s="174" t="s">
        <v>86</v>
      </c>
      <c r="AY996" s="17" t="s">
        <v>150</v>
      </c>
      <c r="BE996" s="175">
        <f>IF(N996="základní",J996,0)</f>
        <v>0</v>
      </c>
      <c r="BF996" s="175">
        <f>IF(N996="snížená",J996,0)</f>
        <v>0</v>
      </c>
      <c r="BG996" s="175">
        <f>IF(N996="zákl. přenesená",J996,0)</f>
        <v>0</v>
      </c>
      <c r="BH996" s="175">
        <f>IF(N996="sníž. přenesená",J996,0)</f>
        <v>0</v>
      </c>
      <c r="BI996" s="175">
        <f>IF(N996="nulová",J996,0)</f>
        <v>0</v>
      </c>
      <c r="BJ996" s="17" t="s">
        <v>84</v>
      </c>
      <c r="BK996" s="175">
        <f>ROUND(I996*H996,2)</f>
        <v>0</v>
      </c>
      <c r="BL996" s="17" t="s">
        <v>233</v>
      </c>
      <c r="BM996" s="174" t="s">
        <v>1755</v>
      </c>
    </row>
    <row r="997" spans="1:47" s="2" customFormat="1" ht="19.5">
      <c r="A997" s="32"/>
      <c r="B997" s="33"/>
      <c r="C997" s="32"/>
      <c r="D997" s="177" t="s">
        <v>335</v>
      </c>
      <c r="E997" s="32"/>
      <c r="F997" s="203" t="s">
        <v>1751</v>
      </c>
      <c r="G997" s="32"/>
      <c r="H997" s="32"/>
      <c r="I997" s="96"/>
      <c r="J997" s="32"/>
      <c r="K997" s="32"/>
      <c r="L997" s="33"/>
      <c r="M997" s="204"/>
      <c r="N997" s="205"/>
      <c r="O997" s="58"/>
      <c r="P997" s="58"/>
      <c r="Q997" s="58"/>
      <c r="R997" s="58"/>
      <c r="S997" s="58"/>
      <c r="T997" s="59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T997" s="17" t="s">
        <v>335</v>
      </c>
      <c r="AU997" s="17" t="s">
        <v>86</v>
      </c>
    </row>
    <row r="998" spans="2:51" s="13" customFormat="1" ht="12">
      <c r="B998" s="176"/>
      <c r="D998" s="177" t="s">
        <v>158</v>
      </c>
      <c r="E998" s="178" t="s">
        <v>1</v>
      </c>
      <c r="F998" s="179" t="s">
        <v>1756</v>
      </c>
      <c r="H998" s="180">
        <v>12</v>
      </c>
      <c r="I998" s="181"/>
      <c r="L998" s="176"/>
      <c r="M998" s="182"/>
      <c r="N998" s="183"/>
      <c r="O998" s="183"/>
      <c r="P998" s="183"/>
      <c r="Q998" s="183"/>
      <c r="R998" s="183"/>
      <c r="S998" s="183"/>
      <c r="T998" s="184"/>
      <c r="AT998" s="178" t="s">
        <v>158</v>
      </c>
      <c r="AU998" s="178" t="s">
        <v>86</v>
      </c>
      <c r="AV998" s="13" t="s">
        <v>86</v>
      </c>
      <c r="AW998" s="13" t="s">
        <v>34</v>
      </c>
      <c r="AX998" s="13" t="s">
        <v>76</v>
      </c>
      <c r="AY998" s="178" t="s">
        <v>150</v>
      </c>
    </row>
    <row r="999" spans="1:65" s="2" customFormat="1" ht="33" customHeight="1">
      <c r="A999" s="32"/>
      <c r="B999" s="161"/>
      <c r="C999" s="185" t="s">
        <v>1757</v>
      </c>
      <c r="D999" s="185" t="s">
        <v>168</v>
      </c>
      <c r="E999" s="186" t="s">
        <v>1758</v>
      </c>
      <c r="F999" s="187" t="s">
        <v>1759</v>
      </c>
      <c r="G999" s="188" t="s">
        <v>179</v>
      </c>
      <c r="H999" s="189">
        <v>6</v>
      </c>
      <c r="I999" s="190"/>
      <c r="J999" s="191">
        <f>ROUND(I999*H999,2)</f>
        <v>0</v>
      </c>
      <c r="K999" s="192"/>
      <c r="L999" s="193"/>
      <c r="M999" s="194" t="s">
        <v>1</v>
      </c>
      <c r="N999" s="195" t="s">
        <v>41</v>
      </c>
      <c r="O999" s="58"/>
      <c r="P999" s="172">
        <f>O999*H999</f>
        <v>0</v>
      </c>
      <c r="Q999" s="172">
        <v>0.002</v>
      </c>
      <c r="R999" s="172">
        <f>Q999*H999</f>
        <v>0.012</v>
      </c>
      <c r="S999" s="172">
        <v>0</v>
      </c>
      <c r="T999" s="173">
        <f>S999*H999</f>
        <v>0</v>
      </c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R999" s="174" t="s">
        <v>342</v>
      </c>
      <c r="AT999" s="174" t="s">
        <v>168</v>
      </c>
      <c r="AU999" s="174" t="s">
        <v>86</v>
      </c>
      <c r="AY999" s="17" t="s">
        <v>150</v>
      </c>
      <c r="BE999" s="175">
        <f>IF(N999="základní",J999,0)</f>
        <v>0</v>
      </c>
      <c r="BF999" s="175">
        <f>IF(N999="snížená",J999,0)</f>
        <v>0</v>
      </c>
      <c r="BG999" s="175">
        <f>IF(N999="zákl. přenesená",J999,0)</f>
        <v>0</v>
      </c>
      <c r="BH999" s="175">
        <f>IF(N999="sníž. přenesená",J999,0)</f>
        <v>0</v>
      </c>
      <c r="BI999" s="175">
        <f>IF(N999="nulová",J999,0)</f>
        <v>0</v>
      </c>
      <c r="BJ999" s="17" t="s">
        <v>84</v>
      </c>
      <c r="BK999" s="175">
        <f>ROUND(I999*H999,2)</f>
        <v>0</v>
      </c>
      <c r="BL999" s="17" t="s">
        <v>233</v>
      </c>
      <c r="BM999" s="174" t="s">
        <v>1760</v>
      </c>
    </row>
    <row r="1000" spans="1:47" s="2" customFormat="1" ht="19.5">
      <c r="A1000" s="32"/>
      <c r="B1000" s="33"/>
      <c r="C1000" s="32"/>
      <c r="D1000" s="177" t="s">
        <v>335</v>
      </c>
      <c r="E1000" s="32"/>
      <c r="F1000" s="203" t="s">
        <v>1751</v>
      </c>
      <c r="G1000" s="32"/>
      <c r="H1000" s="32"/>
      <c r="I1000" s="96"/>
      <c r="J1000" s="32"/>
      <c r="K1000" s="32"/>
      <c r="L1000" s="33"/>
      <c r="M1000" s="204"/>
      <c r="N1000" s="205"/>
      <c r="O1000" s="58"/>
      <c r="P1000" s="58"/>
      <c r="Q1000" s="58"/>
      <c r="R1000" s="58"/>
      <c r="S1000" s="58"/>
      <c r="T1000" s="59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T1000" s="17" t="s">
        <v>335</v>
      </c>
      <c r="AU1000" s="17" t="s">
        <v>86</v>
      </c>
    </row>
    <row r="1001" spans="2:51" s="13" customFormat="1" ht="12">
      <c r="B1001" s="176"/>
      <c r="D1001" s="177" t="s">
        <v>158</v>
      </c>
      <c r="E1001" s="178" t="s">
        <v>1</v>
      </c>
      <c r="F1001" s="179" t="s">
        <v>1761</v>
      </c>
      <c r="H1001" s="180">
        <v>6</v>
      </c>
      <c r="I1001" s="181"/>
      <c r="L1001" s="176"/>
      <c r="M1001" s="182"/>
      <c r="N1001" s="183"/>
      <c r="O1001" s="183"/>
      <c r="P1001" s="183"/>
      <c r="Q1001" s="183"/>
      <c r="R1001" s="183"/>
      <c r="S1001" s="183"/>
      <c r="T1001" s="184"/>
      <c r="AT1001" s="178" t="s">
        <v>158</v>
      </c>
      <c r="AU1001" s="178" t="s">
        <v>86</v>
      </c>
      <c r="AV1001" s="13" t="s">
        <v>86</v>
      </c>
      <c r="AW1001" s="13" t="s">
        <v>34</v>
      </c>
      <c r="AX1001" s="13" t="s">
        <v>76</v>
      </c>
      <c r="AY1001" s="178" t="s">
        <v>150</v>
      </c>
    </row>
    <row r="1002" spans="1:65" s="2" customFormat="1" ht="33" customHeight="1">
      <c r="A1002" s="32"/>
      <c r="B1002" s="161"/>
      <c r="C1002" s="185" t="s">
        <v>1762</v>
      </c>
      <c r="D1002" s="185" t="s">
        <v>168</v>
      </c>
      <c r="E1002" s="186" t="s">
        <v>1763</v>
      </c>
      <c r="F1002" s="187" t="s">
        <v>1764</v>
      </c>
      <c r="G1002" s="188" t="s">
        <v>296</v>
      </c>
      <c r="H1002" s="189">
        <v>360</v>
      </c>
      <c r="I1002" s="190"/>
      <c r="J1002" s="191">
        <f>ROUND(I1002*H1002,2)</f>
        <v>0</v>
      </c>
      <c r="K1002" s="192"/>
      <c r="L1002" s="193"/>
      <c r="M1002" s="194" t="s">
        <v>1</v>
      </c>
      <c r="N1002" s="195" t="s">
        <v>41</v>
      </c>
      <c r="O1002" s="58"/>
      <c r="P1002" s="172">
        <f>O1002*H1002</f>
        <v>0</v>
      </c>
      <c r="Q1002" s="172">
        <v>0.001</v>
      </c>
      <c r="R1002" s="172">
        <f>Q1002*H1002</f>
        <v>0.36</v>
      </c>
      <c r="S1002" s="172">
        <v>0</v>
      </c>
      <c r="T1002" s="173">
        <f>S1002*H1002</f>
        <v>0</v>
      </c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R1002" s="174" t="s">
        <v>342</v>
      </c>
      <c r="AT1002" s="174" t="s">
        <v>168</v>
      </c>
      <c r="AU1002" s="174" t="s">
        <v>86</v>
      </c>
      <c r="AY1002" s="17" t="s">
        <v>150</v>
      </c>
      <c r="BE1002" s="175">
        <f>IF(N1002="základní",J1002,0)</f>
        <v>0</v>
      </c>
      <c r="BF1002" s="175">
        <f>IF(N1002="snížená",J1002,0)</f>
        <v>0</v>
      </c>
      <c r="BG1002" s="175">
        <f>IF(N1002="zákl. přenesená",J1002,0)</f>
        <v>0</v>
      </c>
      <c r="BH1002" s="175">
        <f>IF(N1002="sníž. přenesená",J1002,0)</f>
        <v>0</v>
      </c>
      <c r="BI1002" s="175">
        <f>IF(N1002="nulová",J1002,0)</f>
        <v>0</v>
      </c>
      <c r="BJ1002" s="17" t="s">
        <v>84</v>
      </c>
      <c r="BK1002" s="175">
        <f>ROUND(I1002*H1002,2)</f>
        <v>0</v>
      </c>
      <c r="BL1002" s="17" t="s">
        <v>233</v>
      </c>
      <c r="BM1002" s="174" t="s">
        <v>1765</v>
      </c>
    </row>
    <row r="1003" spans="1:47" s="2" customFormat="1" ht="19.5">
      <c r="A1003" s="32"/>
      <c r="B1003" s="33"/>
      <c r="C1003" s="32"/>
      <c r="D1003" s="177" t="s">
        <v>335</v>
      </c>
      <c r="E1003" s="32"/>
      <c r="F1003" s="203" t="s">
        <v>1751</v>
      </c>
      <c r="G1003" s="32"/>
      <c r="H1003" s="32"/>
      <c r="I1003" s="96"/>
      <c r="J1003" s="32"/>
      <c r="K1003" s="32"/>
      <c r="L1003" s="33"/>
      <c r="M1003" s="204"/>
      <c r="N1003" s="205"/>
      <c r="O1003" s="58"/>
      <c r="P1003" s="58"/>
      <c r="Q1003" s="58"/>
      <c r="R1003" s="58"/>
      <c r="S1003" s="58"/>
      <c r="T1003" s="59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T1003" s="17" t="s">
        <v>335</v>
      </c>
      <c r="AU1003" s="17" t="s">
        <v>86</v>
      </c>
    </row>
    <row r="1004" spans="2:51" s="13" customFormat="1" ht="12">
      <c r="B1004" s="176"/>
      <c r="D1004" s="177" t="s">
        <v>158</v>
      </c>
      <c r="E1004" s="178" t="s">
        <v>1</v>
      </c>
      <c r="F1004" s="179" t="s">
        <v>1746</v>
      </c>
      <c r="H1004" s="180">
        <v>360</v>
      </c>
      <c r="I1004" s="181"/>
      <c r="L1004" s="176"/>
      <c r="M1004" s="182"/>
      <c r="N1004" s="183"/>
      <c r="O1004" s="183"/>
      <c r="P1004" s="183"/>
      <c r="Q1004" s="183"/>
      <c r="R1004" s="183"/>
      <c r="S1004" s="183"/>
      <c r="T1004" s="184"/>
      <c r="AT1004" s="178" t="s">
        <v>158</v>
      </c>
      <c r="AU1004" s="178" t="s">
        <v>86</v>
      </c>
      <c r="AV1004" s="13" t="s">
        <v>86</v>
      </c>
      <c r="AW1004" s="13" t="s">
        <v>34</v>
      </c>
      <c r="AX1004" s="13" t="s">
        <v>76</v>
      </c>
      <c r="AY1004" s="178" t="s">
        <v>150</v>
      </c>
    </row>
    <row r="1005" spans="1:65" s="2" customFormat="1" ht="21.75" customHeight="1">
      <c r="A1005" s="32"/>
      <c r="B1005" s="161"/>
      <c r="C1005" s="162" t="s">
        <v>1766</v>
      </c>
      <c r="D1005" s="162" t="s">
        <v>152</v>
      </c>
      <c r="E1005" s="163" t="s">
        <v>1767</v>
      </c>
      <c r="F1005" s="164" t="s">
        <v>1768</v>
      </c>
      <c r="G1005" s="165" t="s">
        <v>296</v>
      </c>
      <c r="H1005" s="166">
        <v>159.95</v>
      </c>
      <c r="I1005" s="167"/>
      <c r="J1005" s="168">
        <f>ROUND(I1005*H1005,2)</f>
        <v>0</v>
      </c>
      <c r="K1005" s="169"/>
      <c r="L1005" s="33"/>
      <c r="M1005" s="170" t="s">
        <v>1</v>
      </c>
      <c r="N1005" s="171" t="s">
        <v>41</v>
      </c>
      <c r="O1005" s="58"/>
      <c r="P1005" s="172">
        <f>O1005*H1005</f>
        <v>0</v>
      </c>
      <c r="Q1005" s="172">
        <v>0.0006</v>
      </c>
      <c r="R1005" s="172">
        <f>Q1005*H1005</f>
        <v>0.09596999999999999</v>
      </c>
      <c r="S1005" s="172">
        <v>0</v>
      </c>
      <c r="T1005" s="173">
        <f>S1005*H1005</f>
        <v>0</v>
      </c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R1005" s="174" t="s">
        <v>233</v>
      </c>
      <c r="AT1005" s="174" t="s">
        <v>152</v>
      </c>
      <c r="AU1005" s="174" t="s">
        <v>86</v>
      </c>
      <c r="AY1005" s="17" t="s">
        <v>150</v>
      </c>
      <c r="BE1005" s="175">
        <f>IF(N1005="základní",J1005,0)</f>
        <v>0</v>
      </c>
      <c r="BF1005" s="175">
        <f>IF(N1005="snížená",J1005,0)</f>
        <v>0</v>
      </c>
      <c r="BG1005" s="175">
        <f>IF(N1005="zákl. přenesená",J1005,0)</f>
        <v>0</v>
      </c>
      <c r="BH1005" s="175">
        <f>IF(N1005="sníž. přenesená",J1005,0)</f>
        <v>0</v>
      </c>
      <c r="BI1005" s="175">
        <f>IF(N1005="nulová",J1005,0)</f>
        <v>0</v>
      </c>
      <c r="BJ1005" s="17" t="s">
        <v>84</v>
      </c>
      <c r="BK1005" s="175">
        <f>ROUND(I1005*H1005,2)</f>
        <v>0</v>
      </c>
      <c r="BL1005" s="17" t="s">
        <v>233</v>
      </c>
      <c r="BM1005" s="174" t="s">
        <v>1769</v>
      </c>
    </row>
    <row r="1006" spans="1:47" s="2" customFormat="1" ht="19.5">
      <c r="A1006" s="32"/>
      <c r="B1006" s="33"/>
      <c r="C1006" s="32"/>
      <c r="D1006" s="177" t="s">
        <v>335</v>
      </c>
      <c r="E1006" s="32"/>
      <c r="F1006" s="203" t="s">
        <v>1742</v>
      </c>
      <c r="G1006" s="32"/>
      <c r="H1006" s="32"/>
      <c r="I1006" s="96"/>
      <c r="J1006" s="32"/>
      <c r="K1006" s="32"/>
      <c r="L1006" s="33"/>
      <c r="M1006" s="204"/>
      <c r="N1006" s="205"/>
      <c r="O1006" s="58"/>
      <c r="P1006" s="58"/>
      <c r="Q1006" s="58"/>
      <c r="R1006" s="58"/>
      <c r="S1006" s="58"/>
      <c r="T1006" s="59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T1006" s="17" t="s">
        <v>335</v>
      </c>
      <c r="AU1006" s="17" t="s">
        <v>86</v>
      </c>
    </row>
    <row r="1007" spans="2:51" s="13" customFormat="1" ht="22.5">
      <c r="B1007" s="176"/>
      <c r="D1007" s="177" t="s">
        <v>158</v>
      </c>
      <c r="E1007" s="178" t="s">
        <v>1</v>
      </c>
      <c r="F1007" s="179" t="s">
        <v>1770</v>
      </c>
      <c r="H1007" s="180">
        <v>20.4</v>
      </c>
      <c r="I1007" s="181"/>
      <c r="L1007" s="176"/>
      <c r="M1007" s="182"/>
      <c r="N1007" s="183"/>
      <c r="O1007" s="183"/>
      <c r="P1007" s="183"/>
      <c r="Q1007" s="183"/>
      <c r="R1007" s="183"/>
      <c r="S1007" s="183"/>
      <c r="T1007" s="184"/>
      <c r="AT1007" s="178" t="s">
        <v>158</v>
      </c>
      <c r="AU1007" s="178" t="s">
        <v>86</v>
      </c>
      <c r="AV1007" s="13" t="s">
        <v>86</v>
      </c>
      <c r="AW1007" s="13" t="s">
        <v>34</v>
      </c>
      <c r="AX1007" s="13" t="s">
        <v>76</v>
      </c>
      <c r="AY1007" s="178" t="s">
        <v>150</v>
      </c>
    </row>
    <row r="1008" spans="2:51" s="13" customFormat="1" ht="22.5">
      <c r="B1008" s="176"/>
      <c r="D1008" s="177" t="s">
        <v>158</v>
      </c>
      <c r="E1008" s="178" t="s">
        <v>1</v>
      </c>
      <c r="F1008" s="179" t="s">
        <v>1771</v>
      </c>
      <c r="H1008" s="180">
        <v>15.999999999999998</v>
      </c>
      <c r="I1008" s="181"/>
      <c r="L1008" s="176"/>
      <c r="M1008" s="182"/>
      <c r="N1008" s="183"/>
      <c r="O1008" s="183"/>
      <c r="P1008" s="183"/>
      <c r="Q1008" s="183"/>
      <c r="R1008" s="183"/>
      <c r="S1008" s="183"/>
      <c r="T1008" s="184"/>
      <c r="AT1008" s="178" t="s">
        <v>158</v>
      </c>
      <c r="AU1008" s="178" t="s">
        <v>86</v>
      </c>
      <c r="AV1008" s="13" t="s">
        <v>86</v>
      </c>
      <c r="AW1008" s="13" t="s">
        <v>34</v>
      </c>
      <c r="AX1008" s="13" t="s">
        <v>76</v>
      </c>
      <c r="AY1008" s="178" t="s">
        <v>150</v>
      </c>
    </row>
    <row r="1009" spans="2:51" s="13" customFormat="1" ht="12">
      <c r="B1009" s="176"/>
      <c r="D1009" s="177" t="s">
        <v>158</v>
      </c>
      <c r="E1009" s="178" t="s">
        <v>1</v>
      </c>
      <c r="F1009" s="179" t="s">
        <v>1772</v>
      </c>
      <c r="H1009" s="180">
        <v>40</v>
      </c>
      <c r="I1009" s="181"/>
      <c r="L1009" s="176"/>
      <c r="M1009" s="182"/>
      <c r="N1009" s="183"/>
      <c r="O1009" s="183"/>
      <c r="P1009" s="183"/>
      <c r="Q1009" s="183"/>
      <c r="R1009" s="183"/>
      <c r="S1009" s="183"/>
      <c r="T1009" s="184"/>
      <c r="AT1009" s="178" t="s">
        <v>158</v>
      </c>
      <c r="AU1009" s="178" t="s">
        <v>86</v>
      </c>
      <c r="AV1009" s="13" t="s">
        <v>86</v>
      </c>
      <c r="AW1009" s="13" t="s">
        <v>34</v>
      </c>
      <c r="AX1009" s="13" t="s">
        <v>76</v>
      </c>
      <c r="AY1009" s="178" t="s">
        <v>150</v>
      </c>
    </row>
    <row r="1010" spans="2:51" s="13" customFormat="1" ht="12">
      <c r="B1010" s="176"/>
      <c r="D1010" s="177" t="s">
        <v>158</v>
      </c>
      <c r="E1010" s="178" t="s">
        <v>1</v>
      </c>
      <c r="F1010" s="179" t="s">
        <v>1773</v>
      </c>
      <c r="H1010" s="180">
        <v>30</v>
      </c>
      <c r="I1010" s="181"/>
      <c r="L1010" s="176"/>
      <c r="M1010" s="182"/>
      <c r="N1010" s="183"/>
      <c r="O1010" s="183"/>
      <c r="P1010" s="183"/>
      <c r="Q1010" s="183"/>
      <c r="R1010" s="183"/>
      <c r="S1010" s="183"/>
      <c r="T1010" s="184"/>
      <c r="AT1010" s="178" t="s">
        <v>158</v>
      </c>
      <c r="AU1010" s="178" t="s">
        <v>86</v>
      </c>
      <c r="AV1010" s="13" t="s">
        <v>86</v>
      </c>
      <c r="AW1010" s="13" t="s">
        <v>34</v>
      </c>
      <c r="AX1010" s="13" t="s">
        <v>76</v>
      </c>
      <c r="AY1010" s="178" t="s">
        <v>150</v>
      </c>
    </row>
    <row r="1011" spans="2:51" s="13" customFormat="1" ht="12">
      <c r="B1011" s="176"/>
      <c r="D1011" s="177" t="s">
        <v>158</v>
      </c>
      <c r="E1011" s="178" t="s">
        <v>1</v>
      </c>
      <c r="F1011" s="179" t="s">
        <v>1774</v>
      </c>
      <c r="H1011" s="180">
        <v>18.5</v>
      </c>
      <c r="I1011" s="181"/>
      <c r="L1011" s="176"/>
      <c r="M1011" s="182"/>
      <c r="N1011" s="183"/>
      <c r="O1011" s="183"/>
      <c r="P1011" s="183"/>
      <c r="Q1011" s="183"/>
      <c r="R1011" s="183"/>
      <c r="S1011" s="183"/>
      <c r="T1011" s="184"/>
      <c r="AT1011" s="178" t="s">
        <v>158</v>
      </c>
      <c r="AU1011" s="178" t="s">
        <v>86</v>
      </c>
      <c r="AV1011" s="13" t="s">
        <v>86</v>
      </c>
      <c r="AW1011" s="13" t="s">
        <v>34</v>
      </c>
      <c r="AX1011" s="13" t="s">
        <v>76</v>
      </c>
      <c r="AY1011" s="178" t="s">
        <v>150</v>
      </c>
    </row>
    <row r="1012" spans="2:51" s="13" customFormat="1" ht="12">
      <c r="B1012" s="176"/>
      <c r="D1012" s="177" t="s">
        <v>158</v>
      </c>
      <c r="E1012" s="178" t="s">
        <v>1</v>
      </c>
      <c r="F1012" s="179" t="s">
        <v>1775</v>
      </c>
      <c r="H1012" s="180">
        <v>29.7</v>
      </c>
      <c r="I1012" s="181"/>
      <c r="L1012" s="176"/>
      <c r="M1012" s="182"/>
      <c r="N1012" s="183"/>
      <c r="O1012" s="183"/>
      <c r="P1012" s="183"/>
      <c r="Q1012" s="183"/>
      <c r="R1012" s="183"/>
      <c r="S1012" s="183"/>
      <c r="T1012" s="184"/>
      <c r="AT1012" s="178" t="s">
        <v>158</v>
      </c>
      <c r="AU1012" s="178" t="s">
        <v>86</v>
      </c>
      <c r="AV1012" s="13" t="s">
        <v>86</v>
      </c>
      <c r="AW1012" s="13" t="s">
        <v>34</v>
      </c>
      <c r="AX1012" s="13" t="s">
        <v>76</v>
      </c>
      <c r="AY1012" s="178" t="s">
        <v>150</v>
      </c>
    </row>
    <row r="1013" spans="2:51" s="13" customFormat="1" ht="12">
      <c r="B1013" s="176"/>
      <c r="D1013" s="177" t="s">
        <v>158</v>
      </c>
      <c r="E1013" s="178" t="s">
        <v>1</v>
      </c>
      <c r="F1013" s="179" t="s">
        <v>1776</v>
      </c>
      <c r="H1013" s="180">
        <v>5.35</v>
      </c>
      <c r="I1013" s="181"/>
      <c r="L1013" s="176"/>
      <c r="M1013" s="182"/>
      <c r="N1013" s="183"/>
      <c r="O1013" s="183"/>
      <c r="P1013" s="183"/>
      <c r="Q1013" s="183"/>
      <c r="R1013" s="183"/>
      <c r="S1013" s="183"/>
      <c r="T1013" s="184"/>
      <c r="AT1013" s="178" t="s">
        <v>158</v>
      </c>
      <c r="AU1013" s="178" t="s">
        <v>86</v>
      </c>
      <c r="AV1013" s="13" t="s">
        <v>86</v>
      </c>
      <c r="AW1013" s="13" t="s">
        <v>34</v>
      </c>
      <c r="AX1013" s="13" t="s">
        <v>76</v>
      </c>
      <c r="AY1013" s="178" t="s">
        <v>150</v>
      </c>
    </row>
    <row r="1014" spans="1:65" s="2" customFormat="1" ht="33" customHeight="1">
      <c r="A1014" s="32"/>
      <c r="B1014" s="161"/>
      <c r="C1014" s="185" t="s">
        <v>1777</v>
      </c>
      <c r="D1014" s="185" t="s">
        <v>168</v>
      </c>
      <c r="E1014" s="186" t="s">
        <v>1778</v>
      </c>
      <c r="F1014" s="187" t="s">
        <v>1779</v>
      </c>
      <c r="G1014" s="188" t="s">
        <v>1415</v>
      </c>
      <c r="H1014" s="189">
        <v>2</v>
      </c>
      <c r="I1014" s="190"/>
      <c r="J1014" s="191">
        <f>ROUND(I1014*H1014,2)</f>
        <v>0</v>
      </c>
      <c r="K1014" s="192"/>
      <c r="L1014" s="193"/>
      <c r="M1014" s="194" t="s">
        <v>1</v>
      </c>
      <c r="N1014" s="195" t="s">
        <v>41</v>
      </c>
      <c r="O1014" s="58"/>
      <c r="P1014" s="172">
        <f>O1014*H1014</f>
        <v>0</v>
      </c>
      <c r="Q1014" s="172">
        <v>0.055</v>
      </c>
      <c r="R1014" s="172">
        <f>Q1014*H1014</f>
        <v>0.11</v>
      </c>
      <c r="S1014" s="172">
        <v>0</v>
      </c>
      <c r="T1014" s="173">
        <f>S1014*H1014</f>
        <v>0</v>
      </c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R1014" s="174" t="s">
        <v>342</v>
      </c>
      <c r="AT1014" s="174" t="s">
        <v>168</v>
      </c>
      <c r="AU1014" s="174" t="s">
        <v>86</v>
      </c>
      <c r="AY1014" s="17" t="s">
        <v>150</v>
      </c>
      <c r="BE1014" s="175">
        <f>IF(N1014="základní",J1014,0)</f>
        <v>0</v>
      </c>
      <c r="BF1014" s="175">
        <f>IF(N1014="snížená",J1014,0)</f>
        <v>0</v>
      </c>
      <c r="BG1014" s="175">
        <f>IF(N1014="zákl. přenesená",J1014,0)</f>
        <v>0</v>
      </c>
      <c r="BH1014" s="175">
        <f>IF(N1014="sníž. přenesená",J1014,0)</f>
        <v>0</v>
      </c>
      <c r="BI1014" s="175">
        <f>IF(N1014="nulová",J1014,0)</f>
        <v>0</v>
      </c>
      <c r="BJ1014" s="17" t="s">
        <v>84</v>
      </c>
      <c r="BK1014" s="175">
        <f>ROUND(I1014*H1014,2)</f>
        <v>0</v>
      </c>
      <c r="BL1014" s="17" t="s">
        <v>233</v>
      </c>
      <c r="BM1014" s="174" t="s">
        <v>1780</v>
      </c>
    </row>
    <row r="1015" spans="1:47" s="2" customFormat="1" ht="19.5">
      <c r="A1015" s="32"/>
      <c r="B1015" s="33"/>
      <c r="C1015" s="32"/>
      <c r="D1015" s="177" t="s">
        <v>335</v>
      </c>
      <c r="E1015" s="32"/>
      <c r="F1015" s="203" t="s">
        <v>1751</v>
      </c>
      <c r="G1015" s="32"/>
      <c r="H1015" s="32"/>
      <c r="I1015" s="96"/>
      <c r="J1015" s="32"/>
      <c r="K1015" s="32"/>
      <c r="L1015" s="33"/>
      <c r="M1015" s="204"/>
      <c r="N1015" s="205"/>
      <c r="O1015" s="58"/>
      <c r="P1015" s="58"/>
      <c r="Q1015" s="58"/>
      <c r="R1015" s="58"/>
      <c r="S1015" s="58"/>
      <c r="T1015" s="59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T1015" s="17" t="s">
        <v>335</v>
      </c>
      <c r="AU1015" s="17" t="s">
        <v>86</v>
      </c>
    </row>
    <row r="1016" spans="2:51" s="13" customFormat="1" ht="22.5">
      <c r="B1016" s="176"/>
      <c r="D1016" s="177" t="s">
        <v>158</v>
      </c>
      <c r="E1016" s="178" t="s">
        <v>1</v>
      </c>
      <c r="F1016" s="179" t="s">
        <v>1781</v>
      </c>
      <c r="H1016" s="180">
        <v>2</v>
      </c>
      <c r="I1016" s="181"/>
      <c r="L1016" s="176"/>
      <c r="M1016" s="182"/>
      <c r="N1016" s="183"/>
      <c r="O1016" s="183"/>
      <c r="P1016" s="183"/>
      <c r="Q1016" s="183"/>
      <c r="R1016" s="183"/>
      <c r="S1016" s="183"/>
      <c r="T1016" s="184"/>
      <c r="AT1016" s="178" t="s">
        <v>158</v>
      </c>
      <c r="AU1016" s="178" t="s">
        <v>86</v>
      </c>
      <c r="AV1016" s="13" t="s">
        <v>86</v>
      </c>
      <c r="AW1016" s="13" t="s">
        <v>34</v>
      </c>
      <c r="AX1016" s="13" t="s">
        <v>76</v>
      </c>
      <c r="AY1016" s="178" t="s">
        <v>150</v>
      </c>
    </row>
    <row r="1017" spans="1:65" s="2" customFormat="1" ht="33" customHeight="1">
      <c r="A1017" s="32"/>
      <c r="B1017" s="161"/>
      <c r="C1017" s="185" t="s">
        <v>1782</v>
      </c>
      <c r="D1017" s="185" t="s">
        <v>168</v>
      </c>
      <c r="E1017" s="186" t="s">
        <v>1783</v>
      </c>
      <c r="F1017" s="187" t="s">
        <v>1784</v>
      </c>
      <c r="G1017" s="188" t="s">
        <v>1415</v>
      </c>
      <c r="H1017" s="189">
        <v>1</v>
      </c>
      <c r="I1017" s="190"/>
      <c r="J1017" s="191">
        <f>ROUND(I1017*H1017,2)</f>
        <v>0</v>
      </c>
      <c r="K1017" s="192"/>
      <c r="L1017" s="193"/>
      <c r="M1017" s="194" t="s">
        <v>1</v>
      </c>
      <c r="N1017" s="195" t="s">
        <v>41</v>
      </c>
      <c r="O1017" s="58"/>
      <c r="P1017" s="172">
        <f>O1017*H1017</f>
        <v>0</v>
      </c>
      <c r="Q1017" s="172">
        <v>0.1</v>
      </c>
      <c r="R1017" s="172">
        <f>Q1017*H1017</f>
        <v>0.1</v>
      </c>
      <c r="S1017" s="172">
        <v>0</v>
      </c>
      <c r="T1017" s="173">
        <f>S1017*H1017</f>
        <v>0</v>
      </c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R1017" s="174" t="s">
        <v>342</v>
      </c>
      <c r="AT1017" s="174" t="s">
        <v>168</v>
      </c>
      <c r="AU1017" s="174" t="s">
        <v>86</v>
      </c>
      <c r="AY1017" s="17" t="s">
        <v>150</v>
      </c>
      <c r="BE1017" s="175">
        <f>IF(N1017="základní",J1017,0)</f>
        <v>0</v>
      </c>
      <c r="BF1017" s="175">
        <f>IF(N1017="snížená",J1017,0)</f>
        <v>0</v>
      </c>
      <c r="BG1017" s="175">
        <f>IF(N1017="zákl. přenesená",J1017,0)</f>
        <v>0</v>
      </c>
      <c r="BH1017" s="175">
        <f>IF(N1017="sníž. přenesená",J1017,0)</f>
        <v>0</v>
      </c>
      <c r="BI1017" s="175">
        <f>IF(N1017="nulová",J1017,0)</f>
        <v>0</v>
      </c>
      <c r="BJ1017" s="17" t="s">
        <v>84</v>
      </c>
      <c r="BK1017" s="175">
        <f>ROUND(I1017*H1017,2)</f>
        <v>0</v>
      </c>
      <c r="BL1017" s="17" t="s">
        <v>233</v>
      </c>
      <c r="BM1017" s="174" t="s">
        <v>1785</v>
      </c>
    </row>
    <row r="1018" spans="1:47" s="2" customFormat="1" ht="19.5">
      <c r="A1018" s="32"/>
      <c r="B1018" s="33"/>
      <c r="C1018" s="32"/>
      <c r="D1018" s="177" t="s">
        <v>335</v>
      </c>
      <c r="E1018" s="32"/>
      <c r="F1018" s="203" t="s">
        <v>1751</v>
      </c>
      <c r="G1018" s="32"/>
      <c r="H1018" s="32"/>
      <c r="I1018" s="96"/>
      <c r="J1018" s="32"/>
      <c r="K1018" s="32"/>
      <c r="L1018" s="33"/>
      <c r="M1018" s="204"/>
      <c r="N1018" s="205"/>
      <c r="O1018" s="58"/>
      <c r="P1018" s="58"/>
      <c r="Q1018" s="58"/>
      <c r="R1018" s="58"/>
      <c r="S1018" s="58"/>
      <c r="T1018" s="59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T1018" s="17" t="s">
        <v>335</v>
      </c>
      <c r="AU1018" s="17" t="s">
        <v>86</v>
      </c>
    </row>
    <row r="1019" spans="2:51" s="13" customFormat="1" ht="22.5">
      <c r="B1019" s="176"/>
      <c r="D1019" s="177" t="s">
        <v>158</v>
      </c>
      <c r="E1019" s="178" t="s">
        <v>1</v>
      </c>
      <c r="F1019" s="179" t="s">
        <v>1786</v>
      </c>
      <c r="H1019" s="180">
        <v>1</v>
      </c>
      <c r="I1019" s="181"/>
      <c r="L1019" s="176"/>
      <c r="M1019" s="182"/>
      <c r="N1019" s="183"/>
      <c r="O1019" s="183"/>
      <c r="P1019" s="183"/>
      <c r="Q1019" s="183"/>
      <c r="R1019" s="183"/>
      <c r="S1019" s="183"/>
      <c r="T1019" s="184"/>
      <c r="AT1019" s="178" t="s">
        <v>158</v>
      </c>
      <c r="AU1019" s="178" t="s">
        <v>86</v>
      </c>
      <c r="AV1019" s="13" t="s">
        <v>86</v>
      </c>
      <c r="AW1019" s="13" t="s">
        <v>34</v>
      </c>
      <c r="AX1019" s="13" t="s">
        <v>76</v>
      </c>
      <c r="AY1019" s="178" t="s">
        <v>150</v>
      </c>
    </row>
    <row r="1020" spans="1:65" s="2" customFormat="1" ht="33" customHeight="1">
      <c r="A1020" s="32"/>
      <c r="B1020" s="161"/>
      <c r="C1020" s="185" t="s">
        <v>1787</v>
      </c>
      <c r="D1020" s="185" t="s">
        <v>168</v>
      </c>
      <c r="E1020" s="186" t="s">
        <v>1788</v>
      </c>
      <c r="F1020" s="187" t="s">
        <v>1789</v>
      </c>
      <c r="G1020" s="188" t="s">
        <v>296</v>
      </c>
      <c r="H1020" s="189">
        <v>40</v>
      </c>
      <c r="I1020" s="190"/>
      <c r="J1020" s="191">
        <f>ROUND(I1020*H1020,2)</f>
        <v>0</v>
      </c>
      <c r="K1020" s="192"/>
      <c r="L1020" s="193"/>
      <c r="M1020" s="194" t="s">
        <v>1</v>
      </c>
      <c r="N1020" s="195" t="s">
        <v>41</v>
      </c>
      <c r="O1020" s="58"/>
      <c r="P1020" s="172">
        <f>O1020*H1020</f>
        <v>0</v>
      </c>
      <c r="Q1020" s="172">
        <v>0.004</v>
      </c>
      <c r="R1020" s="172">
        <f>Q1020*H1020</f>
        <v>0.16</v>
      </c>
      <c r="S1020" s="172">
        <v>0</v>
      </c>
      <c r="T1020" s="173">
        <f>S1020*H1020</f>
        <v>0</v>
      </c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R1020" s="174" t="s">
        <v>342</v>
      </c>
      <c r="AT1020" s="174" t="s">
        <v>168</v>
      </c>
      <c r="AU1020" s="174" t="s">
        <v>86</v>
      </c>
      <c r="AY1020" s="17" t="s">
        <v>150</v>
      </c>
      <c r="BE1020" s="175">
        <f>IF(N1020="základní",J1020,0)</f>
        <v>0</v>
      </c>
      <c r="BF1020" s="175">
        <f>IF(N1020="snížená",J1020,0)</f>
        <v>0</v>
      </c>
      <c r="BG1020" s="175">
        <f>IF(N1020="zákl. přenesená",J1020,0)</f>
        <v>0</v>
      </c>
      <c r="BH1020" s="175">
        <f>IF(N1020="sníž. přenesená",J1020,0)</f>
        <v>0</v>
      </c>
      <c r="BI1020" s="175">
        <f>IF(N1020="nulová",J1020,0)</f>
        <v>0</v>
      </c>
      <c r="BJ1020" s="17" t="s">
        <v>84</v>
      </c>
      <c r="BK1020" s="175">
        <f>ROUND(I1020*H1020,2)</f>
        <v>0</v>
      </c>
      <c r="BL1020" s="17" t="s">
        <v>233</v>
      </c>
      <c r="BM1020" s="174" t="s">
        <v>1790</v>
      </c>
    </row>
    <row r="1021" spans="1:47" s="2" customFormat="1" ht="19.5">
      <c r="A1021" s="32"/>
      <c r="B1021" s="33"/>
      <c r="C1021" s="32"/>
      <c r="D1021" s="177" t="s">
        <v>335</v>
      </c>
      <c r="E1021" s="32"/>
      <c r="F1021" s="203" t="s">
        <v>1751</v>
      </c>
      <c r="G1021" s="32"/>
      <c r="H1021" s="32"/>
      <c r="I1021" s="96"/>
      <c r="J1021" s="32"/>
      <c r="K1021" s="32"/>
      <c r="L1021" s="33"/>
      <c r="M1021" s="204"/>
      <c r="N1021" s="205"/>
      <c r="O1021" s="58"/>
      <c r="P1021" s="58"/>
      <c r="Q1021" s="58"/>
      <c r="R1021" s="58"/>
      <c r="S1021" s="58"/>
      <c r="T1021" s="59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T1021" s="17" t="s">
        <v>335</v>
      </c>
      <c r="AU1021" s="17" t="s">
        <v>86</v>
      </c>
    </row>
    <row r="1022" spans="2:51" s="13" customFormat="1" ht="12">
      <c r="B1022" s="176"/>
      <c r="D1022" s="177" t="s">
        <v>158</v>
      </c>
      <c r="E1022" s="178" t="s">
        <v>1</v>
      </c>
      <c r="F1022" s="179" t="s">
        <v>1772</v>
      </c>
      <c r="H1022" s="180">
        <v>40</v>
      </c>
      <c r="I1022" s="181"/>
      <c r="L1022" s="176"/>
      <c r="M1022" s="182"/>
      <c r="N1022" s="183"/>
      <c r="O1022" s="183"/>
      <c r="P1022" s="183"/>
      <c r="Q1022" s="183"/>
      <c r="R1022" s="183"/>
      <c r="S1022" s="183"/>
      <c r="T1022" s="184"/>
      <c r="AT1022" s="178" t="s">
        <v>158</v>
      </c>
      <c r="AU1022" s="178" t="s">
        <v>86</v>
      </c>
      <c r="AV1022" s="13" t="s">
        <v>86</v>
      </c>
      <c r="AW1022" s="13" t="s">
        <v>34</v>
      </c>
      <c r="AX1022" s="13" t="s">
        <v>76</v>
      </c>
      <c r="AY1022" s="178" t="s">
        <v>150</v>
      </c>
    </row>
    <row r="1023" spans="1:65" s="2" customFormat="1" ht="33" customHeight="1">
      <c r="A1023" s="32"/>
      <c r="B1023" s="161"/>
      <c r="C1023" s="185" t="s">
        <v>1791</v>
      </c>
      <c r="D1023" s="185" t="s">
        <v>168</v>
      </c>
      <c r="E1023" s="186" t="s">
        <v>1792</v>
      </c>
      <c r="F1023" s="187" t="s">
        <v>1793</v>
      </c>
      <c r="G1023" s="188" t="s">
        <v>296</v>
      </c>
      <c r="H1023" s="189">
        <v>30</v>
      </c>
      <c r="I1023" s="190"/>
      <c r="J1023" s="191">
        <f>ROUND(I1023*H1023,2)</f>
        <v>0</v>
      </c>
      <c r="K1023" s="192"/>
      <c r="L1023" s="193"/>
      <c r="M1023" s="194" t="s">
        <v>1</v>
      </c>
      <c r="N1023" s="195" t="s">
        <v>41</v>
      </c>
      <c r="O1023" s="58"/>
      <c r="P1023" s="172">
        <f>O1023*H1023</f>
        <v>0</v>
      </c>
      <c r="Q1023" s="172">
        <v>0.005</v>
      </c>
      <c r="R1023" s="172">
        <f>Q1023*H1023</f>
        <v>0.15</v>
      </c>
      <c r="S1023" s="172">
        <v>0</v>
      </c>
      <c r="T1023" s="173">
        <f>S1023*H1023</f>
        <v>0</v>
      </c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R1023" s="174" t="s">
        <v>342</v>
      </c>
      <c r="AT1023" s="174" t="s">
        <v>168</v>
      </c>
      <c r="AU1023" s="174" t="s">
        <v>86</v>
      </c>
      <c r="AY1023" s="17" t="s">
        <v>150</v>
      </c>
      <c r="BE1023" s="175">
        <f>IF(N1023="základní",J1023,0)</f>
        <v>0</v>
      </c>
      <c r="BF1023" s="175">
        <f>IF(N1023="snížená",J1023,0)</f>
        <v>0</v>
      </c>
      <c r="BG1023" s="175">
        <f>IF(N1023="zákl. přenesená",J1023,0)</f>
        <v>0</v>
      </c>
      <c r="BH1023" s="175">
        <f>IF(N1023="sníž. přenesená",J1023,0)</f>
        <v>0</v>
      </c>
      <c r="BI1023" s="175">
        <f>IF(N1023="nulová",J1023,0)</f>
        <v>0</v>
      </c>
      <c r="BJ1023" s="17" t="s">
        <v>84</v>
      </c>
      <c r="BK1023" s="175">
        <f>ROUND(I1023*H1023,2)</f>
        <v>0</v>
      </c>
      <c r="BL1023" s="17" t="s">
        <v>233</v>
      </c>
      <c r="BM1023" s="174" t="s">
        <v>1794</v>
      </c>
    </row>
    <row r="1024" spans="1:47" s="2" customFormat="1" ht="19.5">
      <c r="A1024" s="32"/>
      <c r="B1024" s="33"/>
      <c r="C1024" s="32"/>
      <c r="D1024" s="177" t="s">
        <v>335</v>
      </c>
      <c r="E1024" s="32"/>
      <c r="F1024" s="203" t="s">
        <v>1751</v>
      </c>
      <c r="G1024" s="32"/>
      <c r="H1024" s="32"/>
      <c r="I1024" s="96"/>
      <c r="J1024" s="32"/>
      <c r="K1024" s="32"/>
      <c r="L1024" s="33"/>
      <c r="M1024" s="204"/>
      <c r="N1024" s="205"/>
      <c r="O1024" s="58"/>
      <c r="P1024" s="58"/>
      <c r="Q1024" s="58"/>
      <c r="R1024" s="58"/>
      <c r="S1024" s="58"/>
      <c r="T1024" s="59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T1024" s="17" t="s">
        <v>335</v>
      </c>
      <c r="AU1024" s="17" t="s">
        <v>86</v>
      </c>
    </row>
    <row r="1025" spans="2:51" s="13" customFormat="1" ht="12">
      <c r="B1025" s="176"/>
      <c r="D1025" s="177" t="s">
        <v>158</v>
      </c>
      <c r="E1025" s="178" t="s">
        <v>1</v>
      </c>
      <c r="F1025" s="179" t="s">
        <v>1773</v>
      </c>
      <c r="H1025" s="180">
        <v>30</v>
      </c>
      <c r="I1025" s="181"/>
      <c r="L1025" s="176"/>
      <c r="M1025" s="182"/>
      <c r="N1025" s="183"/>
      <c r="O1025" s="183"/>
      <c r="P1025" s="183"/>
      <c r="Q1025" s="183"/>
      <c r="R1025" s="183"/>
      <c r="S1025" s="183"/>
      <c r="T1025" s="184"/>
      <c r="AT1025" s="178" t="s">
        <v>158</v>
      </c>
      <c r="AU1025" s="178" t="s">
        <v>86</v>
      </c>
      <c r="AV1025" s="13" t="s">
        <v>86</v>
      </c>
      <c r="AW1025" s="13" t="s">
        <v>34</v>
      </c>
      <c r="AX1025" s="13" t="s">
        <v>76</v>
      </c>
      <c r="AY1025" s="178" t="s">
        <v>150</v>
      </c>
    </row>
    <row r="1026" spans="1:65" s="2" customFormat="1" ht="33" customHeight="1">
      <c r="A1026" s="32"/>
      <c r="B1026" s="161"/>
      <c r="C1026" s="185" t="s">
        <v>1795</v>
      </c>
      <c r="D1026" s="185" t="s">
        <v>168</v>
      </c>
      <c r="E1026" s="186" t="s">
        <v>1796</v>
      </c>
      <c r="F1026" s="187" t="s">
        <v>1797</v>
      </c>
      <c r="G1026" s="188" t="s">
        <v>179</v>
      </c>
      <c r="H1026" s="189">
        <v>10</v>
      </c>
      <c r="I1026" s="190"/>
      <c r="J1026" s="191">
        <f>ROUND(I1026*H1026,2)</f>
        <v>0</v>
      </c>
      <c r="K1026" s="192"/>
      <c r="L1026" s="193"/>
      <c r="M1026" s="194" t="s">
        <v>1</v>
      </c>
      <c r="N1026" s="195" t="s">
        <v>41</v>
      </c>
      <c r="O1026" s="58"/>
      <c r="P1026" s="172">
        <f>O1026*H1026</f>
        <v>0</v>
      </c>
      <c r="Q1026" s="172">
        <v>0.004</v>
      </c>
      <c r="R1026" s="172">
        <f>Q1026*H1026</f>
        <v>0.04</v>
      </c>
      <c r="S1026" s="172">
        <v>0</v>
      </c>
      <c r="T1026" s="173">
        <f>S1026*H1026</f>
        <v>0</v>
      </c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R1026" s="174" t="s">
        <v>342</v>
      </c>
      <c r="AT1026" s="174" t="s">
        <v>168</v>
      </c>
      <c r="AU1026" s="174" t="s">
        <v>86</v>
      </c>
      <c r="AY1026" s="17" t="s">
        <v>150</v>
      </c>
      <c r="BE1026" s="175">
        <f>IF(N1026="základní",J1026,0)</f>
        <v>0</v>
      </c>
      <c r="BF1026" s="175">
        <f>IF(N1026="snížená",J1026,0)</f>
        <v>0</v>
      </c>
      <c r="BG1026" s="175">
        <f>IF(N1026="zákl. přenesená",J1026,0)</f>
        <v>0</v>
      </c>
      <c r="BH1026" s="175">
        <f>IF(N1026="sníž. přenesená",J1026,0)</f>
        <v>0</v>
      </c>
      <c r="BI1026" s="175">
        <f>IF(N1026="nulová",J1026,0)</f>
        <v>0</v>
      </c>
      <c r="BJ1026" s="17" t="s">
        <v>84</v>
      </c>
      <c r="BK1026" s="175">
        <f>ROUND(I1026*H1026,2)</f>
        <v>0</v>
      </c>
      <c r="BL1026" s="17" t="s">
        <v>233</v>
      </c>
      <c r="BM1026" s="174" t="s">
        <v>1798</v>
      </c>
    </row>
    <row r="1027" spans="1:47" s="2" customFormat="1" ht="19.5">
      <c r="A1027" s="32"/>
      <c r="B1027" s="33"/>
      <c r="C1027" s="32"/>
      <c r="D1027" s="177" t="s">
        <v>335</v>
      </c>
      <c r="E1027" s="32"/>
      <c r="F1027" s="203" t="s">
        <v>1751</v>
      </c>
      <c r="G1027" s="32"/>
      <c r="H1027" s="32"/>
      <c r="I1027" s="96"/>
      <c r="J1027" s="32"/>
      <c r="K1027" s="32"/>
      <c r="L1027" s="33"/>
      <c r="M1027" s="204"/>
      <c r="N1027" s="205"/>
      <c r="O1027" s="58"/>
      <c r="P1027" s="58"/>
      <c r="Q1027" s="58"/>
      <c r="R1027" s="58"/>
      <c r="S1027" s="58"/>
      <c r="T1027" s="59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T1027" s="17" t="s">
        <v>335</v>
      </c>
      <c r="AU1027" s="17" t="s">
        <v>86</v>
      </c>
    </row>
    <row r="1028" spans="2:51" s="13" customFormat="1" ht="12">
      <c r="B1028" s="176"/>
      <c r="D1028" s="177" t="s">
        <v>158</v>
      </c>
      <c r="E1028" s="178" t="s">
        <v>1</v>
      </c>
      <c r="F1028" s="179" t="s">
        <v>1799</v>
      </c>
      <c r="H1028" s="180">
        <v>10</v>
      </c>
      <c r="I1028" s="181"/>
      <c r="L1028" s="176"/>
      <c r="M1028" s="182"/>
      <c r="N1028" s="183"/>
      <c r="O1028" s="183"/>
      <c r="P1028" s="183"/>
      <c r="Q1028" s="183"/>
      <c r="R1028" s="183"/>
      <c r="S1028" s="183"/>
      <c r="T1028" s="184"/>
      <c r="AT1028" s="178" t="s">
        <v>158</v>
      </c>
      <c r="AU1028" s="178" t="s">
        <v>86</v>
      </c>
      <c r="AV1028" s="13" t="s">
        <v>86</v>
      </c>
      <c r="AW1028" s="13" t="s">
        <v>34</v>
      </c>
      <c r="AX1028" s="13" t="s">
        <v>76</v>
      </c>
      <c r="AY1028" s="178" t="s">
        <v>150</v>
      </c>
    </row>
    <row r="1029" spans="1:65" s="2" customFormat="1" ht="33" customHeight="1">
      <c r="A1029" s="32"/>
      <c r="B1029" s="161"/>
      <c r="C1029" s="185" t="s">
        <v>1800</v>
      </c>
      <c r="D1029" s="185" t="s">
        <v>168</v>
      </c>
      <c r="E1029" s="186" t="s">
        <v>1801</v>
      </c>
      <c r="F1029" s="187" t="s">
        <v>1802</v>
      </c>
      <c r="G1029" s="188" t="s">
        <v>179</v>
      </c>
      <c r="H1029" s="189">
        <v>18</v>
      </c>
      <c r="I1029" s="190"/>
      <c r="J1029" s="191">
        <f>ROUND(I1029*H1029,2)</f>
        <v>0</v>
      </c>
      <c r="K1029" s="192"/>
      <c r="L1029" s="193"/>
      <c r="M1029" s="194" t="s">
        <v>1</v>
      </c>
      <c r="N1029" s="195" t="s">
        <v>41</v>
      </c>
      <c r="O1029" s="58"/>
      <c r="P1029" s="172">
        <f>O1029*H1029</f>
        <v>0</v>
      </c>
      <c r="Q1029" s="172">
        <v>0.01003</v>
      </c>
      <c r="R1029" s="172">
        <f>Q1029*H1029</f>
        <v>0.18054</v>
      </c>
      <c r="S1029" s="172">
        <v>0</v>
      </c>
      <c r="T1029" s="173">
        <f>S1029*H1029</f>
        <v>0</v>
      </c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R1029" s="174" t="s">
        <v>342</v>
      </c>
      <c r="AT1029" s="174" t="s">
        <v>168</v>
      </c>
      <c r="AU1029" s="174" t="s">
        <v>86</v>
      </c>
      <c r="AY1029" s="17" t="s">
        <v>150</v>
      </c>
      <c r="BE1029" s="175">
        <f>IF(N1029="základní",J1029,0)</f>
        <v>0</v>
      </c>
      <c r="BF1029" s="175">
        <f>IF(N1029="snížená",J1029,0)</f>
        <v>0</v>
      </c>
      <c r="BG1029" s="175">
        <f>IF(N1029="zákl. přenesená",J1029,0)</f>
        <v>0</v>
      </c>
      <c r="BH1029" s="175">
        <f>IF(N1029="sníž. přenesená",J1029,0)</f>
        <v>0</v>
      </c>
      <c r="BI1029" s="175">
        <f>IF(N1029="nulová",J1029,0)</f>
        <v>0</v>
      </c>
      <c r="BJ1029" s="17" t="s">
        <v>84</v>
      </c>
      <c r="BK1029" s="175">
        <f>ROUND(I1029*H1029,2)</f>
        <v>0</v>
      </c>
      <c r="BL1029" s="17" t="s">
        <v>233</v>
      </c>
      <c r="BM1029" s="174" t="s">
        <v>1803</v>
      </c>
    </row>
    <row r="1030" spans="1:47" s="2" customFormat="1" ht="19.5">
      <c r="A1030" s="32"/>
      <c r="B1030" s="33"/>
      <c r="C1030" s="32"/>
      <c r="D1030" s="177" t="s">
        <v>335</v>
      </c>
      <c r="E1030" s="32"/>
      <c r="F1030" s="203" t="s">
        <v>1751</v>
      </c>
      <c r="G1030" s="32"/>
      <c r="H1030" s="32"/>
      <c r="I1030" s="96"/>
      <c r="J1030" s="32"/>
      <c r="K1030" s="32"/>
      <c r="L1030" s="33"/>
      <c r="M1030" s="204"/>
      <c r="N1030" s="205"/>
      <c r="O1030" s="58"/>
      <c r="P1030" s="58"/>
      <c r="Q1030" s="58"/>
      <c r="R1030" s="58"/>
      <c r="S1030" s="58"/>
      <c r="T1030" s="59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T1030" s="17" t="s">
        <v>335</v>
      </c>
      <c r="AU1030" s="17" t="s">
        <v>86</v>
      </c>
    </row>
    <row r="1031" spans="2:51" s="13" customFormat="1" ht="12">
      <c r="B1031" s="176"/>
      <c r="D1031" s="177" t="s">
        <v>158</v>
      </c>
      <c r="E1031" s="178" t="s">
        <v>1</v>
      </c>
      <c r="F1031" s="179" t="s">
        <v>1804</v>
      </c>
      <c r="H1031" s="180">
        <v>18</v>
      </c>
      <c r="I1031" s="181"/>
      <c r="L1031" s="176"/>
      <c r="M1031" s="182"/>
      <c r="N1031" s="183"/>
      <c r="O1031" s="183"/>
      <c r="P1031" s="183"/>
      <c r="Q1031" s="183"/>
      <c r="R1031" s="183"/>
      <c r="S1031" s="183"/>
      <c r="T1031" s="184"/>
      <c r="AT1031" s="178" t="s">
        <v>158</v>
      </c>
      <c r="AU1031" s="178" t="s">
        <v>86</v>
      </c>
      <c r="AV1031" s="13" t="s">
        <v>86</v>
      </c>
      <c r="AW1031" s="13" t="s">
        <v>34</v>
      </c>
      <c r="AX1031" s="13" t="s">
        <v>76</v>
      </c>
      <c r="AY1031" s="178" t="s">
        <v>150</v>
      </c>
    </row>
    <row r="1032" spans="1:65" s="2" customFormat="1" ht="33" customHeight="1">
      <c r="A1032" s="32"/>
      <c r="B1032" s="161"/>
      <c r="C1032" s="185" t="s">
        <v>1805</v>
      </c>
      <c r="D1032" s="185" t="s">
        <v>168</v>
      </c>
      <c r="E1032" s="186" t="s">
        <v>1806</v>
      </c>
      <c r="F1032" s="187" t="s">
        <v>1807</v>
      </c>
      <c r="G1032" s="188" t="s">
        <v>179</v>
      </c>
      <c r="H1032" s="189">
        <v>1</v>
      </c>
      <c r="I1032" s="190"/>
      <c r="J1032" s="191">
        <f>ROUND(I1032*H1032,2)</f>
        <v>0</v>
      </c>
      <c r="K1032" s="192"/>
      <c r="L1032" s="193"/>
      <c r="M1032" s="194" t="s">
        <v>1</v>
      </c>
      <c r="N1032" s="195" t="s">
        <v>41</v>
      </c>
      <c r="O1032" s="58"/>
      <c r="P1032" s="172">
        <f>O1032*H1032</f>
        <v>0</v>
      </c>
      <c r="Q1032" s="172">
        <v>0.03</v>
      </c>
      <c r="R1032" s="172">
        <f>Q1032*H1032</f>
        <v>0.03</v>
      </c>
      <c r="S1032" s="172">
        <v>0</v>
      </c>
      <c r="T1032" s="173">
        <f>S1032*H1032</f>
        <v>0</v>
      </c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R1032" s="174" t="s">
        <v>342</v>
      </c>
      <c r="AT1032" s="174" t="s">
        <v>168</v>
      </c>
      <c r="AU1032" s="174" t="s">
        <v>86</v>
      </c>
      <c r="AY1032" s="17" t="s">
        <v>150</v>
      </c>
      <c r="BE1032" s="175">
        <f>IF(N1032="základní",J1032,0)</f>
        <v>0</v>
      </c>
      <c r="BF1032" s="175">
        <f>IF(N1032="snížená",J1032,0)</f>
        <v>0</v>
      </c>
      <c r="BG1032" s="175">
        <f>IF(N1032="zákl. přenesená",J1032,0)</f>
        <v>0</v>
      </c>
      <c r="BH1032" s="175">
        <f>IF(N1032="sníž. přenesená",J1032,0)</f>
        <v>0</v>
      </c>
      <c r="BI1032" s="175">
        <f>IF(N1032="nulová",J1032,0)</f>
        <v>0</v>
      </c>
      <c r="BJ1032" s="17" t="s">
        <v>84</v>
      </c>
      <c r="BK1032" s="175">
        <f>ROUND(I1032*H1032,2)</f>
        <v>0</v>
      </c>
      <c r="BL1032" s="17" t="s">
        <v>233</v>
      </c>
      <c r="BM1032" s="174" t="s">
        <v>1808</v>
      </c>
    </row>
    <row r="1033" spans="1:47" s="2" customFormat="1" ht="19.5">
      <c r="A1033" s="32"/>
      <c r="B1033" s="33"/>
      <c r="C1033" s="32"/>
      <c r="D1033" s="177" t="s">
        <v>335</v>
      </c>
      <c r="E1033" s="32"/>
      <c r="F1033" s="203" t="s">
        <v>1751</v>
      </c>
      <c r="G1033" s="32"/>
      <c r="H1033" s="32"/>
      <c r="I1033" s="96"/>
      <c r="J1033" s="32"/>
      <c r="K1033" s="32"/>
      <c r="L1033" s="33"/>
      <c r="M1033" s="204"/>
      <c r="N1033" s="205"/>
      <c r="O1033" s="58"/>
      <c r="P1033" s="58"/>
      <c r="Q1033" s="58"/>
      <c r="R1033" s="58"/>
      <c r="S1033" s="58"/>
      <c r="T1033" s="59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T1033" s="17" t="s">
        <v>335</v>
      </c>
      <c r="AU1033" s="17" t="s">
        <v>86</v>
      </c>
    </row>
    <row r="1034" spans="2:51" s="13" customFormat="1" ht="12">
      <c r="B1034" s="176"/>
      <c r="D1034" s="177" t="s">
        <v>158</v>
      </c>
      <c r="E1034" s="178" t="s">
        <v>1</v>
      </c>
      <c r="F1034" s="179" t="s">
        <v>1809</v>
      </c>
      <c r="H1034" s="180">
        <v>1</v>
      </c>
      <c r="I1034" s="181"/>
      <c r="L1034" s="176"/>
      <c r="M1034" s="182"/>
      <c r="N1034" s="183"/>
      <c r="O1034" s="183"/>
      <c r="P1034" s="183"/>
      <c r="Q1034" s="183"/>
      <c r="R1034" s="183"/>
      <c r="S1034" s="183"/>
      <c r="T1034" s="184"/>
      <c r="AT1034" s="178" t="s">
        <v>158</v>
      </c>
      <c r="AU1034" s="178" t="s">
        <v>86</v>
      </c>
      <c r="AV1034" s="13" t="s">
        <v>86</v>
      </c>
      <c r="AW1034" s="13" t="s">
        <v>34</v>
      </c>
      <c r="AX1034" s="13" t="s">
        <v>76</v>
      </c>
      <c r="AY1034" s="178" t="s">
        <v>150</v>
      </c>
    </row>
    <row r="1035" spans="1:65" s="2" customFormat="1" ht="21.75" customHeight="1">
      <c r="A1035" s="32"/>
      <c r="B1035" s="161"/>
      <c r="C1035" s="162" t="s">
        <v>1810</v>
      </c>
      <c r="D1035" s="162" t="s">
        <v>152</v>
      </c>
      <c r="E1035" s="163" t="s">
        <v>1811</v>
      </c>
      <c r="F1035" s="164" t="s">
        <v>1812</v>
      </c>
      <c r="G1035" s="165" t="s">
        <v>296</v>
      </c>
      <c r="H1035" s="166">
        <v>130.88</v>
      </c>
      <c r="I1035" s="167"/>
      <c r="J1035" s="168">
        <f>ROUND(I1035*H1035,2)</f>
        <v>0</v>
      </c>
      <c r="K1035" s="169"/>
      <c r="L1035" s="33"/>
      <c r="M1035" s="170" t="s">
        <v>1</v>
      </c>
      <c r="N1035" s="171" t="s">
        <v>41</v>
      </c>
      <c r="O1035" s="58"/>
      <c r="P1035" s="172">
        <f>O1035*H1035</f>
        <v>0</v>
      </c>
      <c r="Q1035" s="172">
        <v>0.001</v>
      </c>
      <c r="R1035" s="172">
        <f>Q1035*H1035</f>
        <v>0.13088</v>
      </c>
      <c r="S1035" s="172">
        <v>0</v>
      </c>
      <c r="T1035" s="173">
        <f>S1035*H1035</f>
        <v>0</v>
      </c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R1035" s="174" t="s">
        <v>233</v>
      </c>
      <c r="AT1035" s="174" t="s">
        <v>152</v>
      </c>
      <c r="AU1035" s="174" t="s">
        <v>86</v>
      </c>
      <c r="AY1035" s="17" t="s">
        <v>150</v>
      </c>
      <c r="BE1035" s="175">
        <f>IF(N1035="základní",J1035,0)</f>
        <v>0</v>
      </c>
      <c r="BF1035" s="175">
        <f>IF(N1035="snížená",J1035,0)</f>
        <v>0</v>
      </c>
      <c r="BG1035" s="175">
        <f>IF(N1035="zákl. přenesená",J1035,0)</f>
        <v>0</v>
      </c>
      <c r="BH1035" s="175">
        <f>IF(N1035="sníž. přenesená",J1035,0)</f>
        <v>0</v>
      </c>
      <c r="BI1035" s="175">
        <f>IF(N1035="nulová",J1035,0)</f>
        <v>0</v>
      </c>
      <c r="BJ1035" s="17" t="s">
        <v>84</v>
      </c>
      <c r="BK1035" s="175">
        <f>ROUND(I1035*H1035,2)</f>
        <v>0</v>
      </c>
      <c r="BL1035" s="17" t="s">
        <v>233</v>
      </c>
      <c r="BM1035" s="174" t="s">
        <v>1813</v>
      </c>
    </row>
    <row r="1036" spans="1:47" s="2" customFormat="1" ht="19.5">
      <c r="A1036" s="32"/>
      <c r="B1036" s="33"/>
      <c r="C1036" s="32"/>
      <c r="D1036" s="177" t="s">
        <v>335</v>
      </c>
      <c r="E1036" s="32"/>
      <c r="F1036" s="203" t="s">
        <v>1742</v>
      </c>
      <c r="G1036" s="32"/>
      <c r="H1036" s="32"/>
      <c r="I1036" s="96"/>
      <c r="J1036" s="32"/>
      <c r="K1036" s="32"/>
      <c r="L1036" s="33"/>
      <c r="M1036" s="204"/>
      <c r="N1036" s="205"/>
      <c r="O1036" s="58"/>
      <c r="P1036" s="58"/>
      <c r="Q1036" s="58"/>
      <c r="R1036" s="58"/>
      <c r="S1036" s="58"/>
      <c r="T1036" s="59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T1036" s="17" t="s">
        <v>335</v>
      </c>
      <c r="AU1036" s="17" t="s">
        <v>86</v>
      </c>
    </row>
    <row r="1037" spans="2:51" s="13" customFormat="1" ht="12">
      <c r="B1037" s="176"/>
      <c r="D1037" s="177" t="s">
        <v>158</v>
      </c>
      <c r="E1037" s="178" t="s">
        <v>1</v>
      </c>
      <c r="F1037" s="179" t="s">
        <v>1814</v>
      </c>
      <c r="H1037" s="180">
        <v>39.6</v>
      </c>
      <c r="I1037" s="181"/>
      <c r="L1037" s="176"/>
      <c r="M1037" s="182"/>
      <c r="N1037" s="183"/>
      <c r="O1037" s="183"/>
      <c r="P1037" s="183"/>
      <c r="Q1037" s="183"/>
      <c r="R1037" s="183"/>
      <c r="S1037" s="183"/>
      <c r="T1037" s="184"/>
      <c r="AT1037" s="178" t="s">
        <v>158</v>
      </c>
      <c r="AU1037" s="178" t="s">
        <v>86</v>
      </c>
      <c r="AV1037" s="13" t="s">
        <v>86</v>
      </c>
      <c r="AW1037" s="13" t="s">
        <v>34</v>
      </c>
      <c r="AX1037" s="13" t="s">
        <v>76</v>
      </c>
      <c r="AY1037" s="178" t="s">
        <v>150</v>
      </c>
    </row>
    <row r="1038" spans="2:51" s="13" customFormat="1" ht="12">
      <c r="B1038" s="176"/>
      <c r="D1038" s="177" t="s">
        <v>158</v>
      </c>
      <c r="E1038" s="178" t="s">
        <v>1</v>
      </c>
      <c r="F1038" s="179" t="s">
        <v>1815</v>
      </c>
      <c r="H1038" s="180">
        <v>91.28</v>
      </c>
      <c r="I1038" s="181"/>
      <c r="L1038" s="176"/>
      <c r="M1038" s="182"/>
      <c r="N1038" s="183"/>
      <c r="O1038" s="183"/>
      <c r="P1038" s="183"/>
      <c r="Q1038" s="183"/>
      <c r="R1038" s="183"/>
      <c r="S1038" s="183"/>
      <c r="T1038" s="184"/>
      <c r="AT1038" s="178" t="s">
        <v>158</v>
      </c>
      <c r="AU1038" s="178" t="s">
        <v>86</v>
      </c>
      <c r="AV1038" s="13" t="s">
        <v>86</v>
      </c>
      <c r="AW1038" s="13" t="s">
        <v>34</v>
      </c>
      <c r="AX1038" s="13" t="s">
        <v>76</v>
      </c>
      <c r="AY1038" s="178" t="s">
        <v>150</v>
      </c>
    </row>
    <row r="1039" spans="1:65" s="2" customFormat="1" ht="33" customHeight="1">
      <c r="A1039" s="32"/>
      <c r="B1039" s="161"/>
      <c r="C1039" s="185" t="s">
        <v>1816</v>
      </c>
      <c r="D1039" s="185" t="s">
        <v>168</v>
      </c>
      <c r="E1039" s="186" t="s">
        <v>1817</v>
      </c>
      <c r="F1039" s="187" t="s">
        <v>1818</v>
      </c>
      <c r="G1039" s="188" t="s">
        <v>179</v>
      </c>
      <c r="H1039" s="189">
        <v>11</v>
      </c>
      <c r="I1039" s="190"/>
      <c r="J1039" s="191">
        <f>ROUND(I1039*H1039,2)</f>
        <v>0</v>
      </c>
      <c r="K1039" s="192"/>
      <c r="L1039" s="193"/>
      <c r="M1039" s="194" t="s">
        <v>1</v>
      </c>
      <c r="N1039" s="195" t="s">
        <v>41</v>
      </c>
      <c r="O1039" s="58"/>
      <c r="P1039" s="172">
        <f>O1039*H1039</f>
        <v>0</v>
      </c>
      <c r="Q1039" s="172">
        <v>0.01</v>
      </c>
      <c r="R1039" s="172">
        <f>Q1039*H1039</f>
        <v>0.11</v>
      </c>
      <c r="S1039" s="172">
        <v>0</v>
      </c>
      <c r="T1039" s="173">
        <f>S1039*H1039</f>
        <v>0</v>
      </c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R1039" s="174" t="s">
        <v>342</v>
      </c>
      <c r="AT1039" s="174" t="s">
        <v>168</v>
      </c>
      <c r="AU1039" s="174" t="s">
        <v>86</v>
      </c>
      <c r="AY1039" s="17" t="s">
        <v>150</v>
      </c>
      <c r="BE1039" s="175">
        <f>IF(N1039="základní",J1039,0)</f>
        <v>0</v>
      </c>
      <c r="BF1039" s="175">
        <f>IF(N1039="snížená",J1039,0)</f>
        <v>0</v>
      </c>
      <c r="BG1039" s="175">
        <f>IF(N1039="zákl. přenesená",J1039,0)</f>
        <v>0</v>
      </c>
      <c r="BH1039" s="175">
        <f>IF(N1039="sníž. přenesená",J1039,0)</f>
        <v>0</v>
      </c>
      <c r="BI1039" s="175">
        <f>IF(N1039="nulová",J1039,0)</f>
        <v>0</v>
      </c>
      <c r="BJ1039" s="17" t="s">
        <v>84</v>
      </c>
      <c r="BK1039" s="175">
        <f>ROUND(I1039*H1039,2)</f>
        <v>0</v>
      </c>
      <c r="BL1039" s="17" t="s">
        <v>233</v>
      </c>
      <c r="BM1039" s="174" t="s">
        <v>1819</v>
      </c>
    </row>
    <row r="1040" spans="1:47" s="2" customFormat="1" ht="19.5">
      <c r="A1040" s="32"/>
      <c r="B1040" s="33"/>
      <c r="C1040" s="32"/>
      <c r="D1040" s="177" t="s">
        <v>335</v>
      </c>
      <c r="E1040" s="32"/>
      <c r="F1040" s="203" t="s">
        <v>1751</v>
      </c>
      <c r="G1040" s="32"/>
      <c r="H1040" s="32"/>
      <c r="I1040" s="96"/>
      <c r="J1040" s="32"/>
      <c r="K1040" s="32"/>
      <c r="L1040" s="33"/>
      <c r="M1040" s="204"/>
      <c r="N1040" s="205"/>
      <c r="O1040" s="58"/>
      <c r="P1040" s="58"/>
      <c r="Q1040" s="58"/>
      <c r="R1040" s="58"/>
      <c r="S1040" s="58"/>
      <c r="T1040" s="59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T1040" s="17" t="s">
        <v>335</v>
      </c>
      <c r="AU1040" s="17" t="s">
        <v>86</v>
      </c>
    </row>
    <row r="1041" spans="2:51" s="13" customFormat="1" ht="12">
      <c r="B1041" s="176"/>
      <c r="D1041" s="177" t="s">
        <v>158</v>
      </c>
      <c r="E1041" s="178" t="s">
        <v>1</v>
      </c>
      <c r="F1041" s="179" t="s">
        <v>1820</v>
      </c>
      <c r="H1041" s="180">
        <v>11</v>
      </c>
      <c r="I1041" s="181"/>
      <c r="L1041" s="176"/>
      <c r="M1041" s="182"/>
      <c r="N1041" s="183"/>
      <c r="O1041" s="183"/>
      <c r="P1041" s="183"/>
      <c r="Q1041" s="183"/>
      <c r="R1041" s="183"/>
      <c r="S1041" s="183"/>
      <c r="T1041" s="184"/>
      <c r="AT1041" s="178" t="s">
        <v>158</v>
      </c>
      <c r="AU1041" s="178" t="s">
        <v>86</v>
      </c>
      <c r="AV1041" s="13" t="s">
        <v>86</v>
      </c>
      <c r="AW1041" s="13" t="s">
        <v>34</v>
      </c>
      <c r="AX1041" s="13" t="s">
        <v>76</v>
      </c>
      <c r="AY1041" s="178" t="s">
        <v>150</v>
      </c>
    </row>
    <row r="1042" spans="1:65" s="2" customFormat="1" ht="33" customHeight="1">
      <c r="A1042" s="32"/>
      <c r="B1042" s="161"/>
      <c r="C1042" s="185" t="s">
        <v>1821</v>
      </c>
      <c r="D1042" s="185" t="s">
        <v>168</v>
      </c>
      <c r="E1042" s="186" t="s">
        <v>1822</v>
      </c>
      <c r="F1042" s="187" t="s">
        <v>1823</v>
      </c>
      <c r="G1042" s="188" t="s">
        <v>179</v>
      </c>
      <c r="H1042" s="189">
        <v>14</v>
      </c>
      <c r="I1042" s="190"/>
      <c r="J1042" s="191">
        <f>ROUND(I1042*H1042,2)</f>
        <v>0</v>
      </c>
      <c r="K1042" s="192"/>
      <c r="L1042" s="193"/>
      <c r="M1042" s="194" t="s">
        <v>1</v>
      </c>
      <c r="N1042" s="195" t="s">
        <v>41</v>
      </c>
      <c r="O1042" s="58"/>
      <c r="P1042" s="172">
        <f>O1042*H1042</f>
        <v>0</v>
      </c>
      <c r="Q1042" s="172">
        <v>0.02</v>
      </c>
      <c r="R1042" s="172">
        <f>Q1042*H1042</f>
        <v>0.28</v>
      </c>
      <c r="S1042" s="172">
        <v>0</v>
      </c>
      <c r="T1042" s="173">
        <f>S1042*H1042</f>
        <v>0</v>
      </c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R1042" s="174" t="s">
        <v>342</v>
      </c>
      <c r="AT1042" s="174" t="s">
        <v>168</v>
      </c>
      <c r="AU1042" s="174" t="s">
        <v>86</v>
      </c>
      <c r="AY1042" s="17" t="s">
        <v>150</v>
      </c>
      <c r="BE1042" s="175">
        <f>IF(N1042="základní",J1042,0)</f>
        <v>0</v>
      </c>
      <c r="BF1042" s="175">
        <f>IF(N1042="snížená",J1042,0)</f>
        <v>0</v>
      </c>
      <c r="BG1042" s="175">
        <f>IF(N1042="zákl. přenesená",J1042,0)</f>
        <v>0</v>
      </c>
      <c r="BH1042" s="175">
        <f>IF(N1042="sníž. přenesená",J1042,0)</f>
        <v>0</v>
      </c>
      <c r="BI1042" s="175">
        <f>IF(N1042="nulová",J1042,0)</f>
        <v>0</v>
      </c>
      <c r="BJ1042" s="17" t="s">
        <v>84</v>
      </c>
      <c r="BK1042" s="175">
        <f>ROUND(I1042*H1042,2)</f>
        <v>0</v>
      </c>
      <c r="BL1042" s="17" t="s">
        <v>233</v>
      </c>
      <c r="BM1042" s="174" t="s">
        <v>1824</v>
      </c>
    </row>
    <row r="1043" spans="1:47" s="2" customFormat="1" ht="19.5">
      <c r="A1043" s="32"/>
      <c r="B1043" s="33"/>
      <c r="C1043" s="32"/>
      <c r="D1043" s="177" t="s">
        <v>335</v>
      </c>
      <c r="E1043" s="32"/>
      <c r="F1043" s="203" t="s">
        <v>1751</v>
      </c>
      <c r="G1043" s="32"/>
      <c r="H1043" s="32"/>
      <c r="I1043" s="96"/>
      <c r="J1043" s="32"/>
      <c r="K1043" s="32"/>
      <c r="L1043" s="33"/>
      <c r="M1043" s="204"/>
      <c r="N1043" s="205"/>
      <c r="O1043" s="58"/>
      <c r="P1043" s="58"/>
      <c r="Q1043" s="58"/>
      <c r="R1043" s="58"/>
      <c r="S1043" s="58"/>
      <c r="T1043" s="59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T1043" s="17" t="s">
        <v>335</v>
      </c>
      <c r="AU1043" s="17" t="s">
        <v>86</v>
      </c>
    </row>
    <row r="1044" spans="2:51" s="13" customFormat="1" ht="12">
      <c r="B1044" s="176"/>
      <c r="D1044" s="177" t="s">
        <v>158</v>
      </c>
      <c r="E1044" s="178" t="s">
        <v>1</v>
      </c>
      <c r="F1044" s="179" t="s">
        <v>1825</v>
      </c>
      <c r="H1044" s="180">
        <v>14</v>
      </c>
      <c r="I1044" s="181"/>
      <c r="L1044" s="176"/>
      <c r="M1044" s="182"/>
      <c r="N1044" s="183"/>
      <c r="O1044" s="183"/>
      <c r="P1044" s="183"/>
      <c r="Q1044" s="183"/>
      <c r="R1044" s="183"/>
      <c r="S1044" s="183"/>
      <c r="T1044" s="184"/>
      <c r="AT1044" s="178" t="s">
        <v>158</v>
      </c>
      <c r="AU1044" s="178" t="s">
        <v>86</v>
      </c>
      <c r="AV1044" s="13" t="s">
        <v>86</v>
      </c>
      <c r="AW1044" s="13" t="s">
        <v>34</v>
      </c>
      <c r="AX1044" s="13" t="s">
        <v>76</v>
      </c>
      <c r="AY1044" s="178" t="s">
        <v>150</v>
      </c>
    </row>
    <row r="1045" spans="1:65" s="2" customFormat="1" ht="21.75" customHeight="1">
      <c r="A1045" s="32"/>
      <c r="B1045" s="161"/>
      <c r="C1045" s="162" t="s">
        <v>1826</v>
      </c>
      <c r="D1045" s="162" t="s">
        <v>152</v>
      </c>
      <c r="E1045" s="163" t="s">
        <v>1827</v>
      </c>
      <c r="F1045" s="164" t="s">
        <v>1828</v>
      </c>
      <c r="G1045" s="165" t="s">
        <v>155</v>
      </c>
      <c r="H1045" s="166">
        <v>1.4</v>
      </c>
      <c r="I1045" s="167"/>
      <c r="J1045" s="168">
        <f>ROUND(I1045*H1045,2)</f>
        <v>0</v>
      </c>
      <c r="K1045" s="169"/>
      <c r="L1045" s="33"/>
      <c r="M1045" s="170" t="s">
        <v>1</v>
      </c>
      <c r="N1045" s="171" t="s">
        <v>41</v>
      </c>
      <c r="O1045" s="58"/>
      <c r="P1045" s="172">
        <f>O1045*H1045</f>
        <v>0</v>
      </c>
      <c r="Q1045" s="172">
        <v>0.00108</v>
      </c>
      <c r="R1045" s="172">
        <f>Q1045*H1045</f>
        <v>0.0015119999999999999</v>
      </c>
      <c r="S1045" s="172">
        <v>0</v>
      </c>
      <c r="T1045" s="173">
        <f>S1045*H1045</f>
        <v>0</v>
      </c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R1045" s="174" t="s">
        <v>233</v>
      </c>
      <c r="AT1045" s="174" t="s">
        <v>152</v>
      </c>
      <c r="AU1045" s="174" t="s">
        <v>86</v>
      </c>
      <c r="AY1045" s="17" t="s">
        <v>150</v>
      </c>
      <c r="BE1045" s="175">
        <f>IF(N1045="základní",J1045,0)</f>
        <v>0</v>
      </c>
      <c r="BF1045" s="175">
        <f>IF(N1045="snížená",J1045,0)</f>
        <v>0</v>
      </c>
      <c r="BG1045" s="175">
        <f>IF(N1045="zákl. přenesená",J1045,0)</f>
        <v>0</v>
      </c>
      <c r="BH1045" s="175">
        <f>IF(N1045="sníž. přenesená",J1045,0)</f>
        <v>0</v>
      </c>
      <c r="BI1045" s="175">
        <f>IF(N1045="nulová",J1045,0)</f>
        <v>0</v>
      </c>
      <c r="BJ1045" s="17" t="s">
        <v>84</v>
      </c>
      <c r="BK1045" s="175">
        <f>ROUND(I1045*H1045,2)</f>
        <v>0</v>
      </c>
      <c r="BL1045" s="17" t="s">
        <v>233</v>
      </c>
      <c r="BM1045" s="174" t="s">
        <v>1829</v>
      </c>
    </row>
    <row r="1046" spans="2:51" s="13" customFormat="1" ht="22.5">
      <c r="B1046" s="176"/>
      <c r="D1046" s="177" t="s">
        <v>158</v>
      </c>
      <c r="E1046" s="178" t="s">
        <v>1</v>
      </c>
      <c r="F1046" s="179" t="s">
        <v>1830</v>
      </c>
      <c r="H1046" s="180">
        <v>1.4</v>
      </c>
      <c r="I1046" s="181"/>
      <c r="L1046" s="176"/>
      <c r="M1046" s="182"/>
      <c r="N1046" s="183"/>
      <c r="O1046" s="183"/>
      <c r="P1046" s="183"/>
      <c r="Q1046" s="183"/>
      <c r="R1046" s="183"/>
      <c r="S1046" s="183"/>
      <c r="T1046" s="184"/>
      <c r="AT1046" s="178" t="s">
        <v>158</v>
      </c>
      <c r="AU1046" s="178" t="s">
        <v>86</v>
      </c>
      <c r="AV1046" s="13" t="s">
        <v>86</v>
      </c>
      <c r="AW1046" s="13" t="s">
        <v>34</v>
      </c>
      <c r="AX1046" s="13" t="s">
        <v>76</v>
      </c>
      <c r="AY1046" s="178" t="s">
        <v>150</v>
      </c>
    </row>
    <row r="1047" spans="2:63" s="12" customFormat="1" ht="22.9" customHeight="1">
      <c r="B1047" s="148"/>
      <c r="D1047" s="149" t="s">
        <v>75</v>
      </c>
      <c r="E1047" s="159" t="s">
        <v>1831</v>
      </c>
      <c r="F1047" s="159" t="s">
        <v>1832</v>
      </c>
      <c r="I1047" s="151"/>
      <c r="J1047" s="160">
        <f>BK1047</f>
        <v>0</v>
      </c>
      <c r="L1047" s="148"/>
      <c r="M1047" s="153"/>
      <c r="N1047" s="154"/>
      <c r="O1047" s="154"/>
      <c r="P1047" s="155">
        <f>SUM(P1048:P1064)</f>
        <v>0</v>
      </c>
      <c r="Q1047" s="154"/>
      <c r="R1047" s="155">
        <f>SUM(R1048:R1064)</f>
        <v>0.8495188800000001</v>
      </c>
      <c r="S1047" s="154"/>
      <c r="T1047" s="156">
        <f>SUM(T1048:T1064)</f>
        <v>0.07151452</v>
      </c>
      <c r="AR1047" s="149" t="s">
        <v>86</v>
      </c>
      <c r="AT1047" s="157" t="s">
        <v>75</v>
      </c>
      <c r="AU1047" s="157" t="s">
        <v>84</v>
      </c>
      <c r="AY1047" s="149" t="s">
        <v>150</v>
      </c>
      <c r="BK1047" s="158">
        <f>SUM(BK1048:BK1064)</f>
        <v>0</v>
      </c>
    </row>
    <row r="1048" spans="1:65" s="2" customFormat="1" ht="16.5" customHeight="1">
      <c r="A1048" s="32"/>
      <c r="B1048" s="161"/>
      <c r="C1048" s="162" t="s">
        <v>1833</v>
      </c>
      <c r="D1048" s="162" t="s">
        <v>152</v>
      </c>
      <c r="E1048" s="163" t="s">
        <v>1834</v>
      </c>
      <c r="F1048" s="164" t="s">
        <v>1835</v>
      </c>
      <c r="G1048" s="165" t="s">
        <v>155</v>
      </c>
      <c r="H1048" s="166">
        <v>230.692</v>
      </c>
      <c r="I1048" s="167"/>
      <c r="J1048" s="168">
        <f>ROUND(I1048*H1048,2)</f>
        <v>0</v>
      </c>
      <c r="K1048" s="169"/>
      <c r="L1048" s="33"/>
      <c r="M1048" s="170" t="s">
        <v>1</v>
      </c>
      <c r="N1048" s="171" t="s">
        <v>41</v>
      </c>
      <c r="O1048" s="58"/>
      <c r="P1048" s="172">
        <f>O1048*H1048</f>
        <v>0</v>
      </c>
      <c r="Q1048" s="172">
        <v>0.001</v>
      </c>
      <c r="R1048" s="172">
        <f>Q1048*H1048</f>
        <v>0.230692</v>
      </c>
      <c r="S1048" s="172">
        <v>0.00031</v>
      </c>
      <c r="T1048" s="173">
        <f>S1048*H1048</f>
        <v>0.07151452</v>
      </c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R1048" s="174" t="s">
        <v>233</v>
      </c>
      <c r="AT1048" s="174" t="s">
        <v>152</v>
      </c>
      <c r="AU1048" s="174" t="s">
        <v>86</v>
      </c>
      <c r="AY1048" s="17" t="s">
        <v>150</v>
      </c>
      <c r="BE1048" s="175">
        <f>IF(N1048="základní",J1048,0)</f>
        <v>0</v>
      </c>
      <c r="BF1048" s="175">
        <f>IF(N1048="snížená",J1048,0)</f>
        <v>0</v>
      </c>
      <c r="BG1048" s="175">
        <f>IF(N1048="zákl. přenesená",J1048,0)</f>
        <v>0</v>
      </c>
      <c r="BH1048" s="175">
        <f>IF(N1048="sníž. přenesená",J1048,0)</f>
        <v>0</v>
      </c>
      <c r="BI1048" s="175">
        <f>IF(N1048="nulová",J1048,0)</f>
        <v>0</v>
      </c>
      <c r="BJ1048" s="17" t="s">
        <v>84</v>
      </c>
      <c r="BK1048" s="175">
        <f>ROUND(I1048*H1048,2)</f>
        <v>0</v>
      </c>
      <c r="BL1048" s="17" t="s">
        <v>233</v>
      </c>
      <c r="BM1048" s="174" t="s">
        <v>1836</v>
      </c>
    </row>
    <row r="1049" spans="2:51" s="13" customFormat="1" ht="12">
      <c r="B1049" s="176"/>
      <c r="D1049" s="177" t="s">
        <v>158</v>
      </c>
      <c r="E1049" s="178" t="s">
        <v>1</v>
      </c>
      <c r="F1049" s="179" t="s">
        <v>223</v>
      </c>
      <c r="H1049" s="180">
        <v>215.6</v>
      </c>
      <c r="I1049" s="181"/>
      <c r="L1049" s="176"/>
      <c r="M1049" s="182"/>
      <c r="N1049" s="183"/>
      <c r="O1049" s="183"/>
      <c r="P1049" s="183"/>
      <c r="Q1049" s="183"/>
      <c r="R1049" s="183"/>
      <c r="S1049" s="183"/>
      <c r="T1049" s="184"/>
      <c r="AT1049" s="178" t="s">
        <v>158</v>
      </c>
      <c r="AU1049" s="178" t="s">
        <v>86</v>
      </c>
      <c r="AV1049" s="13" t="s">
        <v>86</v>
      </c>
      <c r="AW1049" s="13" t="s">
        <v>34</v>
      </c>
      <c r="AX1049" s="13" t="s">
        <v>76</v>
      </c>
      <c r="AY1049" s="178" t="s">
        <v>150</v>
      </c>
    </row>
    <row r="1050" spans="2:51" s="13" customFormat="1" ht="22.5">
      <c r="B1050" s="176"/>
      <c r="D1050" s="177" t="s">
        <v>158</v>
      </c>
      <c r="E1050" s="178" t="s">
        <v>1</v>
      </c>
      <c r="F1050" s="179" t="s">
        <v>224</v>
      </c>
      <c r="H1050" s="180">
        <v>15.092</v>
      </c>
      <c r="I1050" s="181"/>
      <c r="L1050" s="176"/>
      <c r="M1050" s="182"/>
      <c r="N1050" s="183"/>
      <c r="O1050" s="183"/>
      <c r="P1050" s="183"/>
      <c r="Q1050" s="183"/>
      <c r="R1050" s="183"/>
      <c r="S1050" s="183"/>
      <c r="T1050" s="184"/>
      <c r="AT1050" s="178" t="s">
        <v>158</v>
      </c>
      <c r="AU1050" s="178" t="s">
        <v>86</v>
      </c>
      <c r="AV1050" s="13" t="s">
        <v>86</v>
      </c>
      <c r="AW1050" s="13" t="s">
        <v>34</v>
      </c>
      <c r="AX1050" s="13" t="s">
        <v>76</v>
      </c>
      <c r="AY1050" s="178" t="s">
        <v>150</v>
      </c>
    </row>
    <row r="1051" spans="1:65" s="2" customFormat="1" ht="21.75" customHeight="1">
      <c r="A1051" s="32"/>
      <c r="B1051" s="161"/>
      <c r="C1051" s="162" t="s">
        <v>1837</v>
      </c>
      <c r="D1051" s="162" t="s">
        <v>152</v>
      </c>
      <c r="E1051" s="163" t="s">
        <v>1838</v>
      </c>
      <c r="F1051" s="164" t="s">
        <v>1839</v>
      </c>
      <c r="G1051" s="165" t="s">
        <v>155</v>
      </c>
      <c r="H1051" s="166">
        <v>1262.912</v>
      </c>
      <c r="I1051" s="167"/>
      <c r="J1051" s="168">
        <f>ROUND(I1051*H1051,2)</f>
        <v>0</v>
      </c>
      <c r="K1051" s="169"/>
      <c r="L1051" s="33"/>
      <c r="M1051" s="170" t="s">
        <v>1</v>
      </c>
      <c r="N1051" s="171" t="s">
        <v>41</v>
      </c>
      <c r="O1051" s="58"/>
      <c r="P1051" s="172">
        <f>O1051*H1051</f>
        <v>0</v>
      </c>
      <c r="Q1051" s="172">
        <v>0.0002</v>
      </c>
      <c r="R1051" s="172">
        <f>Q1051*H1051</f>
        <v>0.25258240000000004</v>
      </c>
      <c r="S1051" s="172">
        <v>0</v>
      </c>
      <c r="T1051" s="173">
        <f>S1051*H1051</f>
        <v>0</v>
      </c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R1051" s="174" t="s">
        <v>233</v>
      </c>
      <c r="AT1051" s="174" t="s">
        <v>152</v>
      </c>
      <c r="AU1051" s="174" t="s">
        <v>86</v>
      </c>
      <c r="AY1051" s="17" t="s">
        <v>150</v>
      </c>
      <c r="BE1051" s="175">
        <f>IF(N1051="základní",J1051,0)</f>
        <v>0</v>
      </c>
      <c r="BF1051" s="175">
        <f>IF(N1051="snížená",J1051,0)</f>
        <v>0</v>
      </c>
      <c r="BG1051" s="175">
        <f>IF(N1051="zákl. přenesená",J1051,0)</f>
        <v>0</v>
      </c>
      <c r="BH1051" s="175">
        <f>IF(N1051="sníž. přenesená",J1051,0)</f>
        <v>0</v>
      </c>
      <c r="BI1051" s="175">
        <f>IF(N1051="nulová",J1051,0)</f>
        <v>0</v>
      </c>
      <c r="BJ1051" s="17" t="s">
        <v>84</v>
      </c>
      <c r="BK1051" s="175">
        <f>ROUND(I1051*H1051,2)</f>
        <v>0</v>
      </c>
      <c r="BL1051" s="17" t="s">
        <v>233</v>
      </c>
      <c r="BM1051" s="174" t="s">
        <v>1840</v>
      </c>
    </row>
    <row r="1052" spans="2:51" s="13" customFormat="1" ht="12">
      <c r="B1052" s="176"/>
      <c r="D1052" s="177" t="s">
        <v>158</v>
      </c>
      <c r="E1052" s="178" t="s">
        <v>1</v>
      </c>
      <c r="F1052" s="179" t="s">
        <v>1841</v>
      </c>
      <c r="H1052" s="180">
        <v>1000</v>
      </c>
      <c r="I1052" s="181"/>
      <c r="L1052" s="176"/>
      <c r="M1052" s="182"/>
      <c r="N1052" s="183"/>
      <c r="O1052" s="183"/>
      <c r="P1052" s="183"/>
      <c r="Q1052" s="183"/>
      <c r="R1052" s="183"/>
      <c r="S1052" s="183"/>
      <c r="T1052" s="184"/>
      <c r="AT1052" s="178" t="s">
        <v>158</v>
      </c>
      <c r="AU1052" s="178" t="s">
        <v>86</v>
      </c>
      <c r="AV1052" s="13" t="s">
        <v>86</v>
      </c>
      <c r="AW1052" s="13" t="s">
        <v>34</v>
      </c>
      <c r="AX1052" s="13" t="s">
        <v>76</v>
      </c>
      <c r="AY1052" s="178" t="s">
        <v>150</v>
      </c>
    </row>
    <row r="1053" spans="2:51" s="13" customFormat="1" ht="12">
      <c r="B1053" s="176"/>
      <c r="D1053" s="177" t="s">
        <v>158</v>
      </c>
      <c r="E1053" s="178" t="s">
        <v>1</v>
      </c>
      <c r="F1053" s="179" t="s">
        <v>1842</v>
      </c>
      <c r="H1053" s="180">
        <v>26.214</v>
      </c>
      <c r="I1053" s="181"/>
      <c r="L1053" s="176"/>
      <c r="M1053" s="182"/>
      <c r="N1053" s="183"/>
      <c r="O1053" s="183"/>
      <c r="P1053" s="183"/>
      <c r="Q1053" s="183"/>
      <c r="R1053" s="183"/>
      <c r="S1053" s="183"/>
      <c r="T1053" s="184"/>
      <c r="AT1053" s="178" t="s">
        <v>158</v>
      </c>
      <c r="AU1053" s="178" t="s">
        <v>86</v>
      </c>
      <c r="AV1053" s="13" t="s">
        <v>86</v>
      </c>
      <c r="AW1053" s="13" t="s">
        <v>34</v>
      </c>
      <c r="AX1053" s="13" t="s">
        <v>76</v>
      </c>
      <c r="AY1053" s="178" t="s">
        <v>150</v>
      </c>
    </row>
    <row r="1054" spans="2:51" s="13" customFormat="1" ht="12">
      <c r="B1054" s="176"/>
      <c r="D1054" s="177" t="s">
        <v>158</v>
      </c>
      <c r="E1054" s="178" t="s">
        <v>1</v>
      </c>
      <c r="F1054" s="179" t="s">
        <v>1843</v>
      </c>
      <c r="H1054" s="180">
        <v>6.006</v>
      </c>
      <c r="I1054" s="181"/>
      <c r="L1054" s="176"/>
      <c r="M1054" s="182"/>
      <c r="N1054" s="183"/>
      <c r="O1054" s="183"/>
      <c r="P1054" s="183"/>
      <c r="Q1054" s="183"/>
      <c r="R1054" s="183"/>
      <c r="S1054" s="183"/>
      <c r="T1054" s="184"/>
      <c r="AT1054" s="178" t="s">
        <v>158</v>
      </c>
      <c r="AU1054" s="178" t="s">
        <v>86</v>
      </c>
      <c r="AV1054" s="13" t="s">
        <v>86</v>
      </c>
      <c r="AW1054" s="13" t="s">
        <v>34</v>
      </c>
      <c r="AX1054" s="13" t="s">
        <v>76</v>
      </c>
      <c r="AY1054" s="178" t="s">
        <v>150</v>
      </c>
    </row>
    <row r="1055" spans="2:51" s="14" customFormat="1" ht="12">
      <c r="B1055" s="196"/>
      <c r="D1055" s="177" t="s">
        <v>158</v>
      </c>
      <c r="E1055" s="197" t="s">
        <v>1</v>
      </c>
      <c r="F1055" s="198" t="s">
        <v>1844</v>
      </c>
      <c r="H1055" s="197" t="s">
        <v>1</v>
      </c>
      <c r="I1055" s="199"/>
      <c r="L1055" s="196"/>
      <c r="M1055" s="200"/>
      <c r="N1055" s="201"/>
      <c r="O1055" s="201"/>
      <c r="P1055" s="201"/>
      <c r="Q1055" s="201"/>
      <c r="R1055" s="201"/>
      <c r="S1055" s="201"/>
      <c r="T1055" s="202"/>
      <c r="AT1055" s="197" t="s">
        <v>158</v>
      </c>
      <c r="AU1055" s="197" t="s">
        <v>86</v>
      </c>
      <c r="AV1055" s="14" t="s">
        <v>84</v>
      </c>
      <c r="AW1055" s="14" t="s">
        <v>34</v>
      </c>
      <c r="AX1055" s="14" t="s">
        <v>76</v>
      </c>
      <c r="AY1055" s="197" t="s">
        <v>150</v>
      </c>
    </row>
    <row r="1056" spans="2:51" s="13" customFormat="1" ht="12">
      <c r="B1056" s="176"/>
      <c r="D1056" s="177" t="s">
        <v>158</v>
      </c>
      <c r="E1056" s="178" t="s">
        <v>1</v>
      </c>
      <c r="F1056" s="179" t="s">
        <v>1845</v>
      </c>
      <c r="H1056" s="180">
        <v>215.6</v>
      </c>
      <c r="I1056" s="181"/>
      <c r="L1056" s="176"/>
      <c r="M1056" s="182"/>
      <c r="N1056" s="183"/>
      <c r="O1056" s="183"/>
      <c r="P1056" s="183"/>
      <c r="Q1056" s="183"/>
      <c r="R1056" s="183"/>
      <c r="S1056" s="183"/>
      <c r="T1056" s="184"/>
      <c r="AT1056" s="178" t="s">
        <v>158</v>
      </c>
      <c r="AU1056" s="178" t="s">
        <v>86</v>
      </c>
      <c r="AV1056" s="13" t="s">
        <v>86</v>
      </c>
      <c r="AW1056" s="13" t="s">
        <v>34</v>
      </c>
      <c r="AX1056" s="13" t="s">
        <v>76</v>
      </c>
      <c r="AY1056" s="178" t="s">
        <v>150</v>
      </c>
    </row>
    <row r="1057" spans="2:51" s="13" customFormat="1" ht="22.5">
      <c r="B1057" s="176"/>
      <c r="D1057" s="177" t="s">
        <v>158</v>
      </c>
      <c r="E1057" s="178" t="s">
        <v>1</v>
      </c>
      <c r="F1057" s="179" t="s">
        <v>224</v>
      </c>
      <c r="H1057" s="180">
        <v>15.092</v>
      </c>
      <c r="I1057" s="181"/>
      <c r="L1057" s="176"/>
      <c r="M1057" s="182"/>
      <c r="N1057" s="183"/>
      <c r="O1057" s="183"/>
      <c r="P1057" s="183"/>
      <c r="Q1057" s="183"/>
      <c r="R1057" s="183"/>
      <c r="S1057" s="183"/>
      <c r="T1057" s="184"/>
      <c r="AT1057" s="178" t="s">
        <v>158</v>
      </c>
      <c r="AU1057" s="178" t="s">
        <v>86</v>
      </c>
      <c r="AV1057" s="13" t="s">
        <v>86</v>
      </c>
      <c r="AW1057" s="13" t="s">
        <v>34</v>
      </c>
      <c r="AX1057" s="13" t="s">
        <v>76</v>
      </c>
      <c r="AY1057" s="178" t="s">
        <v>150</v>
      </c>
    </row>
    <row r="1058" spans="1:65" s="2" customFormat="1" ht="21.75" customHeight="1">
      <c r="A1058" s="32"/>
      <c r="B1058" s="161"/>
      <c r="C1058" s="162" t="s">
        <v>1846</v>
      </c>
      <c r="D1058" s="162" t="s">
        <v>152</v>
      </c>
      <c r="E1058" s="163" t="s">
        <v>1847</v>
      </c>
      <c r="F1058" s="164" t="s">
        <v>1848</v>
      </c>
      <c r="G1058" s="165" t="s">
        <v>155</v>
      </c>
      <c r="H1058" s="166">
        <v>1262.912</v>
      </c>
      <c r="I1058" s="167"/>
      <c r="J1058" s="168">
        <f>ROUND(I1058*H1058,2)</f>
        <v>0</v>
      </c>
      <c r="K1058" s="169"/>
      <c r="L1058" s="33"/>
      <c r="M1058" s="170" t="s">
        <v>1</v>
      </c>
      <c r="N1058" s="171" t="s">
        <v>41</v>
      </c>
      <c r="O1058" s="58"/>
      <c r="P1058" s="172">
        <f>O1058*H1058</f>
        <v>0</v>
      </c>
      <c r="Q1058" s="172">
        <v>0.00029</v>
      </c>
      <c r="R1058" s="172">
        <f>Q1058*H1058</f>
        <v>0.36624448000000004</v>
      </c>
      <c r="S1058" s="172">
        <v>0</v>
      </c>
      <c r="T1058" s="173">
        <f>S1058*H1058</f>
        <v>0</v>
      </c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R1058" s="174" t="s">
        <v>233</v>
      </c>
      <c r="AT1058" s="174" t="s">
        <v>152</v>
      </c>
      <c r="AU1058" s="174" t="s">
        <v>86</v>
      </c>
      <c r="AY1058" s="17" t="s">
        <v>150</v>
      </c>
      <c r="BE1058" s="175">
        <f>IF(N1058="základní",J1058,0)</f>
        <v>0</v>
      </c>
      <c r="BF1058" s="175">
        <f>IF(N1058="snížená",J1058,0)</f>
        <v>0</v>
      </c>
      <c r="BG1058" s="175">
        <f>IF(N1058="zákl. přenesená",J1058,0)</f>
        <v>0</v>
      </c>
      <c r="BH1058" s="175">
        <f>IF(N1058="sníž. přenesená",J1058,0)</f>
        <v>0</v>
      </c>
      <c r="BI1058" s="175">
        <f>IF(N1058="nulová",J1058,0)</f>
        <v>0</v>
      </c>
      <c r="BJ1058" s="17" t="s">
        <v>84</v>
      </c>
      <c r="BK1058" s="175">
        <f>ROUND(I1058*H1058,2)</f>
        <v>0</v>
      </c>
      <c r="BL1058" s="17" t="s">
        <v>233</v>
      </c>
      <c r="BM1058" s="174" t="s">
        <v>1849</v>
      </c>
    </row>
    <row r="1059" spans="2:51" s="13" customFormat="1" ht="12">
      <c r="B1059" s="176"/>
      <c r="D1059" s="177" t="s">
        <v>158</v>
      </c>
      <c r="E1059" s="178" t="s">
        <v>1</v>
      </c>
      <c r="F1059" s="179" t="s">
        <v>1841</v>
      </c>
      <c r="H1059" s="180">
        <v>1000</v>
      </c>
      <c r="I1059" s="181"/>
      <c r="L1059" s="176"/>
      <c r="M1059" s="182"/>
      <c r="N1059" s="183"/>
      <c r="O1059" s="183"/>
      <c r="P1059" s="183"/>
      <c r="Q1059" s="183"/>
      <c r="R1059" s="183"/>
      <c r="S1059" s="183"/>
      <c r="T1059" s="184"/>
      <c r="AT1059" s="178" t="s">
        <v>158</v>
      </c>
      <c r="AU1059" s="178" t="s">
        <v>86</v>
      </c>
      <c r="AV1059" s="13" t="s">
        <v>86</v>
      </c>
      <c r="AW1059" s="13" t="s">
        <v>34</v>
      </c>
      <c r="AX1059" s="13" t="s">
        <v>76</v>
      </c>
      <c r="AY1059" s="178" t="s">
        <v>150</v>
      </c>
    </row>
    <row r="1060" spans="2:51" s="13" customFormat="1" ht="12">
      <c r="B1060" s="176"/>
      <c r="D1060" s="177" t="s">
        <v>158</v>
      </c>
      <c r="E1060" s="178" t="s">
        <v>1</v>
      </c>
      <c r="F1060" s="179" t="s">
        <v>1842</v>
      </c>
      <c r="H1060" s="180">
        <v>26.214</v>
      </c>
      <c r="I1060" s="181"/>
      <c r="L1060" s="176"/>
      <c r="M1060" s="182"/>
      <c r="N1060" s="183"/>
      <c r="O1060" s="183"/>
      <c r="P1060" s="183"/>
      <c r="Q1060" s="183"/>
      <c r="R1060" s="183"/>
      <c r="S1060" s="183"/>
      <c r="T1060" s="184"/>
      <c r="AT1060" s="178" t="s">
        <v>158</v>
      </c>
      <c r="AU1060" s="178" t="s">
        <v>86</v>
      </c>
      <c r="AV1060" s="13" t="s">
        <v>86</v>
      </c>
      <c r="AW1060" s="13" t="s">
        <v>34</v>
      </c>
      <c r="AX1060" s="13" t="s">
        <v>76</v>
      </c>
      <c r="AY1060" s="178" t="s">
        <v>150</v>
      </c>
    </row>
    <row r="1061" spans="2:51" s="13" customFormat="1" ht="12">
      <c r="B1061" s="176"/>
      <c r="D1061" s="177" t="s">
        <v>158</v>
      </c>
      <c r="E1061" s="178" t="s">
        <v>1</v>
      </c>
      <c r="F1061" s="179" t="s">
        <v>1843</v>
      </c>
      <c r="H1061" s="180">
        <v>6.006</v>
      </c>
      <c r="I1061" s="181"/>
      <c r="L1061" s="176"/>
      <c r="M1061" s="182"/>
      <c r="N1061" s="183"/>
      <c r="O1061" s="183"/>
      <c r="P1061" s="183"/>
      <c r="Q1061" s="183"/>
      <c r="R1061" s="183"/>
      <c r="S1061" s="183"/>
      <c r="T1061" s="184"/>
      <c r="AT1061" s="178" t="s">
        <v>158</v>
      </c>
      <c r="AU1061" s="178" t="s">
        <v>86</v>
      </c>
      <c r="AV1061" s="13" t="s">
        <v>86</v>
      </c>
      <c r="AW1061" s="13" t="s">
        <v>34</v>
      </c>
      <c r="AX1061" s="13" t="s">
        <v>76</v>
      </c>
      <c r="AY1061" s="178" t="s">
        <v>150</v>
      </c>
    </row>
    <row r="1062" spans="2:51" s="14" customFormat="1" ht="12">
      <c r="B1062" s="196"/>
      <c r="D1062" s="177" t="s">
        <v>158</v>
      </c>
      <c r="E1062" s="197" t="s">
        <v>1</v>
      </c>
      <c r="F1062" s="198" t="s">
        <v>1844</v>
      </c>
      <c r="H1062" s="197" t="s">
        <v>1</v>
      </c>
      <c r="I1062" s="199"/>
      <c r="L1062" s="196"/>
      <c r="M1062" s="200"/>
      <c r="N1062" s="201"/>
      <c r="O1062" s="201"/>
      <c r="P1062" s="201"/>
      <c r="Q1062" s="201"/>
      <c r="R1062" s="201"/>
      <c r="S1062" s="201"/>
      <c r="T1062" s="202"/>
      <c r="AT1062" s="197" t="s">
        <v>158</v>
      </c>
      <c r="AU1062" s="197" t="s">
        <v>86</v>
      </c>
      <c r="AV1062" s="14" t="s">
        <v>84</v>
      </c>
      <c r="AW1062" s="14" t="s">
        <v>34</v>
      </c>
      <c r="AX1062" s="14" t="s">
        <v>76</v>
      </c>
      <c r="AY1062" s="197" t="s">
        <v>150</v>
      </c>
    </row>
    <row r="1063" spans="2:51" s="13" customFormat="1" ht="12">
      <c r="B1063" s="176"/>
      <c r="D1063" s="177" t="s">
        <v>158</v>
      </c>
      <c r="E1063" s="178" t="s">
        <v>1</v>
      </c>
      <c r="F1063" s="179" t="s">
        <v>1845</v>
      </c>
      <c r="H1063" s="180">
        <v>215.6</v>
      </c>
      <c r="I1063" s="181"/>
      <c r="L1063" s="176"/>
      <c r="M1063" s="182"/>
      <c r="N1063" s="183"/>
      <c r="O1063" s="183"/>
      <c r="P1063" s="183"/>
      <c r="Q1063" s="183"/>
      <c r="R1063" s="183"/>
      <c r="S1063" s="183"/>
      <c r="T1063" s="184"/>
      <c r="AT1063" s="178" t="s">
        <v>158</v>
      </c>
      <c r="AU1063" s="178" t="s">
        <v>86</v>
      </c>
      <c r="AV1063" s="13" t="s">
        <v>86</v>
      </c>
      <c r="AW1063" s="13" t="s">
        <v>34</v>
      </c>
      <c r="AX1063" s="13" t="s">
        <v>76</v>
      </c>
      <c r="AY1063" s="178" t="s">
        <v>150</v>
      </c>
    </row>
    <row r="1064" spans="2:51" s="13" customFormat="1" ht="22.5">
      <c r="B1064" s="176"/>
      <c r="D1064" s="177" t="s">
        <v>158</v>
      </c>
      <c r="E1064" s="178" t="s">
        <v>1</v>
      </c>
      <c r="F1064" s="179" t="s">
        <v>224</v>
      </c>
      <c r="H1064" s="180">
        <v>15.092</v>
      </c>
      <c r="I1064" s="181"/>
      <c r="L1064" s="176"/>
      <c r="M1064" s="182"/>
      <c r="N1064" s="183"/>
      <c r="O1064" s="183"/>
      <c r="P1064" s="183"/>
      <c r="Q1064" s="183"/>
      <c r="R1064" s="183"/>
      <c r="S1064" s="183"/>
      <c r="T1064" s="184"/>
      <c r="AT1064" s="178" t="s">
        <v>158</v>
      </c>
      <c r="AU1064" s="178" t="s">
        <v>86</v>
      </c>
      <c r="AV1064" s="13" t="s">
        <v>86</v>
      </c>
      <c r="AW1064" s="13" t="s">
        <v>34</v>
      </c>
      <c r="AX1064" s="13" t="s">
        <v>76</v>
      </c>
      <c r="AY1064" s="178" t="s">
        <v>150</v>
      </c>
    </row>
    <row r="1065" spans="2:63" s="12" customFormat="1" ht="22.9" customHeight="1">
      <c r="B1065" s="148"/>
      <c r="D1065" s="149" t="s">
        <v>75</v>
      </c>
      <c r="E1065" s="159" t="s">
        <v>1850</v>
      </c>
      <c r="F1065" s="159" t="s">
        <v>1851</v>
      </c>
      <c r="I1065" s="151"/>
      <c r="J1065" s="160">
        <f>BK1065</f>
        <v>0</v>
      </c>
      <c r="L1065" s="148"/>
      <c r="M1065" s="153"/>
      <c r="N1065" s="154"/>
      <c r="O1065" s="154"/>
      <c r="P1065" s="155">
        <f>SUM(P1066:P1081)</f>
        <v>0</v>
      </c>
      <c r="Q1065" s="154"/>
      <c r="R1065" s="155">
        <f>SUM(R1066:R1081)</f>
        <v>0.18676180000000003</v>
      </c>
      <c r="S1065" s="154"/>
      <c r="T1065" s="156">
        <f>SUM(T1066:T1081)</f>
        <v>0</v>
      </c>
      <c r="AR1065" s="149" t="s">
        <v>86</v>
      </c>
      <c r="AT1065" s="157" t="s">
        <v>75</v>
      </c>
      <c r="AU1065" s="157" t="s">
        <v>84</v>
      </c>
      <c r="AY1065" s="149" t="s">
        <v>150</v>
      </c>
      <c r="BK1065" s="158">
        <f>SUM(BK1066:BK1081)</f>
        <v>0</v>
      </c>
    </row>
    <row r="1066" spans="1:65" s="2" customFormat="1" ht="21.75" customHeight="1">
      <c r="A1066" s="32"/>
      <c r="B1066" s="161"/>
      <c r="C1066" s="162" t="s">
        <v>1852</v>
      </c>
      <c r="D1066" s="162" t="s">
        <v>152</v>
      </c>
      <c r="E1066" s="163" t="s">
        <v>1853</v>
      </c>
      <c r="F1066" s="164" t="s">
        <v>1854</v>
      </c>
      <c r="G1066" s="165" t="s">
        <v>155</v>
      </c>
      <c r="H1066" s="166">
        <v>95.98</v>
      </c>
      <c r="I1066" s="167"/>
      <c r="J1066" s="168">
        <f>ROUND(I1066*H1066,2)</f>
        <v>0</v>
      </c>
      <c r="K1066" s="169"/>
      <c r="L1066" s="33"/>
      <c r="M1066" s="170" t="s">
        <v>1</v>
      </c>
      <c r="N1066" s="171" t="s">
        <v>41</v>
      </c>
      <c r="O1066" s="58"/>
      <c r="P1066" s="172">
        <f>O1066*H1066</f>
        <v>0</v>
      </c>
      <c r="Q1066" s="172">
        <v>0.00027</v>
      </c>
      <c r="R1066" s="172">
        <f>Q1066*H1066</f>
        <v>0.025914600000000003</v>
      </c>
      <c r="S1066" s="172">
        <v>0</v>
      </c>
      <c r="T1066" s="173">
        <f>S1066*H1066</f>
        <v>0</v>
      </c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R1066" s="174" t="s">
        <v>233</v>
      </c>
      <c r="AT1066" s="174" t="s">
        <v>152</v>
      </c>
      <c r="AU1066" s="174" t="s">
        <v>86</v>
      </c>
      <c r="AY1066" s="17" t="s">
        <v>150</v>
      </c>
      <c r="BE1066" s="175">
        <f>IF(N1066="základní",J1066,0)</f>
        <v>0</v>
      </c>
      <c r="BF1066" s="175">
        <f>IF(N1066="snížená",J1066,0)</f>
        <v>0</v>
      </c>
      <c r="BG1066" s="175">
        <f>IF(N1066="zákl. přenesená",J1066,0)</f>
        <v>0</v>
      </c>
      <c r="BH1066" s="175">
        <f>IF(N1066="sníž. přenesená",J1066,0)</f>
        <v>0</v>
      </c>
      <c r="BI1066" s="175">
        <f>IF(N1066="nulová",J1066,0)</f>
        <v>0</v>
      </c>
      <c r="BJ1066" s="17" t="s">
        <v>84</v>
      </c>
      <c r="BK1066" s="175">
        <f>ROUND(I1066*H1066,2)</f>
        <v>0</v>
      </c>
      <c r="BL1066" s="17" t="s">
        <v>233</v>
      </c>
      <c r="BM1066" s="174" t="s">
        <v>1855</v>
      </c>
    </row>
    <row r="1067" spans="2:51" s="13" customFormat="1" ht="12">
      <c r="B1067" s="176"/>
      <c r="D1067" s="177" t="s">
        <v>158</v>
      </c>
      <c r="E1067" s="178" t="s">
        <v>1</v>
      </c>
      <c r="F1067" s="179" t="s">
        <v>1184</v>
      </c>
      <c r="H1067" s="180">
        <v>15.750000000000002</v>
      </c>
      <c r="I1067" s="181"/>
      <c r="L1067" s="176"/>
      <c r="M1067" s="182"/>
      <c r="N1067" s="183"/>
      <c r="O1067" s="183"/>
      <c r="P1067" s="183"/>
      <c r="Q1067" s="183"/>
      <c r="R1067" s="183"/>
      <c r="S1067" s="183"/>
      <c r="T1067" s="184"/>
      <c r="AT1067" s="178" t="s">
        <v>158</v>
      </c>
      <c r="AU1067" s="178" t="s">
        <v>86</v>
      </c>
      <c r="AV1067" s="13" t="s">
        <v>86</v>
      </c>
      <c r="AW1067" s="13" t="s">
        <v>34</v>
      </c>
      <c r="AX1067" s="13" t="s">
        <v>76</v>
      </c>
      <c r="AY1067" s="178" t="s">
        <v>150</v>
      </c>
    </row>
    <row r="1068" spans="2:51" s="13" customFormat="1" ht="12">
      <c r="B1068" s="176"/>
      <c r="D1068" s="177" t="s">
        <v>158</v>
      </c>
      <c r="E1068" s="178" t="s">
        <v>1</v>
      </c>
      <c r="F1068" s="179" t="s">
        <v>520</v>
      </c>
      <c r="H1068" s="180">
        <v>2.7300000000000004</v>
      </c>
      <c r="I1068" s="181"/>
      <c r="L1068" s="176"/>
      <c r="M1068" s="182"/>
      <c r="N1068" s="183"/>
      <c r="O1068" s="183"/>
      <c r="P1068" s="183"/>
      <c r="Q1068" s="183"/>
      <c r="R1068" s="183"/>
      <c r="S1068" s="183"/>
      <c r="T1068" s="184"/>
      <c r="AT1068" s="178" t="s">
        <v>158</v>
      </c>
      <c r="AU1068" s="178" t="s">
        <v>86</v>
      </c>
      <c r="AV1068" s="13" t="s">
        <v>86</v>
      </c>
      <c r="AW1068" s="13" t="s">
        <v>34</v>
      </c>
      <c r="AX1068" s="13" t="s">
        <v>76</v>
      </c>
      <c r="AY1068" s="178" t="s">
        <v>150</v>
      </c>
    </row>
    <row r="1069" spans="2:51" s="13" customFormat="1" ht="12">
      <c r="B1069" s="176"/>
      <c r="D1069" s="177" t="s">
        <v>158</v>
      </c>
      <c r="E1069" s="178" t="s">
        <v>1</v>
      </c>
      <c r="F1069" s="179" t="s">
        <v>1186</v>
      </c>
      <c r="H1069" s="180">
        <v>67.5</v>
      </c>
      <c r="I1069" s="181"/>
      <c r="L1069" s="176"/>
      <c r="M1069" s="182"/>
      <c r="N1069" s="183"/>
      <c r="O1069" s="183"/>
      <c r="P1069" s="183"/>
      <c r="Q1069" s="183"/>
      <c r="R1069" s="183"/>
      <c r="S1069" s="183"/>
      <c r="T1069" s="184"/>
      <c r="AT1069" s="178" t="s">
        <v>158</v>
      </c>
      <c r="AU1069" s="178" t="s">
        <v>86</v>
      </c>
      <c r="AV1069" s="13" t="s">
        <v>86</v>
      </c>
      <c r="AW1069" s="13" t="s">
        <v>34</v>
      </c>
      <c r="AX1069" s="13" t="s">
        <v>76</v>
      </c>
      <c r="AY1069" s="178" t="s">
        <v>150</v>
      </c>
    </row>
    <row r="1070" spans="2:51" s="13" customFormat="1" ht="12">
      <c r="B1070" s="176"/>
      <c r="D1070" s="177" t="s">
        <v>158</v>
      </c>
      <c r="E1070" s="178" t="s">
        <v>1</v>
      </c>
      <c r="F1070" s="179" t="s">
        <v>1856</v>
      </c>
      <c r="H1070" s="180">
        <v>10</v>
      </c>
      <c r="I1070" s="181"/>
      <c r="L1070" s="176"/>
      <c r="M1070" s="182"/>
      <c r="N1070" s="183"/>
      <c r="O1070" s="183"/>
      <c r="P1070" s="183"/>
      <c r="Q1070" s="183"/>
      <c r="R1070" s="183"/>
      <c r="S1070" s="183"/>
      <c r="T1070" s="184"/>
      <c r="AT1070" s="178" t="s">
        <v>158</v>
      </c>
      <c r="AU1070" s="178" t="s">
        <v>86</v>
      </c>
      <c r="AV1070" s="13" t="s">
        <v>86</v>
      </c>
      <c r="AW1070" s="13" t="s">
        <v>34</v>
      </c>
      <c r="AX1070" s="13" t="s">
        <v>76</v>
      </c>
      <c r="AY1070" s="178" t="s">
        <v>150</v>
      </c>
    </row>
    <row r="1071" spans="1:65" s="2" customFormat="1" ht="16.5" customHeight="1">
      <c r="A1071" s="32"/>
      <c r="B1071" s="161"/>
      <c r="C1071" s="185" t="s">
        <v>1857</v>
      </c>
      <c r="D1071" s="185" t="s">
        <v>168</v>
      </c>
      <c r="E1071" s="186" t="s">
        <v>1858</v>
      </c>
      <c r="F1071" s="187" t="s">
        <v>1859</v>
      </c>
      <c r="G1071" s="188" t="s">
        <v>155</v>
      </c>
      <c r="H1071" s="189">
        <v>95.98</v>
      </c>
      <c r="I1071" s="190"/>
      <c r="J1071" s="191">
        <f>ROUND(I1071*H1071,2)</f>
        <v>0</v>
      </c>
      <c r="K1071" s="192"/>
      <c r="L1071" s="193"/>
      <c r="M1071" s="194" t="s">
        <v>1</v>
      </c>
      <c r="N1071" s="195" t="s">
        <v>41</v>
      </c>
      <c r="O1071" s="58"/>
      <c r="P1071" s="172">
        <f>O1071*H1071</f>
        <v>0</v>
      </c>
      <c r="Q1071" s="172">
        <v>0.001</v>
      </c>
      <c r="R1071" s="172">
        <f>Q1071*H1071</f>
        <v>0.09598000000000001</v>
      </c>
      <c r="S1071" s="172">
        <v>0</v>
      </c>
      <c r="T1071" s="173">
        <f>S1071*H1071</f>
        <v>0</v>
      </c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R1071" s="174" t="s">
        <v>342</v>
      </c>
      <c r="AT1071" s="174" t="s">
        <v>168</v>
      </c>
      <c r="AU1071" s="174" t="s">
        <v>86</v>
      </c>
      <c r="AY1071" s="17" t="s">
        <v>150</v>
      </c>
      <c r="BE1071" s="175">
        <f>IF(N1071="základní",J1071,0)</f>
        <v>0</v>
      </c>
      <c r="BF1071" s="175">
        <f>IF(N1071="snížená",J1071,0)</f>
        <v>0</v>
      </c>
      <c r="BG1071" s="175">
        <f>IF(N1071="zákl. přenesená",J1071,0)</f>
        <v>0</v>
      </c>
      <c r="BH1071" s="175">
        <f>IF(N1071="sníž. přenesená",J1071,0)</f>
        <v>0</v>
      </c>
      <c r="BI1071" s="175">
        <f>IF(N1071="nulová",J1071,0)</f>
        <v>0</v>
      </c>
      <c r="BJ1071" s="17" t="s">
        <v>84</v>
      </c>
      <c r="BK1071" s="175">
        <f>ROUND(I1071*H1071,2)</f>
        <v>0</v>
      </c>
      <c r="BL1071" s="17" t="s">
        <v>233</v>
      </c>
      <c r="BM1071" s="174" t="s">
        <v>1860</v>
      </c>
    </row>
    <row r="1072" spans="1:65" s="2" customFormat="1" ht="16.5" customHeight="1">
      <c r="A1072" s="32"/>
      <c r="B1072" s="161"/>
      <c r="C1072" s="162" t="s">
        <v>1861</v>
      </c>
      <c r="D1072" s="162" t="s">
        <v>152</v>
      </c>
      <c r="E1072" s="163" t="s">
        <v>1862</v>
      </c>
      <c r="F1072" s="164" t="s">
        <v>1863</v>
      </c>
      <c r="G1072" s="165" t="s">
        <v>155</v>
      </c>
      <c r="H1072" s="166">
        <v>74.56</v>
      </c>
      <c r="I1072" s="167"/>
      <c r="J1072" s="168">
        <f>ROUND(I1072*H1072,2)</f>
        <v>0</v>
      </c>
      <c r="K1072" s="169"/>
      <c r="L1072" s="33"/>
      <c r="M1072" s="170" t="s">
        <v>1</v>
      </c>
      <c r="N1072" s="171" t="s">
        <v>41</v>
      </c>
      <c r="O1072" s="58"/>
      <c r="P1072" s="172">
        <f>O1072*H1072</f>
        <v>0</v>
      </c>
      <c r="Q1072" s="172">
        <v>0.00027</v>
      </c>
      <c r="R1072" s="172">
        <f>Q1072*H1072</f>
        <v>0.020131200000000002</v>
      </c>
      <c r="S1072" s="172">
        <v>0</v>
      </c>
      <c r="T1072" s="173">
        <f>S1072*H1072</f>
        <v>0</v>
      </c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R1072" s="174" t="s">
        <v>233</v>
      </c>
      <c r="AT1072" s="174" t="s">
        <v>152</v>
      </c>
      <c r="AU1072" s="174" t="s">
        <v>86</v>
      </c>
      <c r="AY1072" s="17" t="s">
        <v>150</v>
      </c>
      <c r="BE1072" s="175">
        <f>IF(N1072="základní",J1072,0)</f>
        <v>0</v>
      </c>
      <c r="BF1072" s="175">
        <f>IF(N1072="snížená",J1072,0)</f>
        <v>0</v>
      </c>
      <c r="BG1072" s="175">
        <f>IF(N1072="zákl. přenesená",J1072,0)</f>
        <v>0</v>
      </c>
      <c r="BH1072" s="175">
        <f>IF(N1072="sníž. přenesená",J1072,0)</f>
        <v>0</v>
      </c>
      <c r="BI1072" s="175">
        <f>IF(N1072="nulová",J1072,0)</f>
        <v>0</v>
      </c>
      <c r="BJ1072" s="17" t="s">
        <v>84</v>
      </c>
      <c r="BK1072" s="175">
        <f>ROUND(I1072*H1072,2)</f>
        <v>0</v>
      </c>
      <c r="BL1072" s="17" t="s">
        <v>233</v>
      </c>
      <c r="BM1072" s="174" t="s">
        <v>1864</v>
      </c>
    </row>
    <row r="1073" spans="2:51" s="13" customFormat="1" ht="12">
      <c r="B1073" s="176"/>
      <c r="D1073" s="177" t="s">
        <v>158</v>
      </c>
      <c r="E1073" s="178" t="s">
        <v>1</v>
      </c>
      <c r="F1073" s="179" t="s">
        <v>1865</v>
      </c>
      <c r="H1073" s="180">
        <v>4.5</v>
      </c>
      <c r="I1073" s="181"/>
      <c r="L1073" s="176"/>
      <c r="M1073" s="182"/>
      <c r="N1073" s="183"/>
      <c r="O1073" s="183"/>
      <c r="P1073" s="183"/>
      <c r="Q1073" s="183"/>
      <c r="R1073" s="183"/>
      <c r="S1073" s="183"/>
      <c r="T1073" s="184"/>
      <c r="AT1073" s="178" t="s">
        <v>158</v>
      </c>
      <c r="AU1073" s="178" t="s">
        <v>86</v>
      </c>
      <c r="AV1073" s="13" t="s">
        <v>86</v>
      </c>
      <c r="AW1073" s="13" t="s">
        <v>34</v>
      </c>
      <c r="AX1073" s="13" t="s">
        <v>76</v>
      </c>
      <c r="AY1073" s="178" t="s">
        <v>150</v>
      </c>
    </row>
    <row r="1074" spans="2:51" s="13" customFormat="1" ht="12">
      <c r="B1074" s="176"/>
      <c r="D1074" s="177" t="s">
        <v>158</v>
      </c>
      <c r="E1074" s="178" t="s">
        <v>1</v>
      </c>
      <c r="F1074" s="179" t="s">
        <v>1866</v>
      </c>
      <c r="H1074" s="180">
        <v>0.78</v>
      </c>
      <c r="I1074" s="181"/>
      <c r="L1074" s="176"/>
      <c r="M1074" s="182"/>
      <c r="N1074" s="183"/>
      <c r="O1074" s="183"/>
      <c r="P1074" s="183"/>
      <c r="Q1074" s="183"/>
      <c r="R1074" s="183"/>
      <c r="S1074" s="183"/>
      <c r="T1074" s="184"/>
      <c r="AT1074" s="178" t="s">
        <v>158</v>
      </c>
      <c r="AU1074" s="178" t="s">
        <v>86</v>
      </c>
      <c r="AV1074" s="13" t="s">
        <v>86</v>
      </c>
      <c r="AW1074" s="13" t="s">
        <v>34</v>
      </c>
      <c r="AX1074" s="13" t="s">
        <v>76</v>
      </c>
      <c r="AY1074" s="178" t="s">
        <v>150</v>
      </c>
    </row>
    <row r="1075" spans="2:51" s="13" customFormat="1" ht="12">
      <c r="B1075" s="176"/>
      <c r="D1075" s="177" t="s">
        <v>158</v>
      </c>
      <c r="E1075" s="178" t="s">
        <v>1</v>
      </c>
      <c r="F1075" s="179" t="s">
        <v>1867</v>
      </c>
      <c r="H1075" s="180">
        <v>54</v>
      </c>
      <c r="I1075" s="181"/>
      <c r="L1075" s="176"/>
      <c r="M1075" s="182"/>
      <c r="N1075" s="183"/>
      <c r="O1075" s="183"/>
      <c r="P1075" s="183"/>
      <c r="Q1075" s="183"/>
      <c r="R1075" s="183"/>
      <c r="S1075" s="183"/>
      <c r="T1075" s="184"/>
      <c r="AT1075" s="178" t="s">
        <v>158</v>
      </c>
      <c r="AU1075" s="178" t="s">
        <v>86</v>
      </c>
      <c r="AV1075" s="13" t="s">
        <v>86</v>
      </c>
      <c r="AW1075" s="13" t="s">
        <v>34</v>
      </c>
      <c r="AX1075" s="13" t="s">
        <v>76</v>
      </c>
      <c r="AY1075" s="178" t="s">
        <v>150</v>
      </c>
    </row>
    <row r="1076" spans="2:51" s="13" customFormat="1" ht="12">
      <c r="B1076" s="176"/>
      <c r="D1076" s="177" t="s">
        <v>158</v>
      </c>
      <c r="E1076" s="178" t="s">
        <v>1</v>
      </c>
      <c r="F1076" s="179" t="s">
        <v>1868</v>
      </c>
      <c r="H1076" s="180">
        <v>8</v>
      </c>
      <c r="I1076" s="181"/>
      <c r="L1076" s="176"/>
      <c r="M1076" s="182"/>
      <c r="N1076" s="183"/>
      <c r="O1076" s="183"/>
      <c r="P1076" s="183"/>
      <c r="Q1076" s="183"/>
      <c r="R1076" s="183"/>
      <c r="S1076" s="183"/>
      <c r="T1076" s="184"/>
      <c r="AT1076" s="178" t="s">
        <v>158</v>
      </c>
      <c r="AU1076" s="178" t="s">
        <v>86</v>
      </c>
      <c r="AV1076" s="13" t="s">
        <v>86</v>
      </c>
      <c r="AW1076" s="13" t="s">
        <v>34</v>
      </c>
      <c r="AX1076" s="13" t="s">
        <v>76</v>
      </c>
      <c r="AY1076" s="178" t="s">
        <v>150</v>
      </c>
    </row>
    <row r="1077" spans="2:51" s="13" customFormat="1" ht="12">
      <c r="B1077" s="176"/>
      <c r="D1077" s="177" t="s">
        <v>158</v>
      </c>
      <c r="E1077" s="178" t="s">
        <v>1</v>
      </c>
      <c r="F1077" s="179" t="s">
        <v>1869</v>
      </c>
      <c r="H1077" s="180">
        <v>7.279999999999999</v>
      </c>
      <c r="I1077" s="181"/>
      <c r="L1077" s="176"/>
      <c r="M1077" s="182"/>
      <c r="N1077" s="183"/>
      <c r="O1077" s="183"/>
      <c r="P1077" s="183"/>
      <c r="Q1077" s="183"/>
      <c r="R1077" s="183"/>
      <c r="S1077" s="183"/>
      <c r="T1077" s="184"/>
      <c r="AT1077" s="178" t="s">
        <v>158</v>
      </c>
      <c r="AU1077" s="178" t="s">
        <v>86</v>
      </c>
      <c r="AV1077" s="13" t="s">
        <v>86</v>
      </c>
      <c r="AW1077" s="13" t="s">
        <v>34</v>
      </c>
      <c r="AX1077" s="13" t="s">
        <v>76</v>
      </c>
      <c r="AY1077" s="178" t="s">
        <v>150</v>
      </c>
    </row>
    <row r="1078" spans="1:65" s="2" customFormat="1" ht="16.5" customHeight="1">
      <c r="A1078" s="32"/>
      <c r="B1078" s="161"/>
      <c r="C1078" s="185" t="s">
        <v>1870</v>
      </c>
      <c r="D1078" s="185" t="s">
        <v>168</v>
      </c>
      <c r="E1078" s="186" t="s">
        <v>1871</v>
      </c>
      <c r="F1078" s="187" t="s">
        <v>1872</v>
      </c>
      <c r="G1078" s="188" t="s">
        <v>155</v>
      </c>
      <c r="H1078" s="189">
        <v>74.56</v>
      </c>
      <c r="I1078" s="190"/>
      <c r="J1078" s="191">
        <f>ROUND(I1078*H1078,2)</f>
        <v>0</v>
      </c>
      <c r="K1078" s="192"/>
      <c r="L1078" s="193"/>
      <c r="M1078" s="194" t="s">
        <v>1</v>
      </c>
      <c r="N1078" s="195" t="s">
        <v>41</v>
      </c>
      <c r="O1078" s="58"/>
      <c r="P1078" s="172">
        <f>O1078*H1078</f>
        <v>0</v>
      </c>
      <c r="Q1078" s="172">
        <v>0.0006</v>
      </c>
      <c r="R1078" s="172">
        <f>Q1078*H1078</f>
        <v>0.044736</v>
      </c>
      <c r="S1078" s="172">
        <v>0</v>
      </c>
      <c r="T1078" s="173">
        <f>S1078*H1078</f>
        <v>0</v>
      </c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R1078" s="174" t="s">
        <v>342</v>
      </c>
      <c r="AT1078" s="174" t="s">
        <v>168</v>
      </c>
      <c r="AU1078" s="174" t="s">
        <v>86</v>
      </c>
      <c r="AY1078" s="17" t="s">
        <v>150</v>
      </c>
      <c r="BE1078" s="175">
        <f>IF(N1078="základní",J1078,0)</f>
        <v>0</v>
      </c>
      <c r="BF1078" s="175">
        <f>IF(N1078="snížená",J1078,0)</f>
        <v>0</v>
      </c>
      <c r="BG1078" s="175">
        <f>IF(N1078="zákl. přenesená",J1078,0)</f>
        <v>0</v>
      </c>
      <c r="BH1078" s="175">
        <f>IF(N1078="sníž. přenesená",J1078,0)</f>
        <v>0</v>
      </c>
      <c r="BI1078" s="175">
        <f>IF(N1078="nulová",J1078,0)</f>
        <v>0</v>
      </c>
      <c r="BJ1078" s="17" t="s">
        <v>84</v>
      </c>
      <c r="BK1078" s="175">
        <f>ROUND(I1078*H1078,2)</f>
        <v>0</v>
      </c>
      <c r="BL1078" s="17" t="s">
        <v>233</v>
      </c>
      <c r="BM1078" s="174" t="s">
        <v>1873</v>
      </c>
    </row>
    <row r="1079" spans="1:65" s="2" customFormat="1" ht="21.75" customHeight="1">
      <c r="A1079" s="32"/>
      <c r="B1079" s="161"/>
      <c r="C1079" s="162" t="s">
        <v>1874</v>
      </c>
      <c r="D1079" s="162" t="s">
        <v>152</v>
      </c>
      <c r="E1079" s="163" t="s">
        <v>1875</v>
      </c>
      <c r="F1079" s="164" t="s">
        <v>1876</v>
      </c>
      <c r="G1079" s="165" t="s">
        <v>155</v>
      </c>
      <c r="H1079" s="166">
        <v>8.375</v>
      </c>
      <c r="I1079" s="167"/>
      <c r="J1079" s="168">
        <f>ROUND(I1079*H1079,2)</f>
        <v>0</v>
      </c>
      <c r="K1079" s="169"/>
      <c r="L1079" s="33"/>
      <c r="M1079" s="170" t="s">
        <v>1</v>
      </c>
      <c r="N1079" s="171" t="s">
        <v>41</v>
      </c>
      <c r="O1079" s="58"/>
      <c r="P1079" s="172">
        <f>O1079*H1079</f>
        <v>0</v>
      </c>
      <c r="Q1079" s="172">
        <v>0</v>
      </c>
      <c r="R1079" s="172">
        <f>Q1079*H1079</f>
        <v>0</v>
      </c>
      <c r="S1079" s="172">
        <v>0</v>
      </c>
      <c r="T1079" s="173">
        <f>S1079*H1079</f>
        <v>0</v>
      </c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R1079" s="174" t="s">
        <v>233</v>
      </c>
      <c r="AT1079" s="174" t="s">
        <v>152</v>
      </c>
      <c r="AU1079" s="174" t="s">
        <v>86</v>
      </c>
      <c r="AY1079" s="17" t="s">
        <v>150</v>
      </c>
      <c r="BE1079" s="175">
        <f>IF(N1079="základní",J1079,0)</f>
        <v>0</v>
      </c>
      <c r="BF1079" s="175">
        <f>IF(N1079="snížená",J1079,0)</f>
        <v>0</v>
      </c>
      <c r="BG1079" s="175">
        <f>IF(N1079="zákl. přenesená",J1079,0)</f>
        <v>0</v>
      </c>
      <c r="BH1079" s="175">
        <f>IF(N1079="sníž. přenesená",J1079,0)</f>
        <v>0</v>
      </c>
      <c r="BI1079" s="175">
        <f>IF(N1079="nulová",J1079,0)</f>
        <v>0</v>
      </c>
      <c r="BJ1079" s="17" t="s">
        <v>84</v>
      </c>
      <c r="BK1079" s="175">
        <f>ROUND(I1079*H1079,2)</f>
        <v>0</v>
      </c>
      <c r="BL1079" s="17" t="s">
        <v>233</v>
      </c>
      <c r="BM1079" s="174" t="s">
        <v>1877</v>
      </c>
    </row>
    <row r="1080" spans="2:51" s="13" customFormat="1" ht="12">
      <c r="B1080" s="176"/>
      <c r="D1080" s="177" t="s">
        <v>158</v>
      </c>
      <c r="E1080" s="178" t="s">
        <v>1</v>
      </c>
      <c r="F1080" s="179" t="s">
        <v>1878</v>
      </c>
      <c r="H1080" s="180">
        <v>8.375</v>
      </c>
      <c r="I1080" s="181"/>
      <c r="L1080" s="176"/>
      <c r="M1080" s="182"/>
      <c r="N1080" s="183"/>
      <c r="O1080" s="183"/>
      <c r="P1080" s="183"/>
      <c r="Q1080" s="183"/>
      <c r="R1080" s="183"/>
      <c r="S1080" s="183"/>
      <c r="T1080" s="184"/>
      <c r="AT1080" s="178" t="s">
        <v>158</v>
      </c>
      <c r="AU1080" s="178" t="s">
        <v>86</v>
      </c>
      <c r="AV1080" s="13" t="s">
        <v>86</v>
      </c>
      <c r="AW1080" s="13" t="s">
        <v>34</v>
      </c>
      <c r="AX1080" s="13" t="s">
        <v>76</v>
      </c>
      <c r="AY1080" s="178" t="s">
        <v>150</v>
      </c>
    </row>
    <row r="1081" spans="1:65" s="2" customFormat="1" ht="21.75" customHeight="1">
      <c r="A1081" s="32"/>
      <c r="B1081" s="161"/>
      <c r="C1081" s="162" t="s">
        <v>1879</v>
      </c>
      <c r="D1081" s="162" t="s">
        <v>152</v>
      </c>
      <c r="E1081" s="163" t="s">
        <v>1880</v>
      </c>
      <c r="F1081" s="164" t="s">
        <v>1881</v>
      </c>
      <c r="G1081" s="165" t="s">
        <v>718</v>
      </c>
      <c r="H1081" s="166">
        <v>0.187</v>
      </c>
      <c r="I1081" s="167"/>
      <c r="J1081" s="168">
        <f>ROUND(I1081*H1081,2)</f>
        <v>0</v>
      </c>
      <c r="K1081" s="169"/>
      <c r="L1081" s="33"/>
      <c r="M1081" s="170" t="s">
        <v>1</v>
      </c>
      <c r="N1081" s="171" t="s">
        <v>41</v>
      </c>
      <c r="O1081" s="58"/>
      <c r="P1081" s="172">
        <f>O1081*H1081</f>
        <v>0</v>
      </c>
      <c r="Q1081" s="172">
        <v>0</v>
      </c>
      <c r="R1081" s="172">
        <f>Q1081*H1081</f>
        <v>0</v>
      </c>
      <c r="S1081" s="172">
        <v>0</v>
      </c>
      <c r="T1081" s="173">
        <f>S1081*H1081</f>
        <v>0</v>
      </c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R1081" s="174" t="s">
        <v>233</v>
      </c>
      <c r="AT1081" s="174" t="s">
        <v>152</v>
      </c>
      <c r="AU1081" s="174" t="s">
        <v>86</v>
      </c>
      <c r="AY1081" s="17" t="s">
        <v>150</v>
      </c>
      <c r="BE1081" s="175">
        <f>IF(N1081="základní",J1081,0)</f>
        <v>0</v>
      </c>
      <c r="BF1081" s="175">
        <f>IF(N1081="snížená",J1081,0)</f>
        <v>0</v>
      </c>
      <c r="BG1081" s="175">
        <f>IF(N1081="zákl. přenesená",J1081,0)</f>
        <v>0</v>
      </c>
      <c r="BH1081" s="175">
        <f>IF(N1081="sníž. přenesená",J1081,0)</f>
        <v>0</v>
      </c>
      <c r="BI1081" s="175">
        <f>IF(N1081="nulová",J1081,0)</f>
        <v>0</v>
      </c>
      <c r="BJ1081" s="17" t="s">
        <v>84</v>
      </c>
      <c r="BK1081" s="175">
        <f>ROUND(I1081*H1081,2)</f>
        <v>0</v>
      </c>
      <c r="BL1081" s="17" t="s">
        <v>233</v>
      </c>
      <c r="BM1081" s="174" t="s">
        <v>1882</v>
      </c>
    </row>
    <row r="1082" spans="2:63" s="12" customFormat="1" ht="25.9" customHeight="1">
      <c r="B1082" s="148"/>
      <c r="D1082" s="149" t="s">
        <v>75</v>
      </c>
      <c r="E1082" s="150" t="s">
        <v>1883</v>
      </c>
      <c r="F1082" s="150" t="s">
        <v>1884</v>
      </c>
      <c r="I1082" s="151"/>
      <c r="J1082" s="152">
        <f>BK1082</f>
        <v>0</v>
      </c>
      <c r="L1082" s="148"/>
      <c r="M1082" s="153"/>
      <c r="N1082" s="154"/>
      <c r="O1082" s="154"/>
      <c r="P1082" s="155">
        <f>P1083</f>
        <v>0</v>
      </c>
      <c r="Q1082" s="154"/>
      <c r="R1082" s="155">
        <f>R1083</f>
        <v>0</v>
      </c>
      <c r="S1082" s="154"/>
      <c r="T1082" s="156">
        <f>T1083</f>
        <v>0</v>
      </c>
      <c r="AR1082" s="149" t="s">
        <v>156</v>
      </c>
      <c r="AT1082" s="157" t="s">
        <v>75</v>
      </c>
      <c r="AU1082" s="157" t="s">
        <v>76</v>
      </c>
      <c r="AY1082" s="149" t="s">
        <v>150</v>
      </c>
      <c r="BK1082" s="158">
        <f>BK1083</f>
        <v>0</v>
      </c>
    </row>
    <row r="1083" spans="2:63" s="12" customFormat="1" ht="22.9" customHeight="1">
      <c r="B1083" s="148"/>
      <c r="D1083" s="149" t="s">
        <v>75</v>
      </c>
      <c r="E1083" s="159" t="s">
        <v>1885</v>
      </c>
      <c r="F1083" s="159" t="s">
        <v>1884</v>
      </c>
      <c r="I1083" s="151"/>
      <c r="J1083" s="160">
        <f>BK1083</f>
        <v>0</v>
      </c>
      <c r="L1083" s="148"/>
      <c r="M1083" s="153"/>
      <c r="N1083" s="154"/>
      <c r="O1083" s="154"/>
      <c r="P1083" s="155">
        <f>P1084</f>
        <v>0</v>
      </c>
      <c r="Q1083" s="154"/>
      <c r="R1083" s="155">
        <f>R1084</f>
        <v>0</v>
      </c>
      <c r="S1083" s="154"/>
      <c r="T1083" s="156">
        <f>T1084</f>
        <v>0</v>
      </c>
      <c r="AR1083" s="149" t="s">
        <v>156</v>
      </c>
      <c r="AT1083" s="157" t="s">
        <v>75</v>
      </c>
      <c r="AU1083" s="157" t="s">
        <v>84</v>
      </c>
      <c r="AY1083" s="149" t="s">
        <v>150</v>
      </c>
      <c r="BK1083" s="158">
        <f>BK1084</f>
        <v>0</v>
      </c>
    </row>
    <row r="1084" spans="1:65" s="2" customFormat="1" ht="33" customHeight="1">
      <c r="A1084" s="32"/>
      <c r="B1084" s="161"/>
      <c r="C1084" s="162" t="s">
        <v>1886</v>
      </c>
      <c r="D1084" s="162" t="s">
        <v>152</v>
      </c>
      <c r="E1084" s="163" t="s">
        <v>1887</v>
      </c>
      <c r="F1084" s="164" t="s">
        <v>1888</v>
      </c>
      <c r="G1084" s="165" t="s">
        <v>1889</v>
      </c>
      <c r="H1084" s="166">
        <v>6</v>
      </c>
      <c r="I1084" s="167"/>
      <c r="J1084" s="168">
        <f>ROUND(I1084*H1084,2)</f>
        <v>0</v>
      </c>
      <c r="K1084" s="169"/>
      <c r="L1084" s="33"/>
      <c r="M1084" s="207" t="s">
        <v>1</v>
      </c>
      <c r="N1084" s="208" t="s">
        <v>41</v>
      </c>
      <c r="O1084" s="209"/>
      <c r="P1084" s="210">
        <f>O1084*H1084</f>
        <v>0</v>
      </c>
      <c r="Q1084" s="210">
        <v>0</v>
      </c>
      <c r="R1084" s="210">
        <f>Q1084*H1084</f>
        <v>0</v>
      </c>
      <c r="S1084" s="210">
        <v>0</v>
      </c>
      <c r="T1084" s="211">
        <f>S1084*H1084</f>
        <v>0</v>
      </c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R1084" s="174" t="s">
        <v>1890</v>
      </c>
      <c r="AT1084" s="174" t="s">
        <v>152</v>
      </c>
      <c r="AU1084" s="174" t="s">
        <v>86</v>
      </c>
      <c r="AY1084" s="17" t="s">
        <v>150</v>
      </c>
      <c r="BE1084" s="175">
        <f>IF(N1084="základní",J1084,0)</f>
        <v>0</v>
      </c>
      <c r="BF1084" s="175">
        <f>IF(N1084="snížená",J1084,0)</f>
        <v>0</v>
      </c>
      <c r="BG1084" s="175">
        <f>IF(N1084="zákl. přenesená",J1084,0)</f>
        <v>0</v>
      </c>
      <c r="BH1084" s="175">
        <f>IF(N1084="sníž. přenesená",J1084,0)</f>
        <v>0</v>
      </c>
      <c r="BI1084" s="175">
        <f>IF(N1084="nulová",J1084,0)</f>
        <v>0</v>
      </c>
      <c r="BJ1084" s="17" t="s">
        <v>84</v>
      </c>
      <c r="BK1084" s="175">
        <f>ROUND(I1084*H1084,2)</f>
        <v>0</v>
      </c>
      <c r="BL1084" s="17" t="s">
        <v>1890</v>
      </c>
      <c r="BM1084" s="174" t="s">
        <v>1891</v>
      </c>
    </row>
    <row r="1085" spans="1:31" s="2" customFormat="1" ht="6.95" customHeight="1">
      <c r="A1085" s="32"/>
      <c r="B1085" s="47"/>
      <c r="C1085" s="48"/>
      <c r="D1085" s="48"/>
      <c r="E1085" s="48"/>
      <c r="F1085" s="48"/>
      <c r="G1085" s="48"/>
      <c r="H1085" s="48"/>
      <c r="I1085" s="120"/>
      <c r="J1085" s="48"/>
      <c r="K1085" s="48"/>
      <c r="L1085" s="33"/>
      <c r="M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</row>
  </sheetData>
  <autoFilter ref="C140:K1084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4" t="str">
        <f>'Rekapitulace stavby'!K6</f>
        <v>Realizace úspor energie SOU opravárenské, Králíky</v>
      </c>
      <c r="F7" s="265"/>
      <c r="G7" s="265"/>
      <c r="H7" s="265"/>
      <c r="I7" s="93"/>
      <c r="L7" s="20"/>
    </row>
    <row r="8" spans="1:31" s="2" customFormat="1" ht="12" customHeight="1">
      <c r="A8" s="32"/>
      <c r="B8" s="33"/>
      <c r="C8" s="32"/>
      <c r="D8" s="27" t="s">
        <v>103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1892</v>
      </c>
      <c r="F9" s="263"/>
      <c r="G9" s="263"/>
      <c r="H9" s="263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7. 2. 2020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'Rekapitulace stavby'!E14</f>
        <v>Vyplň údaj</v>
      </c>
      <c r="F18" s="258"/>
      <c r="G18" s="258"/>
      <c r="H18" s="258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62" t="s">
        <v>1</v>
      </c>
      <c r="F27" s="262"/>
      <c r="G27" s="262"/>
      <c r="H27" s="262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ROUND(J131,2)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ROUND((SUM(BE131:BE277)),2)</f>
        <v>0</v>
      </c>
      <c r="G33" s="32"/>
      <c r="H33" s="32"/>
      <c r="I33" s="107">
        <v>0.21</v>
      </c>
      <c r="J33" s="106">
        <f>ROUND(((SUM(BE131:BE277))*I33),2)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ROUND((SUM(BF131:BF277)),2)</f>
        <v>0</v>
      </c>
      <c r="G34" s="32"/>
      <c r="H34" s="32"/>
      <c r="I34" s="107">
        <v>0.15</v>
      </c>
      <c r="J34" s="106">
        <f>ROUND(((SUM(BF131:BF277))*I34),2)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ROUND((SUM(BG131:BG277)),2)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ROUND((SUM(BH131:BH277)),2)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ROUND((SUM(BI131:BI277)),2)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4" t="str">
        <f>E7</f>
        <v>Realizace úspor energie SOU opravárenské, Králíky</v>
      </c>
      <c r="F85" s="265"/>
      <c r="G85" s="265"/>
      <c r="H85" s="265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SO-01b - Administrativní budova - sanace zdiva</v>
      </c>
      <c r="F87" s="263"/>
      <c r="G87" s="263"/>
      <c r="H87" s="263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7. 2. 2020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24</v>
      </c>
      <c r="D91" s="32"/>
      <c r="E91" s="32"/>
      <c r="F91" s="25" t="str">
        <f>E15</f>
        <v>Pardubický kraj, Komenského nám. 125, Pardubice</v>
      </c>
      <c r="G91" s="32"/>
      <c r="H91" s="32"/>
      <c r="I91" s="97" t="s">
        <v>31</v>
      </c>
      <c r="J91" s="30" t="str">
        <f>E21</f>
        <v>Optima spol. s r.o., Žižkova 738, Vysoké Mýto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106</v>
      </c>
      <c r="D94" s="108"/>
      <c r="E94" s="108"/>
      <c r="F94" s="108"/>
      <c r="G94" s="108"/>
      <c r="H94" s="108"/>
      <c r="I94" s="123"/>
      <c r="J94" s="124" t="s">
        <v>107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108</v>
      </c>
      <c r="D96" s="32"/>
      <c r="E96" s="32"/>
      <c r="F96" s="32"/>
      <c r="G96" s="32"/>
      <c r="H96" s="32"/>
      <c r="I96" s="96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109</v>
      </c>
    </row>
    <row r="97" spans="2:12" s="9" customFormat="1" ht="24.95" customHeight="1">
      <c r="B97" s="126"/>
      <c r="D97" s="127" t="s">
        <v>110</v>
      </c>
      <c r="E97" s="128"/>
      <c r="F97" s="128"/>
      <c r="G97" s="128"/>
      <c r="H97" s="128"/>
      <c r="I97" s="129"/>
      <c r="J97" s="130">
        <f>J132</f>
        <v>0</v>
      </c>
      <c r="L97" s="126"/>
    </row>
    <row r="98" spans="2:12" s="10" customFormat="1" ht="19.9" customHeight="1">
      <c r="B98" s="131"/>
      <c r="D98" s="132" t="s">
        <v>112</v>
      </c>
      <c r="E98" s="133"/>
      <c r="F98" s="133"/>
      <c r="G98" s="133"/>
      <c r="H98" s="133"/>
      <c r="I98" s="134"/>
      <c r="J98" s="135">
        <f>J133</f>
        <v>0</v>
      </c>
      <c r="L98" s="131"/>
    </row>
    <row r="99" spans="2:12" s="10" customFormat="1" ht="19.9" customHeight="1">
      <c r="B99" s="131"/>
      <c r="D99" s="132" t="s">
        <v>115</v>
      </c>
      <c r="E99" s="133"/>
      <c r="F99" s="133"/>
      <c r="G99" s="133"/>
      <c r="H99" s="133"/>
      <c r="I99" s="134"/>
      <c r="J99" s="135">
        <f>J160</f>
        <v>0</v>
      </c>
      <c r="L99" s="131"/>
    </row>
    <row r="100" spans="2:12" s="10" customFormat="1" ht="19.9" customHeight="1">
      <c r="B100" s="131"/>
      <c r="D100" s="132" t="s">
        <v>116</v>
      </c>
      <c r="E100" s="133"/>
      <c r="F100" s="133"/>
      <c r="G100" s="133"/>
      <c r="H100" s="133"/>
      <c r="I100" s="134"/>
      <c r="J100" s="135">
        <f>J180</f>
        <v>0</v>
      </c>
      <c r="L100" s="131"/>
    </row>
    <row r="101" spans="2:12" s="10" customFormat="1" ht="19.9" customHeight="1">
      <c r="B101" s="131"/>
      <c r="D101" s="132" t="s">
        <v>117</v>
      </c>
      <c r="E101" s="133"/>
      <c r="F101" s="133"/>
      <c r="G101" s="133"/>
      <c r="H101" s="133"/>
      <c r="I101" s="134"/>
      <c r="J101" s="135">
        <f>J198</f>
        <v>0</v>
      </c>
      <c r="L101" s="131"/>
    </row>
    <row r="102" spans="2:12" s="10" customFormat="1" ht="19.9" customHeight="1">
      <c r="B102" s="131"/>
      <c r="D102" s="132" t="s">
        <v>118</v>
      </c>
      <c r="E102" s="133"/>
      <c r="F102" s="133"/>
      <c r="G102" s="133"/>
      <c r="H102" s="133"/>
      <c r="I102" s="134"/>
      <c r="J102" s="135">
        <f>J205</f>
        <v>0</v>
      </c>
      <c r="L102" s="131"/>
    </row>
    <row r="103" spans="2:12" s="9" customFormat="1" ht="24.95" customHeight="1">
      <c r="B103" s="126"/>
      <c r="D103" s="127" t="s">
        <v>119</v>
      </c>
      <c r="E103" s="128"/>
      <c r="F103" s="128"/>
      <c r="G103" s="128"/>
      <c r="H103" s="128"/>
      <c r="I103" s="129"/>
      <c r="J103" s="130">
        <f>J207</f>
        <v>0</v>
      </c>
      <c r="L103" s="126"/>
    </row>
    <row r="104" spans="2:12" s="10" customFormat="1" ht="19.9" customHeight="1">
      <c r="B104" s="131"/>
      <c r="D104" s="132" t="s">
        <v>126</v>
      </c>
      <c r="E104" s="133"/>
      <c r="F104" s="133"/>
      <c r="G104" s="133"/>
      <c r="H104" s="133"/>
      <c r="I104" s="134"/>
      <c r="J104" s="135">
        <f>J208</f>
        <v>0</v>
      </c>
      <c r="L104" s="131"/>
    </row>
    <row r="105" spans="2:12" s="10" customFormat="1" ht="19.9" customHeight="1">
      <c r="B105" s="131"/>
      <c r="D105" s="132" t="s">
        <v>1893</v>
      </c>
      <c r="E105" s="133"/>
      <c r="F105" s="133"/>
      <c r="G105" s="133"/>
      <c r="H105" s="133"/>
      <c r="I105" s="134"/>
      <c r="J105" s="135">
        <f>J222</f>
        <v>0</v>
      </c>
      <c r="L105" s="131"/>
    </row>
    <row r="106" spans="2:12" s="10" customFormat="1" ht="19.9" customHeight="1">
      <c r="B106" s="131"/>
      <c r="D106" s="132" t="s">
        <v>130</v>
      </c>
      <c r="E106" s="133"/>
      <c r="F106" s="133"/>
      <c r="G106" s="133"/>
      <c r="H106" s="133"/>
      <c r="I106" s="134"/>
      <c r="J106" s="135">
        <f>J236</f>
        <v>0</v>
      </c>
      <c r="L106" s="131"/>
    </row>
    <row r="107" spans="2:12" s="10" customFormat="1" ht="19.9" customHeight="1">
      <c r="B107" s="131"/>
      <c r="D107" s="132" t="s">
        <v>1894</v>
      </c>
      <c r="E107" s="133"/>
      <c r="F107" s="133"/>
      <c r="G107" s="133"/>
      <c r="H107" s="133"/>
      <c r="I107" s="134"/>
      <c r="J107" s="135">
        <f>J261</f>
        <v>0</v>
      </c>
      <c r="L107" s="131"/>
    </row>
    <row r="108" spans="2:12" s="9" customFormat="1" ht="24.95" customHeight="1">
      <c r="B108" s="126"/>
      <c r="D108" s="127" t="s">
        <v>1895</v>
      </c>
      <c r="E108" s="128"/>
      <c r="F108" s="128"/>
      <c r="G108" s="128"/>
      <c r="H108" s="128"/>
      <c r="I108" s="129"/>
      <c r="J108" s="130">
        <f>J271</f>
        <v>0</v>
      </c>
      <c r="L108" s="126"/>
    </row>
    <row r="109" spans="2:12" s="10" customFormat="1" ht="19.9" customHeight="1">
      <c r="B109" s="131"/>
      <c r="D109" s="132" t="s">
        <v>1896</v>
      </c>
      <c r="E109" s="133"/>
      <c r="F109" s="133"/>
      <c r="G109" s="133"/>
      <c r="H109" s="133"/>
      <c r="I109" s="134"/>
      <c r="J109" s="135">
        <f>J272</f>
        <v>0</v>
      </c>
      <c r="L109" s="131"/>
    </row>
    <row r="110" spans="2:12" s="10" customFormat="1" ht="19.9" customHeight="1">
      <c r="B110" s="131"/>
      <c r="D110" s="132" t="s">
        <v>1897</v>
      </c>
      <c r="E110" s="133"/>
      <c r="F110" s="133"/>
      <c r="G110" s="133"/>
      <c r="H110" s="133"/>
      <c r="I110" s="134"/>
      <c r="J110" s="135">
        <f>J274</f>
        <v>0</v>
      </c>
      <c r="L110" s="131"/>
    </row>
    <row r="111" spans="2:12" s="10" customFormat="1" ht="19.9" customHeight="1">
      <c r="B111" s="131"/>
      <c r="D111" s="132" t="s">
        <v>1898</v>
      </c>
      <c r="E111" s="133"/>
      <c r="F111" s="133"/>
      <c r="G111" s="133"/>
      <c r="H111" s="133"/>
      <c r="I111" s="134"/>
      <c r="J111" s="135">
        <f>J276</f>
        <v>0</v>
      </c>
      <c r="L111" s="131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120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121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135</v>
      </c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4" t="str">
        <f>E7</f>
        <v>Realizace úspor energie SOU opravárenské, Králíky</v>
      </c>
      <c r="F121" s="265"/>
      <c r="G121" s="265"/>
      <c r="H121" s="265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103</v>
      </c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43" t="str">
        <f>E9</f>
        <v>SO-01b - Administrativní budova - sanace zdiva</v>
      </c>
      <c r="F123" s="263"/>
      <c r="G123" s="263"/>
      <c r="H123" s="263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F12</f>
        <v xml:space="preserve"> </v>
      </c>
      <c r="G125" s="32"/>
      <c r="H125" s="32"/>
      <c r="I125" s="97" t="s">
        <v>22</v>
      </c>
      <c r="J125" s="55" t="str">
        <f>IF(J12="","",J12)</f>
        <v>7. 2. 2020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40.15" customHeight="1">
      <c r="A127" s="32"/>
      <c r="B127" s="33"/>
      <c r="C127" s="27" t="s">
        <v>24</v>
      </c>
      <c r="D127" s="32"/>
      <c r="E127" s="32"/>
      <c r="F127" s="25" t="str">
        <f>E15</f>
        <v>Pardubický kraj, Komenského nám. 125, Pardubice</v>
      </c>
      <c r="G127" s="32"/>
      <c r="H127" s="32"/>
      <c r="I127" s="97" t="s">
        <v>31</v>
      </c>
      <c r="J127" s="30" t="str">
        <f>E21</f>
        <v>Optima spol. s r.o., Žižkova 738, Vysoké Mýto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29</v>
      </c>
      <c r="D128" s="32"/>
      <c r="E128" s="32"/>
      <c r="F128" s="25" t="str">
        <f>IF(E18="","",E18)</f>
        <v>Vyplň údaj</v>
      </c>
      <c r="G128" s="32"/>
      <c r="H128" s="32"/>
      <c r="I128" s="97" t="s">
        <v>33</v>
      </c>
      <c r="J128" s="30" t="str">
        <f>E24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1" customFormat="1" ht="29.25" customHeight="1">
      <c r="A130" s="136"/>
      <c r="B130" s="137"/>
      <c r="C130" s="138" t="s">
        <v>136</v>
      </c>
      <c r="D130" s="139" t="s">
        <v>61</v>
      </c>
      <c r="E130" s="139" t="s">
        <v>57</v>
      </c>
      <c r="F130" s="139" t="s">
        <v>58</v>
      </c>
      <c r="G130" s="139" t="s">
        <v>137</v>
      </c>
      <c r="H130" s="139" t="s">
        <v>138</v>
      </c>
      <c r="I130" s="140" t="s">
        <v>139</v>
      </c>
      <c r="J130" s="141" t="s">
        <v>107</v>
      </c>
      <c r="K130" s="142" t="s">
        <v>140</v>
      </c>
      <c r="L130" s="143"/>
      <c r="M130" s="62" t="s">
        <v>1</v>
      </c>
      <c r="N130" s="63" t="s">
        <v>40</v>
      </c>
      <c r="O130" s="63" t="s">
        <v>141</v>
      </c>
      <c r="P130" s="63" t="s">
        <v>142</v>
      </c>
      <c r="Q130" s="63" t="s">
        <v>143</v>
      </c>
      <c r="R130" s="63" t="s">
        <v>144</v>
      </c>
      <c r="S130" s="63" t="s">
        <v>145</v>
      </c>
      <c r="T130" s="64" t="s">
        <v>146</v>
      </c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</row>
    <row r="131" spans="1:63" s="2" customFormat="1" ht="22.9" customHeight="1">
      <c r="A131" s="32"/>
      <c r="B131" s="33"/>
      <c r="C131" s="69" t="s">
        <v>147</v>
      </c>
      <c r="D131" s="32"/>
      <c r="E131" s="32"/>
      <c r="F131" s="32"/>
      <c r="G131" s="32"/>
      <c r="H131" s="32"/>
      <c r="I131" s="96"/>
      <c r="J131" s="144">
        <f>BK131</f>
        <v>0</v>
      </c>
      <c r="K131" s="32"/>
      <c r="L131" s="33"/>
      <c r="M131" s="65"/>
      <c r="N131" s="56"/>
      <c r="O131" s="66"/>
      <c r="P131" s="145">
        <f>P132+P207+P271</f>
        <v>0</v>
      </c>
      <c r="Q131" s="66"/>
      <c r="R131" s="145">
        <f>R132+R207+R271</f>
        <v>15.478942920000001</v>
      </c>
      <c r="S131" s="66"/>
      <c r="T131" s="146">
        <f>T132+T207+T271</f>
        <v>17.602538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75</v>
      </c>
      <c r="AU131" s="17" t="s">
        <v>109</v>
      </c>
      <c r="BK131" s="147">
        <f>BK132+BK207+BK271</f>
        <v>0</v>
      </c>
    </row>
    <row r="132" spans="2:63" s="12" customFormat="1" ht="25.9" customHeight="1">
      <c r="B132" s="148"/>
      <c r="D132" s="149" t="s">
        <v>75</v>
      </c>
      <c r="E132" s="150" t="s">
        <v>148</v>
      </c>
      <c r="F132" s="150" t="s">
        <v>149</v>
      </c>
      <c r="I132" s="151"/>
      <c r="J132" s="152">
        <f>BK132</f>
        <v>0</v>
      </c>
      <c r="L132" s="148"/>
      <c r="M132" s="153"/>
      <c r="N132" s="154"/>
      <c r="O132" s="154"/>
      <c r="P132" s="155">
        <f>P133+P160+P180+P198+P205</f>
        <v>0</v>
      </c>
      <c r="Q132" s="154"/>
      <c r="R132" s="155">
        <f>R133+R160+R180+R198+R205</f>
        <v>14.7959881</v>
      </c>
      <c r="S132" s="154"/>
      <c r="T132" s="156">
        <f>T133+T160+T180+T198+T205</f>
        <v>17.602538</v>
      </c>
      <c r="AR132" s="149" t="s">
        <v>84</v>
      </c>
      <c r="AT132" s="157" t="s">
        <v>75</v>
      </c>
      <c r="AU132" s="157" t="s">
        <v>76</v>
      </c>
      <c r="AY132" s="149" t="s">
        <v>150</v>
      </c>
      <c r="BK132" s="158">
        <f>BK133+BK160+BK180+BK198+BK205</f>
        <v>0</v>
      </c>
    </row>
    <row r="133" spans="2:63" s="12" customFormat="1" ht="22.9" customHeight="1">
      <c r="B133" s="148"/>
      <c r="D133" s="149" t="s">
        <v>75</v>
      </c>
      <c r="E133" s="159" t="s">
        <v>164</v>
      </c>
      <c r="F133" s="159" t="s">
        <v>175</v>
      </c>
      <c r="I133" s="151"/>
      <c r="J133" s="160">
        <f>BK133</f>
        <v>0</v>
      </c>
      <c r="L133" s="148"/>
      <c r="M133" s="153"/>
      <c r="N133" s="154"/>
      <c r="O133" s="154"/>
      <c r="P133" s="155">
        <f>SUM(P134:P159)</f>
        <v>0</v>
      </c>
      <c r="Q133" s="154"/>
      <c r="R133" s="155">
        <f>SUM(R134:R159)</f>
        <v>11.5592281</v>
      </c>
      <c r="S133" s="154"/>
      <c r="T133" s="156">
        <f>SUM(T134:T159)</f>
        <v>10.803438</v>
      </c>
      <c r="AR133" s="149" t="s">
        <v>84</v>
      </c>
      <c r="AT133" s="157" t="s">
        <v>75</v>
      </c>
      <c r="AU133" s="157" t="s">
        <v>84</v>
      </c>
      <c r="AY133" s="149" t="s">
        <v>150</v>
      </c>
      <c r="BK133" s="158">
        <f>SUM(BK134:BK159)</f>
        <v>0</v>
      </c>
    </row>
    <row r="134" spans="1:65" s="2" customFormat="1" ht="21.75" customHeight="1">
      <c r="A134" s="32"/>
      <c r="B134" s="161"/>
      <c r="C134" s="162" t="s">
        <v>84</v>
      </c>
      <c r="D134" s="162" t="s">
        <v>152</v>
      </c>
      <c r="E134" s="163" t="s">
        <v>1899</v>
      </c>
      <c r="F134" s="164" t="s">
        <v>1900</v>
      </c>
      <c r="G134" s="165" t="s">
        <v>296</v>
      </c>
      <c r="H134" s="166">
        <v>4.7</v>
      </c>
      <c r="I134" s="167"/>
      <c r="J134" s="168">
        <f>ROUND(I134*H134,2)</f>
        <v>0</v>
      </c>
      <c r="K134" s="169"/>
      <c r="L134" s="33"/>
      <c r="M134" s="170" t="s">
        <v>1</v>
      </c>
      <c r="N134" s="171" t="s">
        <v>41</v>
      </c>
      <c r="O134" s="58"/>
      <c r="P134" s="172">
        <f>O134*H134</f>
        <v>0</v>
      </c>
      <c r="Q134" s="172">
        <v>0.0003</v>
      </c>
      <c r="R134" s="172">
        <f>Q134*H134</f>
        <v>0.00141</v>
      </c>
      <c r="S134" s="172">
        <v>4E-05</v>
      </c>
      <c r="T134" s="173">
        <f>S134*H134</f>
        <v>0.00018800000000000002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156</v>
      </c>
      <c r="AT134" s="174" t="s">
        <v>152</v>
      </c>
      <c r="AU134" s="174" t="s">
        <v>86</v>
      </c>
      <c r="AY134" s="17" t="s">
        <v>150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84</v>
      </c>
      <c r="BK134" s="175">
        <f>ROUND(I134*H134,2)</f>
        <v>0</v>
      </c>
      <c r="BL134" s="17" t="s">
        <v>156</v>
      </c>
      <c r="BM134" s="174" t="s">
        <v>1901</v>
      </c>
    </row>
    <row r="135" spans="2:51" s="14" customFormat="1" ht="12">
      <c r="B135" s="196"/>
      <c r="D135" s="177" t="s">
        <v>158</v>
      </c>
      <c r="E135" s="197" t="s">
        <v>1</v>
      </c>
      <c r="F135" s="198" t="s">
        <v>1902</v>
      </c>
      <c r="H135" s="197" t="s">
        <v>1</v>
      </c>
      <c r="I135" s="199"/>
      <c r="L135" s="196"/>
      <c r="M135" s="200"/>
      <c r="N135" s="201"/>
      <c r="O135" s="201"/>
      <c r="P135" s="201"/>
      <c r="Q135" s="201"/>
      <c r="R135" s="201"/>
      <c r="S135" s="201"/>
      <c r="T135" s="202"/>
      <c r="AT135" s="197" t="s">
        <v>158</v>
      </c>
      <c r="AU135" s="197" t="s">
        <v>86</v>
      </c>
      <c r="AV135" s="14" t="s">
        <v>84</v>
      </c>
      <c r="AW135" s="14" t="s">
        <v>34</v>
      </c>
      <c r="AX135" s="14" t="s">
        <v>76</v>
      </c>
      <c r="AY135" s="197" t="s">
        <v>150</v>
      </c>
    </row>
    <row r="136" spans="2:51" s="13" customFormat="1" ht="12">
      <c r="B136" s="176"/>
      <c r="D136" s="177" t="s">
        <v>158</v>
      </c>
      <c r="E136" s="178" t="s">
        <v>1</v>
      </c>
      <c r="F136" s="179" t="s">
        <v>1903</v>
      </c>
      <c r="H136" s="180">
        <v>4.699999999999999</v>
      </c>
      <c r="I136" s="181"/>
      <c r="L136" s="176"/>
      <c r="M136" s="182"/>
      <c r="N136" s="183"/>
      <c r="O136" s="183"/>
      <c r="P136" s="183"/>
      <c r="Q136" s="183"/>
      <c r="R136" s="183"/>
      <c r="S136" s="183"/>
      <c r="T136" s="184"/>
      <c r="AT136" s="178" t="s">
        <v>158</v>
      </c>
      <c r="AU136" s="178" t="s">
        <v>86</v>
      </c>
      <c r="AV136" s="13" t="s">
        <v>86</v>
      </c>
      <c r="AW136" s="13" t="s">
        <v>34</v>
      </c>
      <c r="AX136" s="13" t="s">
        <v>76</v>
      </c>
      <c r="AY136" s="178" t="s">
        <v>150</v>
      </c>
    </row>
    <row r="137" spans="1:65" s="2" customFormat="1" ht="21.75" customHeight="1">
      <c r="A137" s="32"/>
      <c r="B137" s="161"/>
      <c r="C137" s="162" t="s">
        <v>86</v>
      </c>
      <c r="D137" s="162" t="s">
        <v>152</v>
      </c>
      <c r="E137" s="163" t="s">
        <v>1904</v>
      </c>
      <c r="F137" s="164" t="s">
        <v>1905</v>
      </c>
      <c r="G137" s="165" t="s">
        <v>296</v>
      </c>
      <c r="H137" s="166">
        <v>24.15</v>
      </c>
      <c r="I137" s="167"/>
      <c r="J137" s="168">
        <f>ROUND(I137*H137,2)</f>
        <v>0</v>
      </c>
      <c r="K137" s="169"/>
      <c r="L137" s="33"/>
      <c r="M137" s="170" t="s">
        <v>1</v>
      </c>
      <c r="N137" s="171" t="s">
        <v>41</v>
      </c>
      <c r="O137" s="58"/>
      <c r="P137" s="172">
        <f>O137*H137</f>
        <v>0</v>
      </c>
      <c r="Q137" s="172">
        <v>0.00083</v>
      </c>
      <c r="R137" s="172">
        <f>Q137*H137</f>
        <v>0.0200445</v>
      </c>
      <c r="S137" s="172">
        <v>4E-05</v>
      </c>
      <c r="T137" s="173">
        <f>S137*H137</f>
        <v>0.0009660000000000001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156</v>
      </c>
      <c r="AT137" s="174" t="s">
        <v>152</v>
      </c>
      <c r="AU137" s="174" t="s">
        <v>86</v>
      </c>
      <c r="AY137" s="17" t="s">
        <v>150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7" t="s">
        <v>84</v>
      </c>
      <c r="BK137" s="175">
        <f>ROUND(I137*H137,2)</f>
        <v>0</v>
      </c>
      <c r="BL137" s="17" t="s">
        <v>156</v>
      </c>
      <c r="BM137" s="174" t="s">
        <v>1906</v>
      </c>
    </row>
    <row r="138" spans="2:51" s="14" customFormat="1" ht="12">
      <c r="B138" s="196"/>
      <c r="D138" s="177" t="s">
        <v>158</v>
      </c>
      <c r="E138" s="197" t="s">
        <v>1</v>
      </c>
      <c r="F138" s="198" t="s">
        <v>1902</v>
      </c>
      <c r="H138" s="197" t="s">
        <v>1</v>
      </c>
      <c r="I138" s="199"/>
      <c r="L138" s="196"/>
      <c r="M138" s="200"/>
      <c r="N138" s="201"/>
      <c r="O138" s="201"/>
      <c r="P138" s="201"/>
      <c r="Q138" s="201"/>
      <c r="R138" s="201"/>
      <c r="S138" s="201"/>
      <c r="T138" s="202"/>
      <c r="AT138" s="197" t="s">
        <v>158</v>
      </c>
      <c r="AU138" s="197" t="s">
        <v>86</v>
      </c>
      <c r="AV138" s="14" t="s">
        <v>84</v>
      </c>
      <c r="AW138" s="14" t="s">
        <v>34</v>
      </c>
      <c r="AX138" s="14" t="s">
        <v>76</v>
      </c>
      <c r="AY138" s="197" t="s">
        <v>150</v>
      </c>
    </row>
    <row r="139" spans="2:51" s="13" customFormat="1" ht="12">
      <c r="B139" s="176"/>
      <c r="D139" s="177" t="s">
        <v>158</v>
      </c>
      <c r="E139" s="178" t="s">
        <v>1</v>
      </c>
      <c r="F139" s="179" t="s">
        <v>1907</v>
      </c>
      <c r="H139" s="180">
        <v>24.149999999999995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78" t="s">
        <v>158</v>
      </c>
      <c r="AU139" s="178" t="s">
        <v>86</v>
      </c>
      <c r="AV139" s="13" t="s">
        <v>86</v>
      </c>
      <c r="AW139" s="13" t="s">
        <v>34</v>
      </c>
      <c r="AX139" s="13" t="s">
        <v>76</v>
      </c>
      <c r="AY139" s="178" t="s">
        <v>150</v>
      </c>
    </row>
    <row r="140" spans="1:65" s="2" customFormat="1" ht="21.75" customHeight="1">
      <c r="A140" s="32"/>
      <c r="B140" s="161"/>
      <c r="C140" s="162" t="s">
        <v>164</v>
      </c>
      <c r="D140" s="162" t="s">
        <v>152</v>
      </c>
      <c r="E140" s="163" t="s">
        <v>1908</v>
      </c>
      <c r="F140" s="164" t="s">
        <v>1909</v>
      </c>
      <c r="G140" s="165" t="s">
        <v>296</v>
      </c>
      <c r="H140" s="166">
        <v>51.1</v>
      </c>
      <c r="I140" s="167"/>
      <c r="J140" s="168">
        <f>ROUND(I140*H140,2)</f>
        <v>0</v>
      </c>
      <c r="K140" s="169"/>
      <c r="L140" s="33"/>
      <c r="M140" s="170" t="s">
        <v>1</v>
      </c>
      <c r="N140" s="171" t="s">
        <v>41</v>
      </c>
      <c r="O140" s="58"/>
      <c r="P140" s="172">
        <f>O140*H140</f>
        <v>0</v>
      </c>
      <c r="Q140" s="172">
        <v>0.00184</v>
      </c>
      <c r="R140" s="172">
        <f>Q140*H140</f>
        <v>0.09402400000000001</v>
      </c>
      <c r="S140" s="172">
        <v>4E-05</v>
      </c>
      <c r="T140" s="173">
        <f>S140*H140</f>
        <v>0.0020440000000000002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156</v>
      </c>
      <c r="AT140" s="174" t="s">
        <v>152</v>
      </c>
      <c r="AU140" s="174" t="s">
        <v>86</v>
      </c>
      <c r="AY140" s="17" t="s">
        <v>150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84</v>
      </c>
      <c r="BK140" s="175">
        <f>ROUND(I140*H140,2)</f>
        <v>0</v>
      </c>
      <c r="BL140" s="17" t="s">
        <v>156</v>
      </c>
      <c r="BM140" s="174" t="s">
        <v>1910</v>
      </c>
    </row>
    <row r="141" spans="2:51" s="14" customFormat="1" ht="12">
      <c r="B141" s="196"/>
      <c r="D141" s="177" t="s">
        <v>158</v>
      </c>
      <c r="E141" s="197" t="s">
        <v>1</v>
      </c>
      <c r="F141" s="198" t="s">
        <v>1902</v>
      </c>
      <c r="H141" s="197" t="s">
        <v>1</v>
      </c>
      <c r="I141" s="199"/>
      <c r="L141" s="196"/>
      <c r="M141" s="200"/>
      <c r="N141" s="201"/>
      <c r="O141" s="201"/>
      <c r="P141" s="201"/>
      <c r="Q141" s="201"/>
      <c r="R141" s="201"/>
      <c r="S141" s="201"/>
      <c r="T141" s="202"/>
      <c r="AT141" s="197" t="s">
        <v>158</v>
      </c>
      <c r="AU141" s="197" t="s">
        <v>86</v>
      </c>
      <c r="AV141" s="14" t="s">
        <v>84</v>
      </c>
      <c r="AW141" s="14" t="s">
        <v>34</v>
      </c>
      <c r="AX141" s="14" t="s">
        <v>76</v>
      </c>
      <c r="AY141" s="197" t="s">
        <v>150</v>
      </c>
    </row>
    <row r="142" spans="2:51" s="13" customFormat="1" ht="12">
      <c r="B142" s="176"/>
      <c r="D142" s="177" t="s">
        <v>158</v>
      </c>
      <c r="E142" s="178" t="s">
        <v>1</v>
      </c>
      <c r="F142" s="179" t="s">
        <v>1911</v>
      </c>
      <c r="H142" s="180">
        <v>51.1</v>
      </c>
      <c r="I142" s="181"/>
      <c r="L142" s="176"/>
      <c r="M142" s="182"/>
      <c r="N142" s="183"/>
      <c r="O142" s="183"/>
      <c r="P142" s="183"/>
      <c r="Q142" s="183"/>
      <c r="R142" s="183"/>
      <c r="S142" s="183"/>
      <c r="T142" s="184"/>
      <c r="AT142" s="178" t="s">
        <v>158</v>
      </c>
      <c r="AU142" s="178" t="s">
        <v>86</v>
      </c>
      <c r="AV142" s="13" t="s">
        <v>86</v>
      </c>
      <c r="AW142" s="13" t="s">
        <v>34</v>
      </c>
      <c r="AX142" s="13" t="s">
        <v>76</v>
      </c>
      <c r="AY142" s="178" t="s">
        <v>150</v>
      </c>
    </row>
    <row r="143" spans="1:65" s="2" customFormat="1" ht="21.75" customHeight="1">
      <c r="A143" s="32"/>
      <c r="B143" s="161"/>
      <c r="C143" s="162" t="s">
        <v>156</v>
      </c>
      <c r="D143" s="162" t="s">
        <v>152</v>
      </c>
      <c r="E143" s="163" t="s">
        <v>1912</v>
      </c>
      <c r="F143" s="164" t="s">
        <v>1913</v>
      </c>
      <c r="G143" s="165" t="s">
        <v>296</v>
      </c>
      <c r="H143" s="166">
        <v>6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41</v>
      </c>
      <c r="O143" s="58"/>
      <c r="P143" s="172">
        <f>O143*H143</f>
        <v>0</v>
      </c>
      <c r="Q143" s="172">
        <v>0.00168</v>
      </c>
      <c r="R143" s="172">
        <f>Q143*H143</f>
        <v>0.01008</v>
      </c>
      <c r="S143" s="172">
        <v>4E-05</v>
      </c>
      <c r="T143" s="173">
        <f>S143*H143</f>
        <v>0.00024000000000000003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156</v>
      </c>
      <c r="AT143" s="174" t="s">
        <v>152</v>
      </c>
      <c r="AU143" s="174" t="s">
        <v>86</v>
      </c>
      <c r="AY143" s="17" t="s">
        <v>150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84</v>
      </c>
      <c r="BK143" s="175">
        <f>ROUND(I143*H143,2)</f>
        <v>0</v>
      </c>
      <c r="BL143" s="17" t="s">
        <v>156</v>
      </c>
      <c r="BM143" s="174" t="s">
        <v>1914</v>
      </c>
    </row>
    <row r="144" spans="2:51" s="13" customFormat="1" ht="12">
      <c r="B144" s="176"/>
      <c r="D144" s="177" t="s">
        <v>158</v>
      </c>
      <c r="E144" s="178" t="s">
        <v>1</v>
      </c>
      <c r="F144" s="179" t="s">
        <v>1915</v>
      </c>
      <c r="H144" s="180">
        <v>6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158</v>
      </c>
      <c r="AU144" s="178" t="s">
        <v>86</v>
      </c>
      <c r="AV144" s="13" t="s">
        <v>86</v>
      </c>
      <c r="AW144" s="13" t="s">
        <v>34</v>
      </c>
      <c r="AX144" s="13" t="s">
        <v>76</v>
      </c>
      <c r="AY144" s="178" t="s">
        <v>150</v>
      </c>
    </row>
    <row r="145" spans="1:65" s="2" customFormat="1" ht="21.75" customHeight="1">
      <c r="A145" s="32"/>
      <c r="B145" s="161"/>
      <c r="C145" s="162" t="s">
        <v>176</v>
      </c>
      <c r="D145" s="162" t="s">
        <v>152</v>
      </c>
      <c r="E145" s="163" t="s">
        <v>1916</v>
      </c>
      <c r="F145" s="164" t="s">
        <v>1917</v>
      </c>
      <c r="G145" s="165" t="s">
        <v>155</v>
      </c>
      <c r="H145" s="166">
        <v>20</v>
      </c>
      <c r="I145" s="167"/>
      <c r="J145" s="168">
        <f>ROUND(I145*H145,2)</f>
        <v>0</v>
      </c>
      <c r="K145" s="169"/>
      <c r="L145" s="33"/>
      <c r="M145" s="170" t="s">
        <v>1</v>
      </c>
      <c r="N145" s="171" t="s">
        <v>41</v>
      </c>
      <c r="O145" s="58"/>
      <c r="P145" s="172">
        <f>O145*H145</f>
        <v>0</v>
      </c>
      <c r="Q145" s="172">
        <v>0.52517</v>
      </c>
      <c r="R145" s="172">
        <f>Q145*H145</f>
        <v>10.503400000000001</v>
      </c>
      <c r="S145" s="172">
        <v>0.54</v>
      </c>
      <c r="T145" s="173">
        <f>S145*H145</f>
        <v>10.8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156</v>
      </c>
      <c r="AT145" s="174" t="s">
        <v>152</v>
      </c>
      <c r="AU145" s="174" t="s">
        <v>86</v>
      </c>
      <c r="AY145" s="17" t="s">
        <v>150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84</v>
      </c>
      <c r="BK145" s="175">
        <f>ROUND(I145*H145,2)</f>
        <v>0</v>
      </c>
      <c r="BL145" s="17" t="s">
        <v>156</v>
      </c>
      <c r="BM145" s="174" t="s">
        <v>1918</v>
      </c>
    </row>
    <row r="146" spans="2:51" s="13" customFormat="1" ht="12">
      <c r="B146" s="176"/>
      <c r="D146" s="177" t="s">
        <v>158</v>
      </c>
      <c r="E146" s="178" t="s">
        <v>1</v>
      </c>
      <c r="F146" s="179" t="s">
        <v>1919</v>
      </c>
      <c r="H146" s="180">
        <v>20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158</v>
      </c>
      <c r="AU146" s="178" t="s">
        <v>86</v>
      </c>
      <c r="AV146" s="13" t="s">
        <v>86</v>
      </c>
      <c r="AW146" s="13" t="s">
        <v>34</v>
      </c>
      <c r="AX146" s="13" t="s">
        <v>76</v>
      </c>
      <c r="AY146" s="178" t="s">
        <v>150</v>
      </c>
    </row>
    <row r="147" spans="1:65" s="2" customFormat="1" ht="21.75" customHeight="1">
      <c r="A147" s="32"/>
      <c r="B147" s="161"/>
      <c r="C147" s="162" t="s">
        <v>182</v>
      </c>
      <c r="D147" s="162" t="s">
        <v>152</v>
      </c>
      <c r="E147" s="163" t="s">
        <v>1920</v>
      </c>
      <c r="F147" s="164" t="s">
        <v>1921</v>
      </c>
      <c r="G147" s="165" t="s">
        <v>155</v>
      </c>
      <c r="H147" s="166">
        <v>6.83</v>
      </c>
      <c r="I147" s="167"/>
      <c r="J147" s="168">
        <f>ROUND(I147*H147,2)</f>
        <v>0</v>
      </c>
      <c r="K147" s="169"/>
      <c r="L147" s="33"/>
      <c r="M147" s="170" t="s">
        <v>1</v>
      </c>
      <c r="N147" s="171" t="s">
        <v>41</v>
      </c>
      <c r="O147" s="58"/>
      <c r="P147" s="172">
        <f>O147*H147</f>
        <v>0</v>
      </c>
      <c r="Q147" s="172">
        <v>0.02212</v>
      </c>
      <c r="R147" s="172">
        <f>Q147*H147</f>
        <v>0.1510796</v>
      </c>
      <c r="S147" s="172">
        <v>0</v>
      </c>
      <c r="T147" s="17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156</v>
      </c>
      <c r="AT147" s="174" t="s">
        <v>152</v>
      </c>
      <c r="AU147" s="174" t="s">
        <v>86</v>
      </c>
      <c r="AY147" s="17" t="s">
        <v>150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84</v>
      </c>
      <c r="BK147" s="175">
        <f>ROUND(I147*H147,2)</f>
        <v>0</v>
      </c>
      <c r="BL147" s="17" t="s">
        <v>156</v>
      </c>
      <c r="BM147" s="174" t="s">
        <v>1922</v>
      </c>
    </row>
    <row r="148" spans="2:51" s="14" customFormat="1" ht="12">
      <c r="B148" s="196"/>
      <c r="D148" s="177" t="s">
        <v>158</v>
      </c>
      <c r="E148" s="197" t="s">
        <v>1</v>
      </c>
      <c r="F148" s="198" t="s">
        <v>1923</v>
      </c>
      <c r="H148" s="197" t="s">
        <v>1</v>
      </c>
      <c r="I148" s="199"/>
      <c r="L148" s="196"/>
      <c r="M148" s="200"/>
      <c r="N148" s="201"/>
      <c r="O148" s="201"/>
      <c r="P148" s="201"/>
      <c r="Q148" s="201"/>
      <c r="R148" s="201"/>
      <c r="S148" s="201"/>
      <c r="T148" s="202"/>
      <c r="AT148" s="197" t="s">
        <v>158</v>
      </c>
      <c r="AU148" s="197" t="s">
        <v>86</v>
      </c>
      <c r="AV148" s="14" t="s">
        <v>84</v>
      </c>
      <c r="AW148" s="14" t="s">
        <v>34</v>
      </c>
      <c r="AX148" s="14" t="s">
        <v>76</v>
      </c>
      <c r="AY148" s="197" t="s">
        <v>150</v>
      </c>
    </row>
    <row r="149" spans="2:51" s="13" customFormat="1" ht="12">
      <c r="B149" s="176"/>
      <c r="D149" s="177" t="s">
        <v>158</v>
      </c>
      <c r="E149" s="178" t="s">
        <v>1</v>
      </c>
      <c r="F149" s="179" t="s">
        <v>1924</v>
      </c>
      <c r="H149" s="180">
        <v>0.77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158</v>
      </c>
      <c r="AU149" s="178" t="s">
        <v>86</v>
      </c>
      <c r="AV149" s="13" t="s">
        <v>86</v>
      </c>
      <c r="AW149" s="13" t="s">
        <v>34</v>
      </c>
      <c r="AX149" s="13" t="s">
        <v>76</v>
      </c>
      <c r="AY149" s="178" t="s">
        <v>150</v>
      </c>
    </row>
    <row r="150" spans="2:51" s="13" customFormat="1" ht="12">
      <c r="B150" s="176"/>
      <c r="D150" s="177" t="s">
        <v>158</v>
      </c>
      <c r="E150" s="178" t="s">
        <v>1</v>
      </c>
      <c r="F150" s="179" t="s">
        <v>1925</v>
      </c>
      <c r="H150" s="180">
        <v>1.8800000000000001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158</v>
      </c>
      <c r="AU150" s="178" t="s">
        <v>86</v>
      </c>
      <c r="AV150" s="13" t="s">
        <v>86</v>
      </c>
      <c r="AW150" s="13" t="s">
        <v>34</v>
      </c>
      <c r="AX150" s="13" t="s">
        <v>76</v>
      </c>
      <c r="AY150" s="178" t="s">
        <v>150</v>
      </c>
    </row>
    <row r="151" spans="2:51" s="13" customFormat="1" ht="12">
      <c r="B151" s="176"/>
      <c r="D151" s="177" t="s">
        <v>158</v>
      </c>
      <c r="E151" s="178" t="s">
        <v>1</v>
      </c>
      <c r="F151" s="179" t="s">
        <v>1926</v>
      </c>
      <c r="H151" s="180">
        <v>0.7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78" t="s">
        <v>158</v>
      </c>
      <c r="AU151" s="178" t="s">
        <v>86</v>
      </c>
      <c r="AV151" s="13" t="s">
        <v>86</v>
      </c>
      <c r="AW151" s="13" t="s">
        <v>34</v>
      </c>
      <c r="AX151" s="13" t="s">
        <v>76</v>
      </c>
      <c r="AY151" s="178" t="s">
        <v>150</v>
      </c>
    </row>
    <row r="152" spans="2:51" s="13" customFormat="1" ht="12">
      <c r="B152" s="176"/>
      <c r="D152" s="177" t="s">
        <v>158</v>
      </c>
      <c r="E152" s="178" t="s">
        <v>1</v>
      </c>
      <c r="F152" s="179" t="s">
        <v>1927</v>
      </c>
      <c r="H152" s="180">
        <v>2.73</v>
      </c>
      <c r="I152" s="181"/>
      <c r="L152" s="176"/>
      <c r="M152" s="182"/>
      <c r="N152" s="183"/>
      <c r="O152" s="183"/>
      <c r="P152" s="183"/>
      <c r="Q152" s="183"/>
      <c r="R152" s="183"/>
      <c r="S152" s="183"/>
      <c r="T152" s="184"/>
      <c r="AT152" s="178" t="s">
        <v>158</v>
      </c>
      <c r="AU152" s="178" t="s">
        <v>86</v>
      </c>
      <c r="AV152" s="13" t="s">
        <v>86</v>
      </c>
      <c r="AW152" s="13" t="s">
        <v>34</v>
      </c>
      <c r="AX152" s="13" t="s">
        <v>76</v>
      </c>
      <c r="AY152" s="178" t="s">
        <v>150</v>
      </c>
    </row>
    <row r="153" spans="2:51" s="13" customFormat="1" ht="12">
      <c r="B153" s="176"/>
      <c r="D153" s="177" t="s">
        <v>158</v>
      </c>
      <c r="E153" s="178" t="s">
        <v>1</v>
      </c>
      <c r="F153" s="179" t="s">
        <v>1928</v>
      </c>
      <c r="H153" s="180">
        <v>0.75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78" t="s">
        <v>158</v>
      </c>
      <c r="AU153" s="178" t="s">
        <v>86</v>
      </c>
      <c r="AV153" s="13" t="s">
        <v>86</v>
      </c>
      <c r="AW153" s="13" t="s">
        <v>34</v>
      </c>
      <c r="AX153" s="13" t="s">
        <v>76</v>
      </c>
      <c r="AY153" s="178" t="s">
        <v>150</v>
      </c>
    </row>
    <row r="154" spans="1:65" s="2" customFormat="1" ht="21.75" customHeight="1">
      <c r="A154" s="32"/>
      <c r="B154" s="161"/>
      <c r="C154" s="162" t="s">
        <v>190</v>
      </c>
      <c r="D154" s="162" t="s">
        <v>152</v>
      </c>
      <c r="E154" s="163" t="s">
        <v>1929</v>
      </c>
      <c r="F154" s="164" t="s">
        <v>1930</v>
      </c>
      <c r="G154" s="165" t="s">
        <v>155</v>
      </c>
      <c r="H154" s="166">
        <v>2.375</v>
      </c>
      <c r="I154" s="167"/>
      <c r="J154" s="168">
        <f>ROUND(I154*H154,2)</f>
        <v>0</v>
      </c>
      <c r="K154" s="169"/>
      <c r="L154" s="33"/>
      <c r="M154" s="170" t="s">
        <v>1</v>
      </c>
      <c r="N154" s="171" t="s">
        <v>41</v>
      </c>
      <c r="O154" s="58"/>
      <c r="P154" s="172">
        <f>O154*H154</f>
        <v>0</v>
      </c>
      <c r="Q154" s="172">
        <v>0.02496</v>
      </c>
      <c r="R154" s="172">
        <f>Q154*H154</f>
        <v>0.05928</v>
      </c>
      <c r="S154" s="172">
        <v>0</v>
      </c>
      <c r="T154" s="17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156</v>
      </c>
      <c r="AT154" s="174" t="s">
        <v>152</v>
      </c>
      <c r="AU154" s="174" t="s">
        <v>86</v>
      </c>
      <c r="AY154" s="17" t="s">
        <v>150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7" t="s">
        <v>84</v>
      </c>
      <c r="BK154" s="175">
        <f>ROUND(I154*H154,2)</f>
        <v>0</v>
      </c>
      <c r="BL154" s="17" t="s">
        <v>156</v>
      </c>
      <c r="BM154" s="174" t="s">
        <v>1931</v>
      </c>
    </row>
    <row r="155" spans="2:51" s="14" customFormat="1" ht="12">
      <c r="B155" s="196"/>
      <c r="D155" s="177" t="s">
        <v>158</v>
      </c>
      <c r="E155" s="197" t="s">
        <v>1</v>
      </c>
      <c r="F155" s="198" t="s">
        <v>1923</v>
      </c>
      <c r="H155" s="197" t="s">
        <v>1</v>
      </c>
      <c r="I155" s="199"/>
      <c r="L155" s="196"/>
      <c r="M155" s="200"/>
      <c r="N155" s="201"/>
      <c r="O155" s="201"/>
      <c r="P155" s="201"/>
      <c r="Q155" s="201"/>
      <c r="R155" s="201"/>
      <c r="S155" s="201"/>
      <c r="T155" s="202"/>
      <c r="AT155" s="197" t="s">
        <v>158</v>
      </c>
      <c r="AU155" s="197" t="s">
        <v>86</v>
      </c>
      <c r="AV155" s="14" t="s">
        <v>84</v>
      </c>
      <c r="AW155" s="14" t="s">
        <v>34</v>
      </c>
      <c r="AX155" s="14" t="s">
        <v>76</v>
      </c>
      <c r="AY155" s="197" t="s">
        <v>150</v>
      </c>
    </row>
    <row r="156" spans="2:51" s="13" customFormat="1" ht="12">
      <c r="B156" s="176"/>
      <c r="D156" s="177" t="s">
        <v>158</v>
      </c>
      <c r="E156" s="178" t="s">
        <v>1</v>
      </c>
      <c r="F156" s="179" t="s">
        <v>1932</v>
      </c>
      <c r="H156" s="180">
        <v>2.375</v>
      </c>
      <c r="I156" s="181"/>
      <c r="L156" s="176"/>
      <c r="M156" s="182"/>
      <c r="N156" s="183"/>
      <c r="O156" s="183"/>
      <c r="P156" s="183"/>
      <c r="Q156" s="183"/>
      <c r="R156" s="183"/>
      <c r="S156" s="183"/>
      <c r="T156" s="184"/>
      <c r="AT156" s="178" t="s">
        <v>158</v>
      </c>
      <c r="AU156" s="178" t="s">
        <v>86</v>
      </c>
      <c r="AV156" s="13" t="s">
        <v>86</v>
      </c>
      <c r="AW156" s="13" t="s">
        <v>34</v>
      </c>
      <c r="AX156" s="13" t="s">
        <v>76</v>
      </c>
      <c r="AY156" s="178" t="s">
        <v>150</v>
      </c>
    </row>
    <row r="157" spans="1:65" s="2" customFormat="1" ht="21.75" customHeight="1">
      <c r="A157" s="32"/>
      <c r="B157" s="161"/>
      <c r="C157" s="162" t="s">
        <v>172</v>
      </c>
      <c r="D157" s="162" t="s">
        <v>152</v>
      </c>
      <c r="E157" s="163" t="s">
        <v>1933</v>
      </c>
      <c r="F157" s="164" t="s">
        <v>1934</v>
      </c>
      <c r="G157" s="165" t="s">
        <v>155</v>
      </c>
      <c r="H157" s="166">
        <v>28.5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41</v>
      </c>
      <c r="O157" s="58"/>
      <c r="P157" s="172">
        <f>O157*H157</f>
        <v>0</v>
      </c>
      <c r="Q157" s="172">
        <v>0.02526</v>
      </c>
      <c r="R157" s="172">
        <f>Q157*H157</f>
        <v>0.71991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156</v>
      </c>
      <c r="AT157" s="174" t="s">
        <v>152</v>
      </c>
      <c r="AU157" s="174" t="s">
        <v>86</v>
      </c>
      <c r="AY157" s="17" t="s">
        <v>150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84</v>
      </c>
      <c r="BK157" s="175">
        <f>ROUND(I157*H157,2)</f>
        <v>0</v>
      </c>
      <c r="BL157" s="17" t="s">
        <v>156</v>
      </c>
      <c r="BM157" s="174" t="s">
        <v>1935</v>
      </c>
    </row>
    <row r="158" spans="2:51" s="14" customFormat="1" ht="12">
      <c r="B158" s="196"/>
      <c r="D158" s="177" t="s">
        <v>158</v>
      </c>
      <c r="E158" s="197" t="s">
        <v>1</v>
      </c>
      <c r="F158" s="198" t="s">
        <v>1923</v>
      </c>
      <c r="H158" s="197" t="s">
        <v>1</v>
      </c>
      <c r="I158" s="199"/>
      <c r="L158" s="196"/>
      <c r="M158" s="200"/>
      <c r="N158" s="201"/>
      <c r="O158" s="201"/>
      <c r="P158" s="201"/>
      <c r="Q158" s="201"/>
      <c r="R158" s="201"/>
      <c r="S158" s="201"/>
      <c r="T158" s="202"/>
      <c r="AT158" s="197" t="s">
        <v>158</v>
      </c>
      <c r="AU158" s="197" t="s">
        <v>86</v>
      </c>
      <c r="AV158" s="14" t="s">
        <v>84</v>
      </c>
      <c r="AW158" s="14" t="s">
        <v>34</v>
      </c>
      <c r="AX158" s="14" t="s">
        <v>76</v>
      </c>
      <c r="AY158" s="197" t="s">
        <v>150</v>
      </c>
    </row>
    <row r="159" spans="2:51" s="13" customFormat="1" ht="12">
      <c r="B159" s="176"/>
      <c r="D159" s="177" t="s">
        <v>158</v>
      </c>
      <c r="E159" s="178" t="s">
        <v>1</v>
      </c>
      <c r="F159" s="179" t="s">
        <v>1936</v>
      </c>
      <c r="H159" s="180">
        <v>28.5</v>
      </c>
      <c r="I159" s="181"/>
      <c r="L159" s="176"/>
      <c r="M159" s="182"/>
      <c r="N159" s="183"/>
      <c r="O159" s="183"/>
      <c r="P159" s="183"/>
      <c r="Q159" s="183"/>
      <c r="R159" s="183"/>
      <c r="S159" s="183"/>
      <c r="T159" s="184"/>
      <c r="AT159" s="178" t="s">
        <v>158</v>
      </c>
      <c r="AU159" s="178" t="s">
        <v>86</v>
      </c>
      <c r="AV159" s="13" t="s">
        <v>86</v>
      </c>
      <c r="AW159" s="13" t="s">
        <v>34</v>
      </c>
      <c r="AX159" s="13" t="s">
        <v>76</v>
      </c>
      <c r="AY159" s="178" t="s">
        <v>150</v>
      </c>
    </row>
    <row r="160" spans="2:63" s="12" customFormat="1" ht="22.9" customHeight="1">
      <c r="B160" s="148"/>
      <c r="D160" s="149" t="s">
        <v>75</v>
      </c>
      <c r="E160" s="159" t="s">
        <v>182</v>
      </c>
      <c r="F160" s="159" t="s">
        <v>218</v>
      </c>
      <c r="I160" s="151"/>
      <c r="J160" s="160">
        <f>BK160</f>
        <v>0</v>
      </c>
      <c r="L160" s="148"/>
      <c r="M160" s="153"/>
      <c r="N160" s="154"/>
      <c r="O160" s="154"/>
      <c r="P160" s="155">
        <f>SUM(P161:P179)</f>
        <v>0</v>
      </c>
      <c r="Q160" s="154"/>
      <c r="R160" s="155">
        <f>SUM(R161:R179)</f>
        <v>3.2257080000000005</v>
      </c>
      <c r="S160" s="154"/>
      <c r="T160" s="156">
        <f>SUM(T161:T179)</f>
        <v>0</v>
      </c>
      <c r="AR160" s="149" t="s">
        <v>84</v>
      </c>
      <c r="AT160" s="157" t="s">
        <v>75</v>
      </c>
      <c r="AU160" s="157" t="s">
        <v>84</v>
      </c>
      <c r="AY160" s="149" t="s">
        <v>150</v>
      </c>
      <c r="BK160" s="158">
        <f>SUM(BK161:BK179)</f>
        <v>0</v>
      </c>
    </row>
    <row r="161" spans="1:65" s="2" customFormat="1" ht="21.75" customHeight="1">
      <c r="A161" s="32"/>
      <c r="B161" s="161"/>
      <c r="C161" s="162" t="s">
        <v>199</v>
      </c>
      <c r="D161" s="162" t="s">
        <v>152</v>
      </c>
      <c r="E161" s="163" t="s">
        <v>1937</v>
      </c>
      <c r="F161" s="164" t="s">
        <v>1938</v>
      </c>
      <c r="G161" s="165" t="s">
        <v>155</v>
      </c>
      <c r="H161" s="166">
        <v>30.75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41</v>
      </c>
      <c r="O161" s="58"/>
      <c r="P161" s="172">
        <f>O161*H161</f>
        <v>0</v>
      </c>
      <c r="Q161" s="172">
        <v>0.0154</v>
      </c>
      <c r="R161" s="172">
        <f>Q161*H161</f>
        <v>0.47355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156</v>
      </c>
      <c r="AT161" s="174" t="s">
        <v>152</v>
      </c>
      <c r="AU161" s="174" t="s">
        <v>86</v>
      </c>
      <c r="AY161" s="17" t="s">
        <v>150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84</v>
      </c>
      <c r="BK161" s="175">
        <f>ROUND(I161*H161,2)</f>
        <v>0</v>
      </c>
      <c r="BL161" s="17" t="s">
        <v>156</v>
      </c>
      <c r="BM161" s="174" t="s">
        <v>1939</v>
      </c>
    </row>
    <row r="162" spans="2:51" s="14" customFormat="1" ht="12">
      <c r="B162" s="196"/>
      <c r="D162" s="177" t="s">
        <v>158</v>
      </c>
      <c r="E162" s="197" t="s">
        <v>1</v>
      </c>
      <c r="F162" s="198" t="s">
        <v>1923</v>
      </c>
      <c r="H162" s="197" t="s">
        <v>1</v>
      </c>
      <c r="I162" s="199"/>
      <c r="L162" s="196"/>
      <c r="M162" s="200"/>
      <c r="N162" s="201"/>
      <c r="O162" s="201"/>
      <c r="P162" s="201"/>
      <c r="Q162" s="201"/>
      <c r="R162" s="201"/>
      <c r="S162" s="201"/>
      <c r="T162" s="202"/>
      <c r="AT162" s="197" t="s">
        <v>158</v>
      </c>
      <c r="AU162" s="197" t="s">
        <v>86</v>
      </c>
      <c r="AV162" s="14" t="s">
        <v>84</v>
      </c>
      <c r="AW162" s="14" t="s">
        <v>34</v>
      </c>
      <c r="AX162" s="14" t="s">
        <v>76</v>
      </c>
      <c r="AY162" s="197" t="s">
        <v>150</v>
      </c>
    </row>
    <row r="163" spans="2:51" s="13" customFormat="1" ht="12">
      <c r="B163" s="176"/>
      <c r="D163" s="177" t="s">
        <v>158</v>
      </c>
      <c r="E163" s="178" t="s">
        <v>1</v>
      </c>
      <c r="F163" s="179" t="s">
        <v>1940</v>
      </c>
      <c r="H163" s="180">
        <v>1.925</v>
      </c>
      <c r="I163" s="181"/>
      <c r="L163" s="176"/>
      <c r="M163" s="182"/>
      <c r="N163" s="183"/>
      <c r="O163" s="183"/>
      <c r="P163" s="183"/>
      <c r="Q163" s="183"/>
      <c r="R163" s="183"/>
      <c r="S163" s="183"/>
      <c r="T163" s="184"/>
      <c r="AT163" s="178" t="s">
        <v>158</v>
      </c>
      <c r="AU163" s="178" t="s">
        <v>86</v>
      </c>
      <c r="AV163" s="13" t="s">
        <v>86</v>
      </c>
      <c r="AW163" s="13" t="s">
        <v>34</v>
      </c>
      <c r="AX163" s="13" t="s">
        <v>76</v>
      </c>
      <c r="AY163" s="178" t="s">
        <v>150</v>
      </c>
    </row>
    <row r="164" spans="2:51" s="13" customFormat="1" ht="33.75">
      <c r="B164" s="176"/>
      <c r="D164" s="177" t="s">
        <v>158</v>
      </c>
      <c r="E164" s="178" t="s">
        <v>1</v>
      </c>
      <c r="F164" s="179" t="s">
        <v>1941</v>
      </c>
      <c r="H164" s="180">
        <v>28.824999999999996</v>
      </c>
      <c r="I164" s="181"/>
      <c r="L164" s="176"/>
      <c r="M164" s="182"/>
      <c r="N164" s="183"/>
      <c r="O164" s="183"/>
      <c r="P164" s="183"/>
      <c r="Q164" s="183"/>
      <c r="R164" s="183"/>
      <c r="S164" s="183"/>
      <c r="T164" s="184"/>
      <c r="AT164" s="178" t="s">
        <v>158</v>
      </c>
      <c r="AU164" s="178" t="s">
        <v>86</v>
      </c>
      <c r="AV164" s="13" t="s">
        <v>86</v>
      </c>
      <c r="AW164" s="13" t="s">
        <v>34</v>
      </c>
      <c r="AX164" s="13" t="s">
        <v>76</v>
      </c>
      <c r="AY164" s="178" t="s">
        <v>150</v>
      </c>
    </row>
    <row r="165" spans="1:65" s="2" customFormat="1" ht="21.75" customHeight="1">
      <c r="A165" s="32"/>
      <c r="B165" s="161"/>
      <c r="C165" s="162" t="s">
        <v>205</v>
      </c>
      <c r="D165" s="162" t="s">
        <v>152</v>
      </c>
      <c r="E165" s="163" t="s">
        <v>1942</v>
      </c>
      <c r="F165" s="164" t="s">
        <v>1943</v>
      </c>
      <c r="G165" s="165" t="s">
        <v>155</v>
      </c>
      <c r="H165" s="166">
        <v>102.35</v>
      </c>
      <c r="I165" s="167"/>
      <c r="J165" s="168">
        <f>ROUND(I165*H165,2)</f>
        <v>0</v>
      </c>
      <c r="K165" s="169"/>
      <c r="L165" s="33"/>
      <c r="M165" s="170" t="s">
        <v>1</v>
      </c>
      <c r="N165" s="171" t="s">
        <v>41</v>
      </c>
      <c r="O165" s="58"/>
      <c r="P165" s="172">
        <f>O165*H165</f>
        <v>0</v>
      </c>
      <c r="Q165" s="172">
        <v>0.01838</v>
      </c>
      <c r="R165" s="172">
        <f>Q165*H165</f>
        <v>1.881193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156</v>
      </c>
      <c r="AT165" s="174" t="s">
        <v>152</v>
      </c>
      <c r="AU165" s="174" t="s">
        <v>86</v>
      </c>
      <c r="AY165" s="17" t="s">
        <v>150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84</v>
      </c>
      <c r="BK165" s="175">
        <f>ROUND(I165*H165,2)</f>
        <v>0</v>
      </c>
      <c r="BL165" s="17" t="s">
        <v>156</v>
      </c>
      <c r="BM165" s="174" t="s">
        <v>1944</v>
      </c>
    </row>
    <row r="166" spans="2:51" s="14" customFormat="1" ht="12">
      <c r="B166" s="196"/>
      <c r="D166" s="177" t="s">
        <v>158</v>
      </c>
      <c r="E166" s="197" t="s">
        <v>1</v>
      </c>
      <c r="F166" s="198" t="s">
        <v>1923</v>
      </c>
      <c r="H166" s="197" t="s">
        <v>1</v>
      </c>
      <c r="I166" s="199"/>
      <c r="L166" s="196"/>
      <c r="M166" s="200"/>
      <c r="N166" s="201"/>
      <c r="O166" s="201"/>
      <c r="P166" s="201"/>
      <c r="Q166" s="201"/>
      <c r="R166" s="201"/>
      <c r="S166" s="201"/>
      <c r="T166" s="202"/>
      <c r="AT166" s="197" t="s">
        <v>158</v>
      </c>
      <c r="AU166" s="197" t="s">
        <v>86</v>
      </c>
      <c r="AV166" s="14" t="s">
        <v>84</v>
      </c>
      <c r="AW166" s="14" t="s">
        <v>34</v>
      </c>
      <c r="AX166" s="14" t="s">
        <v>76</v>
      </c>
      <c r="AY166" s="197" t="s">
        <v>150</v>
      </c>
    </row>
    <row r="167" spans="2:51" s="13" customFormat="1" ht="12">
      <c r="B167" s="176"/>
      <c r="D167" s="177" t="s">
        <v>158</v>
      </c>
      <c r="E167" s="178" t="s">
        <v>1</v>
      </c>
      <c r="F167" s="179" t="s">
        <v>1945</v>
      </c>
      <c r="H167" s="180">
        <v>19.05</v>
      </c>
      <c r="I167" s="181"/>
      <c r="L167" s="176"/>
      <c r="M167" s="182"/>
      <c r="N167" s="183"/>
      <c r="O167" s="183"/>
      <c r="P167" s="183"/>
      <c r="Q167" s="183"/>
      <c r="R167" s="183"/>
      <c r="S167" s="183"/>
      <c r="T167" s="184"/>
      <c r="AT167" s="178" t="s">
        <v>158</v>
      </c>
      <c r="AU167" s="178" t="s">
        <v>86</v>
      </c>
      <c r="AV167" s="13" t="s">
        <v>86</v>
      </c>
      <c r="AW167" s="13" t="s">
        <v>34</v>
      </c>
      <c r="AX167" s="13" t="s">
        <v>76</v>
      </c>
      <c r="AY167" s="178" t="s">
        <v>150</v>
      </c>
    </row>
    <row r="168" spans="2:51" s="13" customFormat="1" ht="22.5">
      <c r="B168" s="176"/>
      <c r="D168" s="177" t="s">
        <v>158</v>
      </c>
      <c r="E168" s="178" t="s">
        <v>1</v>
      </c>
      <c r="F168" s="179" t="s">
        <v>1946</v>
      </c>
      <c r="H168" s="180">
        <v>23.45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78" t="s">
        <v>158</v>
      </c>
      <c r="AU168" s="178" t="s">
        <v>86</v>
      </c>
      <c r="AV168" s="13" t="s">
        <v>86</v>
      </c>
      <c r="AW168" s="13" t="s">
        <v>34</v>
      </c>
      <c r="AX168" s="13" t="s">
        <v>76</v>
      </c>
      <c r="AY168" s="178" t="s">
        <v>150</v>
      </c>
    </row>
    <row r="169" spans="2:51" s="13" customFormat="1" ht="12">
      <c r="B169" s="176"/>
      <c r="D169" s="177" t="s">
        <v>158</v>
      </c>
      <c r="E169" s="178" t="s">
        <v>1</v>
      </c>
      <c r="F169" s="179" t="s">
        <v>1947</v>
      </c>
      <c r="H169" s="180">
        <v>4.550000000000001</v>
      </c>
      <c r="I169" s="181"/>
      <c r="L169" s="176"/>
      <c r="M169" s="182"/>
      <c r="N169" s="183"/>
      <c r="O169" s="183"/>
      <c r="P169" s="183"/>
      <c r="Q169" s="183"/>
      <c r="R169" s="183"/>
      <c r="S169" s="183"/>
      <c r="T169" s="184"/>
      <c r="AT169" s="178" t="s">
        <v>158</v>
      </c>
      <c r="AU169" s="178" t="s">
        <v>86</v>
      </c>
      <c r="AV169" s="13" t="s">
        <v>86</v>
      </c>
      <c r="AW169" s="13" t="s">
        <v>34</v>
      </c>
      <c r="AX169" s="13" t="s">
        <v>76</v>
      </c>
      <c r="AY169" s="178" t="s">
        <v>150</v>
      </c>
    </row>
    <row r="170" spans="2:51" s="13" customFormat="1" ht="12">
      <c r="B170" s="176"/>
      <c r="D170" s="177" t="s">
        <v>158</v>
      </c>
      <c r="E170" s="178" t="s">
        <v>1</v>
      </c>
      <c r="F170" s="179" t="s">
        <v>1948</v>
      </c>
      <c r="H170" s="180">
        <v>7.800000000000001</v>
      </c>
      <c r="I170" s="181"/>
      <c r="L170" s="176"/>
      <c r="M170" s="182"/>
      <c r="N170" s="183"/>
      <c r="O170" s="183"/>
      <c r="P170" s="183"/>
      <c r="Q170" s="183"/>
      <c r="R170" s="183"/>
      <c r="S170" s="183"/>
      <c r="T170" s="184"/>
      <c r="AT170" s="178" t="s">
        <v>158</v>
      </c>
      <c r="AU170" s="178" t="s">
        <v>86</v>
      </c>
      <c r="AV170" s="13" t="s">
        <v>86</v>
      </c>
      <c r="AW170" s="13" t="s">
        <v>34</v>
      </c>
      <c r="AX170" s="13" t="s">
        <v>76</v>
      </c>
      <c r="AY170" s="178" t="s">
        <v>150</v>
      </c>
    </row>
    <row r="171" spans="2:51" s="13" customFormat="1" ht="12">
      <c r="B171" s="176"/>
      <c r="D171" s="177" t="s">
        <v>158</v>
      </c>
      <c r="E171" s="178" t="s">
        <v>1</v>
      </c>
      <c r="F171" s="179" t="s">
        <v>1949</v>
      </c>
      <c r="H171" s="180">
        <v>12.099999999999998</v>
      </c>
      <c r="I171" s="181"/>
      <c r="L171" s="176"/>
      <c r="M171" s="182"/>
      <c r="N171" s="183"/>
      <c r="O171" s="183"/>
      <c r="P171" s="183"/>
      <c r="Q171" s="183"/>
      <c r="R171" s="183"/>
      <c r="S171" s="183"/>
      <c r="T171" s="184"/>
      <c r="AT171" s="178" t="s">
        <v>158</v>
      </c>
      <c r="AU171" s="178" t="s">
        <v>86</v>
      </c>
      <c r="AV171" s="13" t="s">
        <v>86</v>
      </c>
      <c r="AW171" s="13" t="s">
        <v>34</v>
      </c>
      <c r="AX171" s="13" t="s">
        <v>76</v>
      </c>
      <c r="AY171" s="178" t="s">
        <v>150</v>
      </c>
    </row>
    <row r="172" spans="2:51" s="13" customFormat="1" ht="12">
      <c r="B172" s="176"/>
      <c r="D172" s="177" t="s">
        <v>158</v>
      </c>
      <c r="E172" s="178" t="s">
        <v>1</v>
      </c>
      <c r="F172" s="179" t="s">
        <v>1950</v>
      </c>
      <c r="H172" s="180">
        <v>5.800000000000001</v>
      </c>
      <c r="I172" s="181"/>
      <c r="L172" s="176"/>
      <c r="M172" s="182"/>
      <c r="N172" s="183"/>
      <c r="O172" s="183"/>
      <c r="P172" s="183"/>
      <c r="Q172" s="183"/>
      <c r="R172" s="183"/>
      <c r="S172" s="183"/>
      <c r="T172" s="184"/>
      <c r="AT172" s="178" t="s">
        <v>158</v>
      </c>
      <c r="AU172" s="178" t="s">
        <v>86</v>
      </c>
      <c r="AV172" s="13" t="s">
        <v>86</v>
      </c>
      <c r="AW172" s="13" t="s">
        <v>34</v>
      </c>
      <c r="AX172" s="13" t="s">
        <v>76</v>
      </c>
      <c r="AY172" s="178" t="s">
        <v>150</v>
      </c>
    </row>
    <row r="173" spans="2:51" s="13" customFormat="1" ht="12">
      <c r="B173" s="176"/>
      <c r="D173" s="177" t="s">
        <v>158</v>
      </c>
      <c r="E173" s="178" t="s">
        <v>1</v>
      </c>
      <c r="F173" s="179" t="s">
        <v>1951</v>
      </c>
      <c r="H173" s="180">
        <v>8.1</v>
      </c>
      <c r="I173" s="181"/>
      <c r="L173" s="176"/>
      <c r="M173" s="182"/>
      <c r="N173" s="183"/>
      <c r="O173" s="183"/>
      <c r="P173" s="183"/>
      <c r="Q173" s="183"/>
      <c r="R173" s="183"/>
      <c r="S173" s="183"/>
      <c r="T173" s="184"/>
      <c r="AT173" s="178" t="s">
        <v>158</v>
      </c>
      <c r="AU173" s="178" t="s">
        <v>86</v>
      </c>
      <c r="AV173" s="13" t="s">
        <v>86</v>
      </c>
      <c r="AW173" s="13" t="s">
        <v>34</v>
      </c>
      <c r="AX173" s="13" t="s">
        <v>76</v>
      </c>
      <c r="AY173" s="178" t="s">
        <v>150</v>
      </c>
    </row>
    <row r="174" spans="2:51" s="13" customFormat="1" ht="12">
      <c r="B174" s="176"/>
      <c r="D174" s="177" t="s">
        <v>158</v>
      </c>
      <c r="E174" s="178" t="s">
        <v>1</v>
      </c>
      <c r="F174" s="179" t="s">
        <v>1952</v>
      </c>
      <c r="H174" s="180">
        <v>21.499999999999996</v>
      </c>
      <c r="I174" s="181"/>
      <c r="L174" s="176"/>
      <c r="M174" s="182"/>
      <c r="N174" s="183"/>
      <c r="O174" s="183"/>
      <c r="P174" s="183"/>
      <c r="Q174" s="183"/>
      <c r="R174" s="183"/>
      <c r="S174" s="183"/>
      <c r="T174" s="184"/>
      <c r="AT174" s="178" t="s">
        <v>158</v>
      </c>
      <c r="AU174" s="178" t="s">
        <v>86</v>
      </c>
      <c r="AV174" s="13" t="s">
        <v>86</v>
      </c>
      <c r="AW174" s="13" t="s">
        <v>34</v>
      </c>
      <c r="AX174" s="13" t="s">
        <v>76</v>
      </c>
      <c r="AY174" s="178" t="s">
        <v>150</v>
      </c>
    </row>
    <row r="175" spans="1:65" s="2" customFormat="1" ht="21.75" customHeight="1">
      <c r="A175" s="32"/>
      <c r="B175" s="161"/>
      <c r="C175" s="162" t="s">
        <v>209</v>
      </c>
      <c r="D175" s="162" t="s">
        <v>152</v>
      </c>
      <c r="E175" s="163" t="s">
        <v>1953</v>
      </c>
      <c r="F175" s="164" t="s">
        <v>1954</v>
      </c>
      <c r="G175" s="165" t="s">
        <v>155</v>
      </c>
      <c r="H175" s="166">
        <v>102.35</v>
      </c>
      <c r="I175" s="167"/>
      <c r="J175" s="168">
        <f>ROUND(I175*H175,2)</f>
        <v>0</v>
      </c>
      <c r="K175" s="169"/>
      <c r="L175" s="33"/>
      <c r="M175" s="170" t="s">
        <v>1</v>
      </c>
      <c r="N175" s="171" t="s">
        <v>41</v>
      </c>
      <c r="O175" s="58"/>
      <c r="P175" s="172">
        <f>O175*H175</f>
        <v>0</v>
      </c>
      <c r="Q175" s="172">
        <v>0.0079</v>
      </c>
      <c r="R175" s="172">
        <f>Q175*H175</f>
        <v>0.8085650000000001</v>
      </c>
      <c r="S175" s="172">
        <v>0</v>
      </c>
      <c r="T175" s="17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156</v>
      </c>
      <c r="AT175" s="174" t="s">
        <v>152</v>
      </c>
      <c r="AU175" s="174" t="s">
        <v>86</v>
      </c>
      <c r="AY175" s="17" t="s">
        <v>150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84</v>
      </c>
      <c r="BK175" s="175">
        <f>ROUND(I175*H175,2)</f>
        <v>0</v>
      </c>
      <c r="BL175" s="17" t="s">
        <v>156</v>
      </c>
      <c r="BM175" s="174" t="s">
        <v>1955</v>
      </c>
    </row>
    <row r="176" spans="1:65" s="2" customFormat="1" ht="16.5" customHeight="1">
      <c r="A176" s="32"/>
      <c r="B176" s="161"/>
      <c r="C176" s="162" t="s">
        <v>213</v>
      </c>
      <c r="D176" s="162" t="s">
        <v>152</v>
      </c>
      <c r="E176" s="163" t="s">
        <v>1956</v>
      </c>
      <c r="F176" s="164" t="s">
        <v>1957</v>
      </c>
      <c r="G176" s="165" t="s">
        <v>155</v>
      </c>
      <c r="H176" s="166">
        <v>120</v>
      </c>
      <c r="I176" s="167"/>
      <c r="J176" s="168">
        <f>ROUND(I176*H176,2)</f>
        <v>0</v>
      </c>
      <c r="K176" s="169"/>
      <c r="L176" s="33"/>
      <c r="M176" s="170" t="s">
        <v>1</v>
      </c>
      <c r="N176" s="171" t="s">
        <v>41</v>
      </c>
      <c r="O176" s="58"/>
      <c r="P176" s="172">
        <f>O176*H176</f>
        <v>0</v>
      </c>
      <c r="Q176" s="172">
        <v>0.00012</v>
      </c>
      <c r="R176" s="172">
        <f>Q176*H176</f>
        <v>0.0144</v>
      </c>
      <c r="S176" s="172">
        <v>0</v>
      </c>
      <c r="T176" s="17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4" t="s">
        <v>156</v>
      </c>
      <c r="AT176" s="174" t="s">
        <v>152</v>
      </c>
      <c r="AU176" s="174" t="s">
        <v>86</v>
      </c>
      <c r="AY176" s="17" t="s">
        <v>150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7" t="s">
        <v>84</v>
      </c>
      <c r="BK176" s="175">
        <f>ROUND(I176*H176,2)</f>
        <v>0</v>
      </c>
      <c r="BL176" s="17" t="s">
        <v>156</v>
      </c>
      <c r="BM176" s="174" t="s">
        <v>1958</v>
      </c>
    </row>
    <row r="177" spans="2:51" s="13" customFormat="1" ht="12">
      <c r="B177" s="176"/>
      <c r="D177" s="177" t="s">
        <v>158</v>
      </c>
      <c r="E177" s="178" t="s">
        <v>1</v>
      </c>
      <c r="F177" s="179" t="s">
        <v>1959</v>
      </c>
      <c r="H177" s="180">
        <v>120</v>
      </c>
      <c r="I177" s="181"/>
      <c r="L177" s="176"/>
      <c r="M177" s="182"/>
      <c r="N177" s="183"/>
      <c r="O177" s="183"/>
      <c r="P177" s="183"/>
      <c r="Q177" s="183"/>
      <c r="R177" s="183"/>
      <c r="S177" s="183"/>
      <c r="T177" s="184"/>
      <c r="AT177" s="178" t="s">
        <v>158</v>
      </c>
      <c r="AU177" s="178" t="s">
        <v>86</v>
      </c>
      <c r="AV177" s="13" t="s">
        <v>86</v>
      </c>
      <c r="AW177" s="13" t="s">
        <v>34</v>
      </c>
      <c r="AX177" s="13" t="s">
        <v>76</v>
      </c>
      <c r="AY177" s="178" t="s">
        <v>150</v>
      </c>
    </row>
    <row r="178" spans="1:65" s="2" customFormat="1" ht="21.75" customHeight="1">
      <c r="A178" s="32"/>
      <c r="B178" s="161"/>
      <c r="C178" s="162" t="s">
        <v>219</v>
      </c>
      <c r="D178" s="162" t="s">
        <v>152</v>
      </c>
      <c r="E178" s="163" t="s">
        <v>1960</v>
      </c>
      <c r="F178" s="164" t="s">
        <v>1961</v>
      </c>
      <c r="G178" s="165" t="s">
        <v>155</v>
      </c>
      <c r="H178" s="166">
        <v>200</v>
      </c>
      <c r="I178" s="167"/>
      <c r="J178" s="168">
        <f>ROUND(I178*H178,2)</f>
        <v>0</v>
      </c>
      <c r="K178" s="169"/>
      <c r="L178" s="33"/>
      <c r="M178" s="170" t="s">
        <v>1</v>
      </c>
      <c r="N178" s="171" t="s">
        <v>41</v>
      </c>
      <c r="O178" s="58"/>
      <c r="P178" s="172">
        <f>O178*H178</f>
        <v>0</v>
      </c>
      <c r="Q178" s="172">
        <v>0.00024</v>
      </c>
      <c r="R178" s="172">
        <f>Q178*H178</f>
        <v>0.048</v>
      </c>
      <c r="S178" s="172">
        <v>0</v>
      </c>
      <c r="T178" s="17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4" t="s">
        <v>156</v>
      </c>
      <c r="AT178" s="174" t="s">
        <v>152</v>
      </c>
      <c r="AU178" s="174" t="s">
        <v>86</v>
      </c>
      <c r="AY178" s="17" t="s">
        <v>150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7" t="s">
        <v>84</v>
      </c>
      <c r="BK178" s="175">
        <f>ROUND(I178*H178,2)</f>
        <v>0</v>
      </c>
      <c r="BL178" s="17" t="s">
        <v>156</v>
      </c>
      <c r="BM178" s="174" t="s">
        <v>1962</v>
      </c>
    </row>
    <row r="179" spans="2:51" s="13" customFormat="1" ht="12">
      <c r="B179" s="176"/>
      <c r="D179" s="177" t="s">
        <v>158</v>
      </c>
      <c r="E179" s="178" t="s">
        <v>1</v>
      </c>
      <c r="F179" s="179" t="s">
        <v>1963</v>
      </c>
      <c r="H179" s="180">
        <v>200</v>
      </c>
      <c r="I179" s="181"/>
      <c r="L179" s="176"/>
      <c r="M179" s="182"/>
      <c r="N179" s="183"/>
      <c r="O179" s="183"/>
      <c r="P179" s="183"/>
      <c r="Q179" s="183"/>
      <c r="R179" s="183"/>
      <c r="S179" s="183"/>
      <c r="T179" s="184"/>
      <c r="AT179" s="178" t="s">
        <v>158</v>
      </c>
      <c r="AU179" s="178" t="s">
        <v>86</v>
      </c>
      <c r="AV179" s="13" t="s">
        <v>86</v>
      </c>
      <c r="AW179" s="13" t="s">
        <v>34</v>
      </c>
      <c r="AX179" s="13" t="s">
        <v>76</v>
      </c>
      <c r="AY179" s="178" t="s">
        <v>150</v>
      </c>
    </row>
    <row r="180" spans="2:63" s="12" customFormat="1" ht="22.9" customHeight="1">
      <c r="B180" s="148"/>
      <c r="D180" s="149" t="s">
        <v>75</v>
      </c>
      <c r="E180" s="159" t="s">
        <v>199</v>
      </c>
      <c r="F180" s="159" t="s">
        <v>559</v>
      </c>
      <c r="I180" s="151"/>
      <c r="J180" s="160">
        <f>BK180</f>
        <v>0</v>
      </c>
      <c r="L180" s="148"/>
      <c r="M180" s="153"/>
      <c r="N180" s="154"/>
      <c r="O180" s="154"/>
      <c r="P180" s="155">
        <f>SUM(P181:P197)</f>
        <v>0</v>
      </c>
      <c r="Q180" s="154"/>
      <c r="R180" s="155">
        <f>SUM(R181:R197)</f>
        <v>0.011052000000000001</v>
      </c>
      <c r="S180" s="154"/>
      <c r="T180" s="156">
        <f>SUM(T181:T197)</f>
        <v>6.7991</v>
      </c>
      <c r="AR180" s="149" t="s">
        <v>84</v>
      </c>
      <c r="AT180" s="157" t="s">
        <v>75</v>
      </c>
      <c r="AU180" s="157" t="s">
        <v>84</v>
      </c>
      <c r="AY180" s="149" t="s">
        <v>150</v>
      </c>
      <c r="BK180" s="158">
        <f>SUM(BK181:BK197)</f>
        <v>0</v>
      </c>
    </row>
    <row r="181" spans="1:65" s="2" customFormat="1" ht="21.75" customHeight="1">
      <c r="A181" s="32"/>
      <c r="B181" s="161"/>
      <c r="C181" s="162" t="s">
        <v>225</v>
      </c>
      <c r="D181" s="162" t="s">
        <v>152</v>
      </c>
      <c r="E181" s="163" t="s">
        <v>589</v>
      </c>
      <c r="F181" s="164" t="s">
        <v>590</v>
      </c>
      <c r="G181" s="165" t="s">
        <v>155</v>
      </c>
      <c r="H181" s="166">
        <v>276.3</v>
      </c>
      <c r="I181" s="167"/>
      <c r="J181" s="168">
        <f>ROUND(I181*H181,2)</f>
        <v>0</v>
      </c>
      <c r="K181" s="169"/>
      <c r="L181" s="33"/>
      <c r="M181" s="170" t="s">
        <v>1</v>
      </c>
      <c r="N181" s="171" t="s">
        <v>41</v>
      </c>
      <c r="O181" s="58"/>
      <c r="P181" s="172">
        <f>O181*H181</f>
        <v>0</v>
      </c>
      <c r="Q181" s="172">
        <v>4E-05</v>
      </c>
      <c r="R181" s="172">
        <f>Q181*H181</f>
        <v>0.011052000000000001</v>
      </c>
      <c r="S181" s="172">
        <v>0</v>
      </c>
      <c r="T181" s="17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4" t="s">
        <v>156</v>
      </c>
      <c r="AT181" s="174" t="s">
        <v>152</v>
      </c>
      <c r="AU181" s="174" t="s">
        <v>86</v>
      </c>
      <c r="AY181" s="17" t="s">
        <v>150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7" t="s">
        <v>84</v>
      </c>
      <c r="BK181" s="175">
        <f>ROUND(I181*H181,2)</f>
        <v>0</v>
      </c>
      <c r="BL181" s="17" t="s">
        <v>156</v>
      </c>
      <c r="BM181" s="174" t="s">
        <v>1964</v>
      </c>
    </row>
    <row r="182" spans="2:51" s="14" customFormat="1" ht="12">
      <c r="B182" s="196"/>
      <c r="D182" s="177" t="s">
        <v>158</v>
      </c>
      <c r="E182" s="197" t="s">
        <v>1</v>
      </c>
      <c r="F182" s="198" t="s">
        <v>1923</v>
      </c>
      <c r="H182" s="197" t="s">
        <v>1</v>
      </c>
      <c r="I182" s="199"/>
      <c r="L182" s="196"/>
      <c r="M182" s="200"/>
      <c r="N182" s="201"/>
      <c r="O182" s="201"/>
      <c r="P182" s="201"/>
      <c r="Q182" s="201"/>
      <c r="R182" s="201"/>
      <c r="S182" s="201"/>
      <c r="T182" s="202"/>
      <c r="AT182" s="197" t="s">
        <v>158</v>
      </c>
      <c r="AU182" s="197" t="s">
        <v>86</v>
      </c>
      <c r="AV182" s="14" t="s">
        <v>84</v>
      </c>
      <c r="AW182" s="14" t="s">
        <v>34</v>
      </c>
      <c r="AX182" s="14" t="s">
        <v>76</v>
      </c>
      <c r="AY182" s="197" t="s">
        <v>150</v>
      </c>
    </row>
    <row r="183" spans="2:51" s="13" customFormat="1" ht="22.5">
      <c r="B183" s="176"/>
      <c r="D183" s="177" t="s">
        <v>158</v>
      </c>
      <c r="E183" s="178" t="s">
        <v>1</v>
      </c>
      <c r="F183" s="179" t="s">
        <v>1965</v>
      </c>
      <c r="H183" s="180">
        <v>276.3</v>
      </c>
      <c r="I183" s="181"/>
      <c r="L183" s="176"/>
      <c r="M183" s="182"/>
      <c r="N183" s="183"/>
      <c r="O183" s="183"/>
      <c r="P183" s="183"/>
      <c r="Q183" s="183"/>
      <c r="R183" s="183"/>
      <c r="S183" s="183"/>
      <c r="T183" s="184"/>
      <c r="AT183" s="178" t="s">
        <v>158</v>
      </c>
      <c r="AU183" s="178" t="s">
        <v>86</v>
      </c>
      <c r="AV183" s="13" t="s">
        <v>86</v>
      </c>
      <c r="AW183" s="13" t="s">
        <v>34</v>
      </c>
      <c r="AX183" s="13" t="s">
        <v>76</v>
      </c>
      <c r="AY183" s="178" t="s">
        <v>150</v>
      </c>
    </row>
    <row r="184" spans="1:65" s="2" customFormat="1" ht="21.75" customHeight="1">
      <c r="A184" s="32"/>
      <c r="B184" s="161"/>
      <c r="C184" s="162" t="s">
        <v>8</v>
      </c>
      <c r="D184" s="162" t="s">
        <v>152</v>
      </c>
      <c r="E184" s="163" t="s">
        <v>1966</v>
      </c>
      <c r="F184" s="164" t="s">
        <v>1967</v>
      </c>
      <c r="G184" s="165" t="s">
        <v>155</v>
      </c>
      <c r="H184" s="166">
        <v>102.35</v>
      </c>
      <c r="I184" s="167"/>
      <c r="J184" s="168">
        <f>ROUND(I184*H184,2)</f>
        <v>0</v>
      </c>
      <c r="K184" s="169"/>
      <c r="L184" s="33"/>
      <c r="M184" s="170" t="s">
        <v>1</v>
      </c>
      <c r="N184" s="171" t="s">
        <v>41</v>
      </c>
      <c r="O184" s="58"/>
      <c r="P184" s="172">
        <f>O184*H184</f>
        <v>0</v>
      </c>
      <c r="Q184" s="172">
        <v>0</v>
      </c>
      <c r="R184" s="172">
        <f>Q184*H184</f>
        <v>0</v>
      </c>
      <c r="S184" s="172">
        <v>0.046</v>
      </c>
      <c r="T184" s="173">
        <f>S184*H184</f>
        <v>4.7081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4" t="s">
        <v>156</v>
      </c>
      <c r="AT184" s="174" t="s">
        <v>152</v>
      </c>
      <c r="AU184" s="174" t="s">
        <v>86</v>
      </c>
      <c r="AY184" s="17" t="s">
        <v>150</v>
      </c>
      <c r="BE184" s="175">
        <f>IF(N184="základní",J184,0)</f>
        <v>0</v>
      </c>
      <c r="BF184" s="175">
        <f>IF(N184="snížená",J184,0)</f>
        <v>0</v>
      </c>
      <c r="BG184" s="175">
        <f>IF(N184="zákl. přenesená",J184,0)</f>
        <v>0</v>
      </c>
      <c r="BH184" s="175">
        <f>IF(N184="sníž. přenesená",J184,0)</f>
        <v>0</v>
      </c>
      <c r="BI184" s="175">
        <f>IF(N184="nulová",J184,0)</f>
        <v>0</v>
      </c>
      <c r="BJ184" s="17" t="s">
        <v>84</v>
      </c>
      <c r="BK184" s="175">
        <f>ROUND(I184*H184,2)</f>
        <v>0</v>
      </c>
      <c r="BL184" s="17" t="s">
        <v>156</v>
      </c>
      <c r="BM184" s="174" t="s">
        <v>1968</v>
      </c>
    </row>
    <row r="185" spans="2:51" s="14" customFormat="1" ht="12">
      <c r="B185" s="196"/>
      <c r="D185" s="177" t="s">
        <v>158</v>
      </c>
      <c r="E185" s="197" t="s">
        <v>1</v>
      </c>
      <c r="F185" s="198" t="s">
        <v>1923</v>
      </c>
      <c r="H185" s="197" t="s">
        <v>1</v>
      </c>
      <c r="I185" s="199"/>
      <c r="L185" s="196"/>
      <c r="M185" s="200"/>
      <c r="N185" s="201"/>
      <c r="O185" s="201"/>
      <c r="P185" s="201"/>
      <c r="Q185" s="201"/>
      <c r="R185" s="201"/>
      <c r="S185" s="201"/>
      <c r="T185" s="202"/>
      <c r="AT185" s="197" t="s">
        <v>158</v>
      </c>
      <c r="AU185" s="197" t="s">
        <v>86</v>
      </c>
      <c r="AV185" s="14" t="s">
        <v>84</v>
      </c>
      <c r="AW185" s="14" t="s">
        <v>34</v>
      </c>
      <c r="AX185" s="14" t="s">
        <v>76</v>
      </c>
      <c r="AY185" s="197" t="s">
        <v>150</v>
      </c>
    </row>
    <row r="186" spans="2:51" s="13" customFormat="1" ht="12">
      <c r="B186" s="176"/>
      <c r="D186" s="177" t="s">
        <v>158</v>
      </c>
      <c r="E186" s="178" t="s">
        <v>1</v>
      </c>
      <c r="F186" s="179" t="s">
        <v>1945</v>
      </c>
      <c r="H186" s="180">
        <v>19.05</v>
      </c>
      <c r="I186" s="181"/>
      <c r="L186" s="176"/>
      <c r="M186" s="182"/>
      <c r="N186" s="183"/>
      <c r="O186" s="183"/>
      <c r="P186" s="183"/>
      <c r="Q186" s="183"/>
      <c r="R186" s="183"/>
      <c r="S186" s="183"/>
      <c r="T186" s="184"/>
      <c r="AT186" s="178" t="s">
        <v>158</v>
      </c>
      <c r="AU186" s="178" t="s">
        <v>86</v>
      </c>
      <c r="AV186" s="13" t="s">
        <v>86</v>
      </c>
      <c r="AW186" s="13" t="s">
        <v>34</v>
      </c>
      <c r="AX186" s="13" t="s">
        <v>76</v>
      </c>
      <c r="AY186" s="178" t="s">
        <v>150</v>
      </c>
    </row>
    <row r="187" spans="2:51" s="13" customFormat="1" ht="22.5">
      <c r="B187" s="176"/>
      <c r="D187" s="177" t="s">
        <v>158</v>
      </c>
      <c r="E187" s="178" t="s">
        <v>1</v>
      </c>
      <c r="F187" s="179" t="s">
        <v>1946</v>
      </c>
      <c r="H187" s="180">
        <v>23.45</v>
      </c>
      <c r="I187" s="181"/>
      <c r="L187" s="176"/>
      <c r="M187" s="182"/>
      <c r="N187" s="183"/>
      <c r="O187" s="183"/>
      <c r="P187" s="183"/>
      <c r="Q187" s="183"/>
      <c r="R187" s="183"/>
      <c r="S187" s="183"/>
      <c r="T187" s="184"/>
      <c r="AT187" s="178" t="s">
        <v>158</v>
      </c>
      <c r="AU187" s="178" t="s">
        <v>86</v>
      </c>
      <c r="AV187" s="13" t="s">
        <v>86</v>
      </c>
      <c r="AW187" s="13" t="s">
        <v>34</v>
      </c>
      <c r="AX187" s="13" t="s">
        <v>76</v>
      </c>
      <c r="AY187" s="178" t="s">
        <v>150</v>
      </c>
    </row>
    <row r="188" spans="2:51" s="13" customFormat="1" ht="12">
      <c r="B188" s="176"/>
      <c r="D188" s="177" t="s">
        <v>158</v>
      </c>
      <c r="E188" s="178" t="s">
        <v>1</v>
      </c>
      <c r="F188" s="179" t="s">
        <v>1947</v>
      </c>
      <c r="H188" s="180">
        <v>4.550000000000001</v>
      </c>
      <c r="I188" s="181"/>
      <c r="L188" s="176"/>
      <c r="M188" s="182"/>
      <c r="N188" s="183"/>
      <c r="O188" s="183"/>
      <c r="P188" s="183"/>
      <c r="Q188" s="183"/>
      <c r="R188" s="183"/>
      <c r="S188" s="183"/>
      <c r="T188" s="184"/>
      <c r="AT188" s="178" t="s">
        <v>158</v>
      </c>
      <c r="AU188" s="178" t="s">
        <v>86</v>
      </c>
      <c r="AV188" s="13" t="s">
        <v>86</v>
      </c>
      <c r="AW188" s="13" t="s">
        <v>34</v>
      </c>
      <c r="AX188" s="13" t="s">
        <v>76</v>
      </c>
      <c r="AY188" s="178" t="s">
        <v>150</v>
      </c>
    </row>
    <row r="189" spans="2:51" s="13" customFormat="1" ht="12">
      <c r="B189" s="176"/>
      <c r="D189" s="177" t="s">
        <v>158</v>
      </c>
      <c r="E189" s="178" t="s">
        <v>1</v>
      </c>
      <c r="F189" s="179" t="s">
        <v>1948</v>
      </c>
      <c r="H189" s="180">
        <v>7.800000000000001</v>
      </c>
      <c r="I189" s="181"/>
      <c r="L189" s="176"/>
      <c r="M189" s="182"/>
      <c r="N189" s="183"/>
      <c r="O189" s="183"/>
      <c r="P189" s="183"/>
      <c r="Q189" s="183"/>
      <c r="R189" s="183"/>
      <c r="S189" s="183"/>
      <c r="T189" s="184"/>
      <c r="AT189" s="178" t="s">
        <v>158</v>
      </c>
      <c r="AU189" s="178" t="s">
        <v>86</v>
      </c>
      <c r="AV189" s="13" t="s">
        <v>86</v>
      </c>
      <c r="AW189" s="13" t="s">
        <v>34</v>
      </c>
      <c r="AX189" s="13" t="s">
        <v>76</v>
      </c>
      <c r="AY189" s="178" t="s">
        <v>150</v>
      </c>
    </row>
    <row r="190" spans="2:51" s="13" customFormat="1" ht="12">
      <c r="B190" s="176"/>
      <c r="D190" s="177" t="s">
        <v>158</v>
      </c>
      <c r="E190" s="178" t="s">
        <v>1</v>
      </c>
      <c r="F190" s="179" t="s">
        <v>1949</v>
      </c>
      <c r="H190" s="180">
        <v>12.099999999999998</v>
      </c>
      <c r="I190" s="181"/>
      <c r="L190" s="176"/>
      <c r="M190" s="182"/>
      <c r="N190" s="183"/>
      <c r="O190" s="183"/>
      <c r="P190" s="183"/>
      <c r="Q190" s="183"/>
      <c r="R190" s="183"/>
      <c r="S190" s="183"/>
      <c r="T190" s="184"/>
      <c r="AT190" s="178" t="s">
        <v>158</v>
      </c>
      <c r="AU190" s="178" t="s">
        <v>86</v>
      </c>
      <c r="AV190" s="13" t="s">
        <v>86</v>
      </c>
      <c r="AW190" s="13" t="s">
        <v>34</v>
      </c>
      <c r="AX190" s="13" t="s">
        <v>76</v>
      </c>
      <c r="AY190" s="178" t="s">
        <v>150</v>
      </c>
    </row>
    <row r="191" spans="2:51" s="13" customFormat="1" ht="12">
      <c r="B191" s="176"/>
      <c r="D191" s="177" t="s">
        <v>158</v>
      </c>
      <c r="E191" s="178" t="s">
        <v>1</v>
      </c>
      <c r="F191" s="179" t="s">
        <v>1950</v>
      </c>
      <c r="H191" s="180">
        <v>5.800000000000001</v>
      </c>
      <c r="I191" s="181"/>
      <c r="L191" s="176"/>
      <c r="M191" s="182"/>
      <c r="N191" s="183"/>
      <c r="O191" s="183"/>
      <c r="P191" s="183"/>
      <c r="Q191" s="183"/>
      <c r="R191" s="183"/>
      <c r="S191" s="183"/>
      <c r="T191" s="184"/>
      <c r="AT191" s="178" t="s">
        <v>158</v>
      </c>
      <c r="AU191" s="178" t="s">
        <v>86</v>
      </c>
      <c r="AV191" s="13" t="s">
        <v>86</v>
      </c>
      <c r="AW191" s="13" t="s">
        <v>34</v>
      </c>
      <c r="AX191" s="13" t="s">
        <v>76</v>
      </c>
      <c r="AY191" s="178" t="s">
        <v>150</v>
      </c>
    </row>
    <row r="192" spans="2:51" s="13" customFormat="1" ht="12">
      <c r="B192" s="176"/>
      <c r="D192" s="177" t="s">
        <v>158</v>
      </c>
      <c r="E192" s="178" t="s">
        <v>1</v>
      </c>
      <c r="F192" s="179" t="s">
        <v>1951</v>
      </c>
      <c r="H192" s="180">
        <v>8.1</v>
      </c>
      <c r="I192" s="181"/>
      <c r="L192" s="176"/>
      <c r="M192" s="182"/>
      <c r="N192" s="183"/>
      <c r="O192" s="183"/>
      <c r="P192" s="183"/>
      <c r="Q192" s="183"/>
      <c r="R192" s="183"/>
      <c r="S192" s="183"/>
      <c r="T192" s="184"/>
      <c r="AT192" s="178" t="s">
        <v>158</v>
      </c>
      <c r="AU192" s="178" t="s">
        <v>86</v>
      </c>
      <c r="AV192" s="13" t="s">
        <v>86</v>
      </c>
      <c r="AW192" s="13" t="s">
        <v>34</v>
      </c>
      <c r="AX192" s="13" t="s">
        <v>76</v>
      </c>
      <c r="AY192" s="178" t="s">
        <v>150</v>
      </c>
    </row>
    <row r="193" spans="2:51" s="13" customFormat="1" ht="12">
      <c r="B193" s="176"/>
      <c r="D193" s="177" t="s">
        <v>158</v>
      </c>
      <c r="E193" s="178" t="s">
        <v>1</v>
      </c>
      <c r="F193" s="179" t="s">
        <v>1952</v>
      </c>
      <c r="H193" s="180">
        <v>21.499999999999996</v>
      </c>
      <c r="I193" s="181"/>
      <c r="L193" s="176"/>
      <c r="M193" s="182"/>
      <c r="N193" s="183"/>
      <c r="O193" s="183"/>
      <c r="P193" s="183"/>
      <c r="Q193" s="183"/>
      <c r="R193" s="183"/>
      <c r="S193" s="183"/>
      <c r="T193" s="184"/>
      <c r="AT193" s="178" t="s">
        <v>158</v>
      </c>
      <c r="AU193" s="178" t="s">
        <v>86</v>
      </c>
      <c r="AV193" s="13" t="s">
        <v>86</v>
      </c>
      <c r="AW193" s="13" t="s">
        <v>34</v>
      </c>
      <c r="AX193" s="13" t="s">
        <v>76</v>
      </c>
      <c r="AY193" s="178" t="s">
        <v>150</v>
      </c>
    </row>
    <row r="194" spans="1:65" s="2" customFormat="1" ht="21.75" customHeight="1">
      <c r="A194" s="32"/>
      <c r="B194" s="161"/>
      <c r="C194" s="162" t="s">
        <v>233</v>
      </c>
      <c r="D194" s="162" t="s">
        <v>152</v>
      </c>
      <c r="E194" s="163" t="s">
        <v>1969</v>
      </c>
      <c r="F194" s="164" t="s">
        <v>1970</v>
      </c>
      <c r="G194" s="165" t="s">
        <v>155</v>
      </c>
      <c r="H194" s="166">
        <v>30.75</v>
      </c>
      <c r="I194" s="167"/>
      <c r="J194" s="168">
        <f>ROUND(I194*H194,2)</f>
        <v>0</v>
      </c>
      <c r="K194" s="169"/>
      <c r="L194" s="33"/>
      <c r="M194" s="170" t="s">
        <v>1</v>
      </c>
      <c r="N194" s="171" t="s">
        <v>41</v>
      </c>
      <c r="O194" s="58"/>
      <c r="P194" s="172">
        <f>O194*H194</f>
        <v>0</v>
      </c>
      <c r="Q194" s="172">
        <v>0</v>
      </c>
      <c r="R194" s="172">
        <f>Q194*H194</f>
        <v>0</v>
      </c>
      <c r="S194" s="172">
        <v>0.068</v>
      </c>
      <c r="T194" s="173">
        <f>S194*H194</f>
        <v>2.091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4" t="s">
        <v>156</v>
      </c>
      <c r="AT194" s="174" t="s">
        <v>152</v>
      </c>
      <c r="AU194" s="174" t="s">
        <v>86</v>
      </c>
      <c r="AY194" s="17" t="s">
        <v>150</v>
      </c>
      <c r="BE194" s="175">
        <f>IF(N194="základní",J194,0)</f>
        <v>0</v>
      </c>
      <c r="BF194" s="175">
        <f>IF(N194="snížená",J194,0)</f>
        <v>0</v>
      </c>
      <c r="BG194" s="175">
        <f>IF(N194="zákl. přenesená",J194,0)</f>
        <v>0</v>
      </c>
      <c r="BH194" s="175">
        <f>IF(N194="sníž. přenesená",J194,0)</f>
        <v>0</v>
      </c>
      <c r="BI194" s="175">
        <f>IF(N194="nulová",J194,0)</f>
        <v>0</v>
      </c>
      <c r="BJ194" s="17" t="s">
        <v>84</v>
      </c>
      <c r="BK194" s="175">
        <f>ROUND(I194*H194,2)</f>
        <v>0</v>
      </c>
      <c r="BL194" s="17" t="s">
        <v>156</v>
      </c>
      <c r="BM194" s="174" t="s">
        <v>1971</v>
      </c>
    </row>
    <row r="195" spans="2:51" s="14" customFormat="1" ht="12">
      <c r="B195" s="196"/>
      <c r="D195" s="177" t="s">
        <v>158</v>
      </c>
      <c r="E195" s="197" t="s">
        <v>1</v>
      </c>
      <c r="F195" s="198" t="s">
        <v>1923</v>
      </c>
      <c r="H195" s="197" t="s">
        <v>1</v>
      </c>
      <c r="I195" s="199"/>
      <c r="L195" s="196"/>
      <c r="M195" s="200"/>
      <c r="N195" s="201"/>
      <c r="O195" s="201"/>
      <c r="P195" s="201"/>
      <c r="Q195" s="201"/>
      <c r="R195" s="201"/>
      <c r="S195" s="201"/>
      <c r="T195" s="202"/>
      <c r="AT195" s="197" t="s">
        <v>158</v>
      </c>
      <c r="AU195" s="197" t="s">
        <v>86</v>
      </c>
      <c r="AV195" s="14" t="s">
        <v>84</v>
      </c>
      <c r="AW195" s="14" t="s">
        <v>34</v>
      </c>
      <c r="AX195" s="14" t="s">
        <v>76</v>
      </c>
      <c r="AY195" s="197" t="s">
        <v>150</v>
      </c>
    </row>
    <row r="196" spans="2:51" s="13" customFormat="1" ht="12">
      <c r="B196" s="176"/>
      <c r="D196" s="177" t="s">
        <v>158</v>
      </c>
      <c r="E196" s="178" t="s">
        <v>1</v>
      </c>
      <c r="F196" s="179" t="s">
        <v>1940</v>
      </c>
      <c r="H196" s="180">
        <v>1.925</v>
      </c>
      <c r="I196" s="181"/>
      <c r="L196" s="176"/>
      <c r="M196" s="182"/>
      <c r="N196" s="183"/>
      <c r="O196" s="183"/>
      <c r="P196" s="183"/>
      <c r="Q196" s="183"/>
      <c r="R196" s="183"/>
      <c r="S196" s="183"/>
      <c r="T196" s="184"/>
      <c r="AT196" s="178" t="s">
        <v>158</v>
      </c>
      <c r="AU196" s="178" t="s">
        <v>86</v>
      </c>
      <c r="AV196" s="13" t="s">
        <v>86</v>
      </c>
      <c r="AW196" s="13" t="s">
        <v>34</v>
      </c>
      <c r="AX196" s="13" t="s">
        <v>76</v>
      </c>
      <c r="AY196" s="178" t="s">
        <v>150</v>
      </c>
    </row>
    <row r="197" spans="2:51" s="13" customFormat="1" ht="33.75">
      <c r="B197" s="176"/>
      <c r="D197" s="177" t="s">
        <v>158</v>
      </c>
      <c r="E197" s="178" t="s">
        <v>1</v>
      </c>
      <c r="F197" s="179" t="s">
        <v>1941</v>
      </c>
      <c r="H197" s="180">
        <v>28.824999999999996</v>
      </c>
      <c r="I197" s="181"/>
      <c r="L197" s="176"/>
      <c r="M197" s="182"/>
      <c r="N197" s="183"/>
      <c r="O197" s="183"/>
      <c r="P197" s="183"/>
      <c r="Q197" s="183"/>
      <c r="R197" s="183"/>
      <c r="S197" s="183"/>
      <c r="T197" s="184"/>
      <c r="AT197" s="178" t="s">
        <v>158</v>
      </c>
      <c r="AU197" s="178" t="s">
        <v>86</v>
      </c>
      <c r="AV197" s="13" t="s">
        <v>86</v>
      </c>
      <c r="AW197" s="13" t="s">
        <v>34</v>
      </c>
      <c r="AX197" s="13" t="s">
        <v>76</v>
      </c>
      <c r="AY197" s="178" t="s">
        <v>150</v>
      </c>
    </row>
    <row r="198" spans="2:63" s="12" customFormat="1" ht="22.9" customHeight="1">
      <c r="B198" s="148"/>
      <c r="D198" s="149" t="s">
        <v>75</v>
      </c>
      <c r="E198" s="159" t="s">
        <v>713</v>
      </c>
      <c r="F198" s="159" t="s">
        <v>714</v>
      </c>
      <c r="I198" s="151"/>
      <c r="J198" s="160">
        <f>BK198</f>
        <v>0</v>
      </c>
      <c r="L198" s="148"/>
      <c r="M198" s="153"/>
      <c r="N198" s="154"/>
      <c r="O198" s="154"/>
      <c r="P198" s="155">
        <f>SUM(P199:P204)</f>
        <v>0</v>
      </c>
      <c r="Q198" s="154"/>
      <c r="R198" s="155">
        <f>SUM(R199:R204)</f>
        <v>0</v>
      </c>
      <c r="S198" s="154"/>
      <c r="T198" s="156">
        <f>SUM(T199:T204)</f>
        <v>0</v>
      </c>
      <c r="AR198" s="149" t="s">
        <v>84</v>
      </c>
      <c r="AT198" s="157" t="s">
        <v>75</v>
      </c>
      <c r="AU198" s="157" t="s">
        <v>84</v>
      </c>
      <c r="AY198" s="149" t="s">
        <v>150</v>
      </c>
      <c r="BK198" s="158">
        <f>SUM(BK199:BK204)</f>
        <v>0</v>
      </c>
    </row>
    <row r="199" spans="1:65" s="2" customFormat="1" ht="16.5" customHeight="1">
      <c r="A199" s="32"/>
      <c r="B199" s="161"/>
      <c r="C199" s="162" t="s">
        <v>238</v>
      </c>
      <c r="D199" s="162" t="s">
        <v>152</v>
      </c>
      <c r="E199" s="163" t="s">
        <v>716</v>
      </c>
      <c r="F199" s="164" t="s">
        <v>717</v>
      </c>
      <c r="G199" s="165" t="s">
        <v>718</v>
      </c>
      <c r="H199" s="166">
        <v>17.603</v>
      </c>
      <c r="I199" s="167"/>
      <c r="J199" s="168">
        <f>ROUND(I199*H199,2)</f>
        <v>0</v>
      </c>
      <c r="K199" s="169"/>
      <c r="L199" s="33"/>
      <c r="M199" s="170" t="s">
        <v>1</v>
      </c>
      <c r="N199" s="171" t="s">
        <v>41</v>
      </c>
      <c r="O199" s="58"/>
      <c r="P199" s="172">
        <f>O199*H199</f>
        <v>0</v>
      </c>
      <c r="Q199" s="172">
        <v>0</v>
      </c>
      <c r="R199" s="172">
        <f>Q199*H199</f>
        <v>0</v>
      </c>
      <c r="S199" s="172">
        <v>0</v>
      </c>
      <c r="T199" s="173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4" t="s">
        <v>156</v>
      </c>
      <c r="AT199" s="174" t="s">
        <v>152</v>
      </c>
      <c r="AU199" s="174" t="s">
        <v>86</v>
      </c>
      <c r="AY199" s="17" t="s">
        <v>150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84</v>
      </c>
      <c r="BK199" s="175">
        <f>ROUND(I199*H199,2)</f>
        <v>0</v>
      </c>
      <c r="BL199" s="17" t="s">
        <v>156</v>
      </c>
      <c r="BM199" s="174" t="s">
        <v>1972</v>
      </c>
    </row>
    <row r="200" spans="1:65" s="2" customFormat="1" ht="21.75" customHeight="1">
      <c r="A200" s="32"/>
      <c r="B200" s="161"/>
      <c r="C200" s="162" t="s">
        <v>242</v>
      </c>
      <c r="D200" s="162" t="s">
        <v>152</v>
      </c>
      <c r="E200" s="163" t="s">
        <v>721</v>
      </c>
      <c r="F200" s="164" t="s">
        <v>722</v>
      </c>
      <c r="G200" s="165" t="s">
        <v>718</v>
      </c>
      <c r="H200" s="166">
        <v>17.603</v>
      </c>
      <c r="I200" s="167"/>
      <c r="J200" s="168">
        <f>ROUND(I200*H200,2)</f>
        <v>0</v>
      </c>
      <c r="K200" s="169"/>
      <c r="L200" s="33"/>
      <c r="M200" s="170" t="s">
        <v>1</v>
      </c>
      <c r="N200" s="171" t="s">
        <v>41</v>
      </c>
      <c r="O200" s="58"/>
      <c r="P200" s="172">
        <f>O200*H200</f>
        <v>0</v>
      </c>
      <c r="Q200" s="172">
        <v>0</v>
      </c>
      <c r="R200" s="172">
        <f>Q200*H200</f>
        <v>0</v>
      </c>
      <c r="S200" s="172">
        <v>0</v>
      </c>
      <c r="T200" s="173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4" t="s">
        <v>156</v>
      </c>
      <c r="AT200" s="174" t="s">
        <v>152</v>
      </c>
      <c r="AU200" s="174" t="s">
        <v>86</v>
      </c>
      <c r="AY200" s="17" t="s">
        <v>150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7" t="s">
        <v>84</v>
      </c>
      <c r="BK200" s="175">
        <f>ROUND(I200*H200,2)</f>
        <v>0</v>
      </c>
      <c r="BL200" s="17" t="s">
        <v>156</v>
      </c>
      <c r="BM200" s="174" t="s">
        <v>1973</v>
      </c>
    </row>
    <row r="201" spans="1:65" s="2" customFormat="1" ht="21.75" customHeight="1">
      <c r="A201" s="32"/>
      <c r="B201" s="161"/>
      <c r="C201" s="162" t="s">
        <v>265</v>
      </c>
      <c r="D201" s="162" t="s">
        <v>152</v>
      </c>
      <c r="E201" s="163" t="s">
        <v>725</v>
      </c>
      <c r="F201" s="164" t="s">
        <v>726</v>
      </c>
      <c r="G201" s="165" t="s">
        <v>718</v>
      </c>
      <c r="H201" s="166">
        <v>17.603</v>
      </c>
      <c r="I201" s="167"/>
      <c r="J201" s="168">
        <f>ROUND(I201*H201,2)</f>
        <v>0</v>
      </c>
      <c r="K201" s="169"/>
      <c r="L201" s="33"/>
      <c r="M201" s="170" t="s">
        <v>1</v>
      </c>
      <c r="N201" s="171" t="s">
        <v>41</v>
      </c>
      <c r="O201" s="58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4" t="s">
        <v>156</v>
      </c>
      <c r="AT201" s="174" t="s">
        <v>152</v>
      </c>
      <c r="AU201" s="174" t="s">
        <v>86</v>
      </c>
      <c r="AY201" s="17" t="s">
        <v>150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17" t="s">
        <v>84</v>
      </c>
      <c r="BK201" s="175">
        <f>ROUND(I201*H201,2)</f>
        <v>0</v>
      </c>
      <c r="BL201" s="17" t="s">
        <v>156</v>
      </c>
      <c r="BM201" s="174" t="s">
        <v>1974</v>
      </c>
    </row>
    <row r="202" spans="1:65" s="2" customFormat="1" ht="21.75" customHeight="1">
      <c r="A202" s="32"/>
      <c r="B202" s="161"/>
      <c r="C202" s="162" t="s">
        <v>269</v>
      </c>
      <c r="D202" s="162" t="s">
        <v>152</v>
      </c>
      <c r="E202" s="163" t="s">
        <v>729</v>
      </c>
      <c r="F202" s="164" t="s">
        <v>730</v>
      </c>
      <c r="G202" s="165" t="s">
        <v>718</v>
      </c>
      <c r="H202" s="166">
        <v>176.03</v>
      </c>
      <c r="I202" s="167"/>
      <c r="J202" s="168">
        <f>ROUND(I202*H202,2)</f>
        <v>0</v>
      </c>
      <c r="K202" s="169"/>
      <c r="L202" s="33"/>
      <c r="M202" s="170" t="s">
        <v>1</v>
      </c>
      <c r="N202" s="171" t="s">
        <v>41</v>
      </c>
      <c r="O202" s="58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4" t="s">
        <v>156</v>
      </c>
      <c r="AT202" s="174" t="s">
        <v>152</v>
      </c>
      <c r="AU202" s="174" t="s">
        <v>86</v>
      </c>
      <c r="AY202" s="17" t="s">
        <v>150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84</v>
      </c>
      <c r="BK202" s="175">
        <f>ROUND(I202*H202,2)</f>
        <v>0</v>
      </c>
      <c r="BL202" s="17" t="s">
        <v>156</v>
      </c>
      <c r="BM202" s="174" t="s">
        <v>1975</v>
      </c>
    </row>
    <row r="203" spans="2:51" s="13" customFormat="1" ht="12">
      <c r="B203" s="176"/>
      <c r="D203" s="177" t="s">
        <v>158</v>
      </c>
      <c r="F203" s="179" t="s">
        <v>1976</v>
      </c>
      <c r="H203" s="180">
        <v>176.03</v>
      </c>
      <c r="I203" s="181"/>
      <c r="L203" s="176"/>
      <c r="M203" s="182"/>
      <c r="N203" s="183"/>
      <c r="O203" s="183"/>
      <c r="P203" s="183"/>
      <c r="Q203" s="183"/>
      <c r="R203" s="183"/>
      <c r="S203" s="183"/>
      <c r="T203" s="184"/>
      <c r="AT203" s="178" t="s">
        <v>158</v>
      </c>
      <c r="AU203" s="178" t="s">
        <v>86</v>
      </c>
      <c r="AV203" s="13" t="s">
        <v>86</v>
      </c>
      <c r="AW203" s="13" t="s">
        <v>3</v>
      </c>
      <c r="AX203" s="13" t="s">
        <v>84</v>
      </c>
      <c r="AY203" s="178" t="s">
        <v>150</v>
      </c>
    </row>
    <row r="204" spans="1:65" s="2" customFormat="1" ht="21.75" customHeight="1">
      <c r="A204" s="32"/>
      <c r="B204" s="161"/>
      <c r="C204" s="162" t="s">
        <v>7</v>
      </c>
      <c r="D204" s="162" t="s">
        <v>152</v>
      </c>
      <c r="E204" s="163" t="s">
        <v>734</v>
      </c>
      <c r="F204" s="164" t="s">
        <v>735</v>
      </c>
      <c r="G204" s="165" t="s">
        <v>718</v>
      </c>
      <c r="H204" s="166">
        <v>17.603</v>
      </c>
      <c r="I204" s="167"/>
      <c r="J204" s="168">
        <f>ROUND(I204*H204,2)</f>
        <v>0</v>
      </c>
      <c r="K204" s="169"/>
      <c r="L204" s="33"/>
      <c r="M204" s="170" t="s">
        <v>1</v>
      </c>
      <c r="N204" s="171" t="s">
        <v>41</v>
      </c>
      <c r="O204" s="58"/>
      <c r="P204" s="172">
        <f>O204*H204</f>
        <v>0</v>
      </c>
      <c r="Q204" s="172">
        <v>0</v>
      </c>
      <c r="R204" s="172">
        <f>Q204*H204</f>
        <v>0</v>
      </c>
      <c r="S204" s="172">
        <v>0</v>
      </c>
      <c r="T204" s="173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4" t="s">
        <v>156</v>
      </c>
      <c r="AT204" s="174" t="s">
        <v>152</v>
      </c>
      <c r="AU204" s="174" t="s">
        <v>86</v>
      </c>
      <c r="AY204" s="17" t="s">
        <v>150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7" t="s">
        <v>84</v>
      </c>
      <c r="BK204" s="175">
        <f>ROUND(I204*H204,2)</f>
        <v>0</v>
      </c>
      <c r="BL204" s="17" t="s">
        <v>156</v>
      </c>
      <c r="BM204" s="174" t="s">
        <v>1977</v>
      </c>
    </row>
    <row r="205" spans="2:63" s="12" customFormat="1" ht="22.9" customHeight="1">
      <c r="B205" s="148"/>
      <c r="D205" s="149" t="s">
        <v>75</v>
      </c>
      <c r="E205" s="159" t="s">
        <v>754</v>
      </c>
      <c r="F205" s="159" t="s">
        <v>755</v>
      </c>
      <c r="I205" s="151"/>
      <c r="J205" s="160">
        <f>BK205</f>
        <v>0</v>
      </c>
      <c r="L205" s="148"/>
      <c r="M205" s="153"/>
      <c r="N205" s="154"/>
      <c r="O205" s="154"/>
      <c r="P205" s="155">
        <f>P206</f>
        <v>0</v>
      </c>
      <c r="Q205" s="154"/>
      <c r="R205" s="155">
        <f>R206</f>
        <v>0</v>
      </c>
      <c r="S205" s="154"/>
      <c r="T205" s="156">
        <f>T206</f>
        <v>0</v>
      </c>
      <c r="AR205" s="149" t="s">
        <v>84</v>
      </c>
      <c r="AT205" s="157" t="s">
        <v>75</v>
      </c>
      <c r="AU205" s="157" t="s">
        <v>84</v>
      </c>
      <c r="AY205" s="149" t="s">
        <v>150</v>
      </c>
      <c r="BK205" s="158">
        <f>BK206</f>
        <v>0</v>
      </c>
    </row>
    <row r="206" spans="1:65" s="2" customFormat="1" ht="21.75" customHeight="1">
      <c r="A206" s="32"/>
      <c r="B206" s="161"/>
      <c r="C206" s="162" t="s">
        <v>280</v>
      </c>
      <c r="D206" s="162" t="s">
        <v>152</v>
      </c>
      <c r="E206" s="163" t="s">
        <v>1978</v>
      </c>
      <c r="F206" s="164" t="s">
        <v>1979</v>
      </c>
      <c r="G206" s="165" t="s">
        <v>718</v>
      </c>
      <c r="H206" s="166">
        <v>14.796</v>
      </c>
      <c r="I206" s="167"/>
      <c r="J206" s="168">
        <f>ROUND(I206*H206,2)</f>
        <v>0</v>
      </c>
      <c r="K206" s="169"/>
      <c r="L206" s="33"/>
      <c r="M206" s="170" t="s">
        <v>1</v>
      </c>
      <c r="N206" s="171" t="s">
        <v>41</v>
      </c>
      <c r="O206" s="58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4" t="s">
        <v>156</v>
      </c>
      <c r="AT206" s="174" t="s">
        <v>152</v>
      </c>
      <c r="AU206" s="174" t="s">
        <v>86</v>
      </c>
      <c r="AY206" s="17" t="s">
        <v>150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7" t="s">
        <v>84</v>
      </c>
      <c r="BK206" s="175">
        <f>ROUND(I206*H206,2)</f>
        <v>0</v>
      </c>
      <c r="BL206" s="17" t="s">
        <v>156</v>
      </c>
      <c r="BM206" s="174" t="s">
        <v>1980</v>
      </c>
    </row>
    <row r="207" spans="2:63" s="12" customFormat="1" ht="25.9" customHeight="1">
      <c r="B207" s="148"/>
      <c r="D207" s="149" t="s">
        <v>75</v>
      </c>
      <c r="E207" s="150" t="s">
        <v>760</v>
      </c>
      <c r="F207" s="150" t="s">
        <v>761</v>
      </c>
      <c r="I207" s="151"/>
      <c r="J207" s="152">
        <f>BK207</f>
        <v>0</v>
      </c>
      <c r="L207" s="148"/>
      <c r="M207" s="153"/>
      <c r="N207" s="154"/>
      <c r="O207" s="154"/>
      <c r="P207" s="155">
        <f>P208+P222+P236+P261</f>
        <v>0</v>
      </c>
      <c r="Q207" s="154"/>
      <c r="R207" s="155">
        <f>R208+R222+R236+R261</f>
        <v>0.68295482</v>
      </c>
      <c r="S207" s="154"/>
      <c r="T207" s="156">
        <f>T208+T222+T236+T261</f>
        <v>0</v>
      </c>
      <c r="AR207" s="149" t="s">
        <v>86</v>
      </c>
      <c r="AT207" s="157" t="s">
        <v>75</v>
      </c>
      <c r="AU207" s="157" t="s">
        <v>76</v>
      </c>
      <c r="AY207" s="149" t="s">
        <v>150</v>
      </c>
      <c r="BK207" s="158">
        <f>BK208+BK222+BK236+BK261</f>
        <v>0</v>
      </c>
    </row>
    <row r="208" spans="2:63" s="12" customFormat="1" ht="22.9" customHeight="1">
      <c r="B208" s="148"/>
      <c r="D208" s="149" t="s">
        <v>75</v>
      </c>
      <c r="E208" s="159" t="s">
        <v>1393</v>
      </c>
      <c r="F208" s="159" t="s">
        <v>1394</v>
      </c>
      <c r="I208" s="151"/>
      <c r="J208" s="160">
        <f>BK208</f>
        <v>0</v>
      </c>
      <c r="L208" s="148"/>
      <c r="M208" s="153"/>
      <c r="N208" s="154"/>
      <c r="O208" s="154"/>
      <c r="P208" s="155">
        <f>SUM(P209:P221)</f>
        <v>0</v>
      </c>
      <c r="Q208" s="154"/>
      <c r="R208" s="155">
        <f>SUM(R209:R221)</f>
        <v>0.02579232</v>
      </c>
      <c r="S208" s="154"/>
      <c r="T208" s="156">
        <f>SUM(T209:T221)</f>
        <v>0</v>
      </c>
      <c r="AR208" s="149" t="s">
        <v>86</v>
      </c>
      <c r="AT208" s="157" t="s">
        <v>75</v>
      </c>
      <c r="AU208" s="157" t="s">
        <v>84</v>
      </c>
      <c r="AY208" s="149" t="s">
        <v>150</v>
      </c>
      <c r="BK208" s="158">
        <f>SUM(BK209:BK221)</f>
        <v>0</v>
      </c>
    </row>
    <row r="209" spans="1:65" s="2" customFormat="1" ht="21.75" customHeight="1">
      <c r="A209" s="32"/>
      <c r="B209" s="161"/>
      <c r="C209" s="162" t="s">
        <v>293</v>
      </c>
      <c r="D209" s="162" t="s">
        <v>152</v>
      </c>
      <c r="E209" s="163" t="s">
        <v>1981</v>
      </c>
      <c r="F209" s="164" t="s">
        <v>1982</v>
      </c>
      <c r="G209" s="165" t="s">
        <v>296</v>
      </c>
      <c r="H209" s="166">
        <v>102.35</v>
      </c>
      <c r="I209" s="167"/>
      <c r="J209" s="168">
        <f>ROUND(I209*H209,2)</f>
        <v>0</v>
      </c>
      <c r="K209" s="169"/>
      <c r="L209" s="33"/>
      <c r="M209" s="170" t="s">
        <v>1</v>
      </c>
      <c r="N209" s="171" t="s">
        <v>41</v>
      </c>
      <c r="O209" s="58"/>
      <c r="P209" s="172">
        <f>O209*H209</f>
        <v>0</v>
      </c>
      <c r="Q209" s="172">
        <v>0</v>
      </c>
      <c r="R209" s="172">
        <f>Q209*H209</f>
        <v>0</v>
      </c>
      <c r="S209" s="172">
        <v>0</v>
      </c>
      <c r="T209" s="173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4" t="s">
        <v>233</v>
      </c>
      <c r="AT209" s="174" t="s">
        <v>152</v>
      </c>
      <c r="AU209" s="174" t="s">
        <v>86</v>
      </c>
      <c r="AY209" s="17" t="s">
        <v>150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7" t="s">
        <v>84</v>
      </c>
      <c r="BK209" s="175">
        <f>ROUND(I209*H209,2)</f>
        <v>0</v>
      </c>
      <c r="BL209" s="17" t="s">
        <v>233</v>
      </c>
      <c r="BM209" s="174" t="s">
        <v>1983</v>
      </c>
    </row>
    <row r="210" spans="2:51" s="14" customFormat="1" ht="12">
      <c r="B210" s="196"/>
      <c r="D210" s="177" t="s">
        <v>158</v>
      </c>
      <c r="E210" s="197" t="s">
        <v>1</v>
      </c>
      <c r="F210" s="198" t="s">
        <v>1923</v>
      </c>
      <c r="H210" s="197" t="s">
        <v>1</v>
      </c>
      <c r="I210" s="199"/>
      <c r="L210" s="196"/>
      <c r="M210" s="200"/>
      <c r="N210" s="201"/>
      <c r="O210" s="201"/>
      <c r="P210" s="201"/>
      <c r="Q210" s="201"/>
      <c r="R210" s="201"/>
      <c r="S210" s="201"/>
      <c r="T210" s="202"/>
      <c r="AT210" s="197" t="s">
        <v>158</v>
      </c>
      <c r="AU210" s="197" t="s">
        <v>86</v>
      </c>
      <c r="AV210" s="14" t="s">
        <v>84</v>
      </c>
      <c r="AW210" s="14" t="s">
        <v>34</v>
      </c>
      <c r="AX210" s="14" t="s">
        <v>76</v>
      </c>
      <c r="AY210" s="197" t="s">
        <v>150</v>
      </c>
    </row>
    <row r="211" spans="2:51" s="13" customFormat="1" ht="12">
      <c r="B211" s="176"/>
      <c r="D211" s="177" t="s">
        <v>158</v>
      </c>
      <c r="E211" s="178" t="s">
        <v>1</v>
      </c>
      <c r="F211" s="179" t="s">
        <v>1984</v>
      </c>
      <c r="H211" s="180">
        <v>19.05</v>
      </c>
      <c r="I211" s="181"/>
      <c r="L211" s="176"/>
      <c r="M211" s="182"/>
      <c r="N211" s="183"/>
      <c r="O211" s="183"/>
      <c r="P211" s="183"/>
      <c r="Q211" s="183"/>
      <c r="R211" s="183"/>
      <c r="S211" s="183"/>
      <c r="T211" s="184"/>
      <c r="AT211" s="178" t="s">
        <v>158</v>
      </c>
      <c r="AU211" s="178" t="s">
        <v>86</v>
      </c>
      <c r="AV211" s="13" t="s">
        <v>86</v>
      </c>
      <c r="AW211" s="13" t="s">
        <v>34</v>
      </c>
      <c r="AX211" s="13" t="s">
        <v>76</v>
      </c>
      <c r="AY211" s="178" t="s">
        <v>150</v>
      </c>
    </row>
    <row r="212" spans="2:51" s="13" customFormat="1" ht="22.5">
      <c r="B212" s="176"/>
      <c r="D212" s="177" t="s">
        <v>158</v>
      </c>
      <c r="E212" s="178" t="s">
        <v>1</v>
      </c>
      <c r="F212" s="179" t="s">
        <v>1985</v>
      </c>
      <c r="H212" s="180">
        <v>23.45</v>
      </c>
      <c r="I212" s="181"/>
      <c r="L212" s="176"/>
      <c r="M212" s="182"/>
      <c r="N212" s="183"/>
      <c r="O212" s="183"/>
      <c r="P212" s="183"/>
      <c r="Q212" s="183"/>
      <c r="R212" s="183"/>
      <c r="S212" s="183"/>
      <c r="T212" s="184"/>
      <c r="AT212" s="178" t="s">
        <v>158</v>
      </c>
      <c r="AU212" s="178" t="s">
        <v>86</v>
      </c>
      <c r="AV212" s="13" t="s">
        <v>86</v>
      </c>
      <c r="AW212" s="13" t="s">
        <v>34</v>
      </c>
      <c r="AX212" s="13" t="s">
        <v>76</v>
      </c>
      <c r="AY212" s="178" t="s">
        <v>150</v>
      </c>
    </row>
    <row r="213" spans="2:51" s="13" customFormat="1" ht="12">
      <c r="B213" s="176"/>
      <c r="D213" s="177" t="s">
        <v>158</v>
      </c>
      <c r="E213" s="178" t="s">
        <v>1</v>
      </c>
      <c r="F213" s="179" t="s">
        <v>1986</v>
      </c>
      <c r="H213" s="180">
        <v>4.550000000000001</v>
      </c>
      <c r="I213" s="181"/>
      <c r="L213" s="176"/>
      <c r="M213" s="182"/>
      <c r="N213" s="183"/>
      <c r="O213" s="183"/>
      <c r="P213" s="183"/>
      <c r="Q213" s="183"/>
      <c r="R213" s="183"/>
      <c r="S213" s="183"/>
      <c r="T213" s="184"/>
      <c r="AT213" s="178" t="s">
        <v>158</v>
      </c>
      <c r="AU213" s="178" t="s">
        <v>86</v>
      </c>
      <c r="AV213" s="13" t="s">
        <v>86</v>
      </c>
      <c r="AW213" s="13" t="s">
        <v>34</v>
      </c>
      <c r="AX213" s="13" t="s">
        <v>76</v>
      </c>
      <c r="AY213" s="178" t="s">
        <v>150</v>
      </c>
    </row>
    <row r="214" spans="2:51" s="13" customFormat="1" ht="12">
      <c r="B214" s="176"/>
      <c r="D214" s="177" t="s">
        <v>158</v>
      </c>
      <c r="E214" s="178" t="s">
        <v>1</v>
      </c>
      <c r="F214" s="179" t="s">
        <v>1987</v>
      </c>
      <c r="H214" s="180">
        <v>7.800000000000001</v>
      </c>
      <c r="I214" s="181"/>
      <c r="L214" s="176"/>
      <c r="M214" s="182"/>
      <c r="N214" s="183"/>
      <c r="O214" s="183"/>
      <c r="P214" s="183"/>
      <c r="Q214" s="183"/>
      <c r="R214" s="183"/>
      <c r="S214" s="183"/>
      <c r="T214" s="184"/>
      <c r="AT214" s="178" t="s">
        <v>158</v>
      </c>
      <c r="AU214" s="178" t="s">
        <v>86</v>
      </c>
      <c r="AV214" s="13" t="s">
        <v>86</v>
      </c>
      <c r="AW214" s="13" t="s">
        <v>34</v>
      </c>
      <c r="AX214" s="13" t="s">
        <v>76</v>
      </c>
      <c r="AY214" s="178" t="s">
        <v>150</v>
      </c>
    </row>
    <row r="215" spans="2:51" s="13" customFormat="1" ht="12">
      <c r="B215" s="176"/>
      <c r="D215" s="177" t="s">
        <v>158</v>
      </c>
      <c r="E215" s="178" t="s">
        <v>1</v>
      </c>
      <c r="F215" s="179" t="s">
        <v>1988</v>
      </c>
      <c r="H215" s="180">
        <v>12.099999999999998</v>
      </c>
      <c r="I215" s="181"/>
      <c r="L215" s="176"/>
      <c r="M215" s="182"/>
      <c r="N215" s="183"/>
      <c r="O215" s="183"/>
      <c r="P215" s="183"/>
      <c r="Q215" s="183"/>
      <c r="R215" s="183"/>
      <c r="S215" s="183"/>
      <c r="T215" s="184"/>
      <c r="AT215" s="178" t="s">
        <v>158</v>
      </c>
      <c r="AU215" s="178" t="s">
        <v>86</v>
      </c>
      <c r="AV215" s="13" t="s">
        <v>86</v>
      </c>
      <c r="AW215" s="13" t="s">
        <v>34</v>
      </c>
      <c r="AX215" s="13" t="s">
        <v>76</v>
      </c>
      <c r="AY215" s="178" t="s">
        <v>150</v>
      </c>
    </row>
    <row r="216" spans="2:51" s="13" customFormat="1" ht="12">
      <c r="B216" s="176"/>
      <c r="D216" s="177" t="s">
        <v>158</v>
      </c>
      <c r="E216" s="178" t="s">
        <v>1</v>
      </c>
      <c r="F216" s="179" t="s">
        <v>1989</v>
      </c>
      <c r="H216" s="180">
        <v>5.800000000000001</v>
      </c>
      <c r="I216" s="181"/>
      <c r="L216" s="176"/>
      <c r="M216" s="182"/>
      <c r="N216" s="183"/>
      <c r="O216" s="183"/>
      <c r="P216" s="183"/>
      <c r="Q216" s="183"/>
      <c r="R216" s="183"/>
      <c r="S216" s="183"/>
      <c r="T216" s="184"/>
      <c r="AT216" s="178" t="s">
        <v>158</v>
      </c>
      <c r="AU216" s="178" t="s">
        <v>86</v>
      </c>
      <c r="AV216" s="13" t="s">
        <v>86</v>
      </c>
      <c r="AW216" s="13" t="s">
        <v>34</v>
      </c>
      <c r="AX216" s="13" t="s">
        <v>76</v>
      </c>
      <c r="AY216" s="178" t="s">
        <v>150</v>
      </c>
    </row>
    <row r="217" spans="2:51" s="13" customFormat="1" ht="12">
      <c r="B217" s="176"/>
      <c r="D217" s="177" t="s">
        <v>158</v>
      </c>
      <c r="E217" s="178" t="s">
        <v>1</v>
      </c>
      <c r="F217" s="179" t="s">
        <v>1990</v>
      </c>
      <c r="H217" s="180">
        <v>8.1</v>
      </c>
      <c r="I217" s="181"/>
      <c r="L217" s="176"/>
      <c r="M217" s="182"/>
      <c r="N217" s="183"/>
      <c r="O217" s="183"/>
      <c r="P217" s="183"/>
      <c r="Q217" s="183"/>
      <c r="R217" s="183"/>
      <c r="S217" s="183"/>
      <c r="T217" s="184"/>
      <c r="AT217" s="178" t="s">
        <v>158</v>
      </c>
      <c r="AU217" s="178" t="s">
        <v>86</v>
      </c>
      <c r="AV217" s="13" t="s">
        <v>86</v>
      </c>
      <c r="AW217" s="13" t="s">
        <v>34</v>
      </c>
      <c r="AX217" s="13" t="s">
        <v>76</v>
      </c>
      <c r="AY217" s="178" t="s">
        <v>150</v>
      </c>
    </row>
    <row r="218" spans="2:51" s="13" customFormat="1" ht="12">
      <c r="B218" s="176"/>
      <c r="D218" s="177" t="s">
        <v>158</v>
      </c>
      <c r="E218" s="178" t="s">
        <v>1</v>
      </c>
      <c r="F218" s="179" t="s">
        <v>1991</v>
      </c>
      <c r="H218" s="180">
        <v>21.499999999999996</v>
      </c>
      <c r="I218" s="181"/>
      <c r="L218" s="176"/>
      <c r="M218" s="182"/>
      <c r="N218" s="183"/>
      <c r="O218" s="183"/>
      <c r="P218" s="183"/>
      <c r="Q218" s="183"/>
      <c r="R218" s="183"/>
      <c r="S218" s="183"/>
      <c r="T218" s="184"/>
      <c r="AT218" s="178" t="s">
        <v>158</v>
      </c>
      <c r="AU218" s="178" t="s">
        <v>86</v>
      </c>
      <c r="AV218" s="13" t="s">
        <v>86</v>
      </c>
      <c r="AW218" s="13" t="s">
        <v>34</v>
      </c>
      <c r="AX218" s="13" t="s">
        <v>76</v>
      </c>
      <c r="AY218" s="178" t="s">
        <v>150</v>
      </c>
    </row>
    <row r="219" spans="1:65" s="2" customFormat="1" ht="21.75" customHeight="1">
      <c r="A219" s="32"/>
      <c r="B219" s="161"/>
      <c r="C219" s="185" t="s">
        <v>300</v>
      </c>
      <c r="D219" s="185" t="s">
        <v>168</v>
      </c>
      <c r="E219" s="186" t="s">
        <v>1992</v>
      </c>
      <c r="F219" s="187" t="s">
        <v>1993</v>
      </c>
      <c r="G219" s="188" t="s">
        <v>296</v>
      </c>
      <c r="H219" s="189">
        <v>107.468</v>
      </c>
      <c r="I219" s="190"/>
      <c r="J219" s="191">
        <f>ROUND(I219*H219,2)</f>
        <v>0</v>
      </c>
      <c r="K219" s="192"/>
      <c r="L219" s="193"/>
      <c r="M219" s="194" t="s">
        <v>1</v>
      </c>
      <c r="N219" s="195" t="s">
        <v>41</v>
      </c>
      <c r="O219" s="58"/>
      <c r="P219" s="172">
        <f>O219*H219</f>
        <v>0</v>
      </c>
      <c r="Q219" s="172">
        <v>0.00024</v>
      </c>
      <c r="R219" s="172">
        <f>Q219*H219</f>
        <v>0.02579232</v>
      </c>
      <c r="S219" s="172">
        <v>0</v>
      </c>
      <c r="T219" s="173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4" t="s">
        <v>342</v>
      </c>
      <c r="AT219" s="174" t="s">
        <v>168</v>
      </c>
      <c r="AU219" s="174" t="s">
        <v>86</v>
      </c>
      <c r="AY219" s="17" t="s">
        <v>150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7" t="s">
        <v>84</v>
      </c>
      <c r="BK219" s="175">
        <f>ROUND(I219*H219,2)</f>
        <v>0</v>
      </c>
      <c r="BL219" s="17" t="s">
        <v>233</v>
      </c>
      <c r="BM219" s="174" t="s">
        <v>1994</v>
      </c>
    </row>
    <row r="220" spans="2:51" s="13" customFormat="1" ht="12">
      <c r="B220" s="176"/>
      <c r="D220" s="177" t="s">
        <v>158</v>
      </c>
      <c r="F220" s="179" t="s">
        <v>1995</v>
      </c>
      <c r="H220" s="180">
        <v>107.468</v>
      </c>
      <c r="I220" s="181"/>
      <c r="L220" s="176"/>
      <c r="M220" s="182"/>
      <c r="N220" s="183"/>
      <c r="O220" s="183"/>
      <c r="P220" s="183"/>
      <c r="Q220" s="183"/>
      <c r="R220" s="183"/>
      <c r="S220" s="183"/>
      <c r="T220" s="184"/>
      <c r="AT220" s="178" t="s">
        <v>158</v>
      </c>
      <c r="AU220" s="178" t="s">
        <v>86</v>
      </c>
      <c r="AV220" s="13" t="s">
        <v>86</v>
      </c>
      <c r="AW220" s="13" t="s">
        <v>3</v>
      </c>
      <c r="AX220" s="13" t="s">
        <v>84</v>
      </c>
      <c r="AY220" s="178" t="s">
        <v>150</v>
      </c>
    </row>
    <row r="221" spans="1:65" s="2" customFormat="1" ht="21.75" customHeight="1">
      <c r="A221" s="32"/>
      <c r="B221" s="161"/>
      <c r="C221" s="162" t="s">
        <v>305</v>
      </c>
      <c r="D221" s="162" t="s">
        <v>152</v>
      </c>
      <c r="E221" s="163" t="s">
        <v>1996</v>
      </c>
      <c r="F221" s="164" t="s">
        <v>1997</v>
      </c>
      <c r="G221" s="165" t="s">
        <v>718</v>
      </c>
      <c r="H221" s="166">
        <v>0.026</v>
      </c>
      <c r="I221" s="167"/>
      <c r="J221" s="168">
        <f>ROUND(I221*H221,2)</f>
        <v>0</v>
      </c>
      <c r="K221" s="169"/>
      <c r="L221" s="33"/>
      <c r="M221" s="170" t="s">
        <v>1</v>
      </c>
      <c r="N221" s="171" t="s">
        <v>41</v>
      </c>
      <c r="O221" s="58"/>
      <c r="P221" s="172">
        <f>O221*H221</f>
        <v>0</v>
      </c>
      <c r="Q221" s="172">
        <v>0</v>
      </c>
      <c r="R221" s="172">
        <f>Q221*H221</f>
        <v>0</v>
      </c>
      <c r="S221" s="172">
        <v>0</v>
      </c>
      <c r="T221" s="173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4" t="s">
        <v>233</v>
      </c>
      <c r="AT221" s="174" t="s">
        <v>152</v>
      </c>
      <c r="AU221" s="174" t="s">
        <v>86</v>
      </c>
      <c r="AY221" s="17" t="s">
        <v>150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7" t="s">
        <v>84</v>
      </c>
      <c r="BK221" s="175">
        <f>ROUND(I221*H221,2)</f>
        <v>0</v>
      </c>
      <c r="BL221" s="17" t="s">
        <v>233</v>
      </c>
      <c r="BM221" s="174" t="s">
        <v>1998</v>
      </c>
    </row>
    <row r="222" spans="2:63" s="12" customFormat="1" ht="22.9" customHeight="1">
      <c r="B222" s="148"/>
      <c r="D222" s="149" t="s">
        <v>75</v>
      </c>
      <c r="E222" s="159" t="s">
        <v>1652</v>
      </c>
      <c r="F222" s="159" t="s">
        <v>1999</v>
      </c>
      <c r="I222" s="151"/>
      <c r="J222" s="160">
        <f>BK222</f>
        <v>0</v>
      </c>
      <c r="L222" s="148"/>
      <c r="M222" s="153"/>
      <c r="N222" s="154"/>
      <c r="O222" s="154"/>
      <c r="P222" s="155">
        <f>SUM(P223:P235)</f>
        <v>0</v>
      </c>
      <c r="Q222" s="154"/>
      <c r="R222" s="155">
        <f>SUM(R223:R235)</f>
        <v>0.50061</v>
      </c>
      <c r="S222" s="154"/>
      <c r="T222" s="156">
        <f>SUM(T223:T235)</f>
        <v>0</v>
      </c>
      <c r="AR222" s="149" t="s">
        <v>86</v>
      </c>
      <c r="AT222" s="157" t="s">
        <v>75</v>
      </c>
      <c r="AU222" s="157" t="s">
        <v>84</v>
      </c>
      <c r="AY222" s="149" t="s">
        <v>150</v>
      </c>
      <c r="BK222" s="158">
        <f>SUM(BK223:BK235)</f>
        <v>0</v>
      </c>
    </row>
    <row r="223" spans="1:65" s="2" customFormat="1" ht="21.75" customHeight="1">
      <c r="A223" s="32"/>
      <c r="B223" s="161"/>
      <c r="C223" s="162" t="s">
        <v>310</v>
      </c>
      <c r="D223" s="162" t="s">
        <v>152</v>
      </c>
      <c r="E223" s="163" t="s">
        <v>2000</v>
      </c>
      <c r="F223" s="164" t="s">
        <v>2001</v>
      </c>
      <c r="G223" s="165" t="s">
        <v>155</v>
      </c>
      <c r="H223" s="166">
        <v>30.75</v>
      </c>
      <c r="I223" s="167"/>
      <c r="J223" s="168">
        <f>ROUND(I223*H223,2)</f>
        <v>0</v>
      </c>
      <c r="K223" s="169"/>
      <c r="L223" s="33"/>
      <c r="M223" s="170" t="s">
        <v>1</v>
      </c>
      <c r="N223" s="171" t="s">
        <v>41</v>
      </c>
      <c r="O223" s="58"/>
      <c r="P223" s="172">
        <f>O223*H223</f>
        <v>0</v>
      </c>
      <c r="Q223" s="172">
        <v>0.003</v>
      </c>
      <c r="R223" s="172">
        <f>Q223*H223</f>
        <v>0.09225</v>
      </c>
      <c r="S223" s="172">
        <v>0</v>
      </c>
      <c r="T223" s="173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4" t="s">
        <v>233</v>
      </c>
      <c r="AT223" s="174" t="s">
        <v>152</v>
      </c>
      <c r="AU223" s="174" t="s">
        <v>86</v>
      </c>
      <c r="AY223" s="17" t="s">
        <v>150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7" t="s">
        <v>84</v>
      </c>
      <c r="BK223" s="175">
        <f>ROUND(I223*H223,2)</f>
        <v>0</v>
      </c>
      <c r="BL223" s="17" t="s">
        <v>233</v>
      </c>
      <c r="BM223" s="174" t="s">
        <v>2002</v>
      </c>
    </row>
    <row r="224" spans="2:51" s="14" customFormat="1" ht="12">
      <c r="B224" s="196"/>
      <c r="D224" s="177" t="s">
        <v>158</v>
      </c>
      <c r="E224" s="197" t="s">
        <v>1</v>
      </c>
      <c r="F224" s="198" t="s">
        <v>1923</v>
      </c>
      <c r="H224" s="197" t="s">
        <v>1</v>
      </c>
      <c r="I224" s="199"/>
      <c r="L224" s="196"/>
      <c r="M224" s="200"/>
      <c r="N224" s="201"/>
      <c r="O224" s="201"/>
      <c r="P224" s="201"/>
      <c r="Q224" s="201"/>
      <c r="R224" s="201"/>
      <c r="S224" s="201"/>
      <c r="T224" s="202"/>
      <c r="AT224" s="197" t="s">
        <v>158</v>
      </c>
      <c r="AU224" s="197" t="s">
        <v>86</v>
      </c>
      <c r="AV224" s="14" t="s">
        <v>84</v>
      </c>
      <c r="AW224" s="14" t="s">
        <v>34</v>
      </c>
      <c r="AX224" s="14" t="s">
        <v>76</v>
      </c>
      <c r="AY224" s="197" t="s">
        <v>150</v>
      </c>
    </row>
    <row r="225" spans="2:51" s="13" customFormat="1" ht="12">
      <c r="B225" s="176"/>
      <c r="D225" s="177" t="s">
        <v>158</v>
      </c>
      <c r="E225" s="178" t="s">
        <v>1</v>
      </c>
      <c r="F225" s="179" t="s">
        <v>1940</v>
      </c>
      <c r="H225" s="180">
        <v>1.925</v>
      </c>
      <c r="I225" s="181"/>
      <c r="L225" s="176"/>
      <c r="M225" s="182"/>
      <c r="N225" s="183"/>
      <c r="O225" s="183"/>
      <c r="P225" s="183"/>
      <c r="Q225" s="183"/>
      <c r="R225" s="183"/>
      <c r="S225" s="183"/>
      <c r="T225" s="184"/>
      <c r="AT225" s="178" t="s">
        <v>158</v>
      </c>
      <c r="AU225" s="178" t="s">
        <v>86</v>
      </c>
      <c r="AV225" s="13" t="s">
        <v>86</v>
      </c>
      <c r="AW225" s="13" t="s">
        <v>34</v>
      </c>
      <c r="AX225" s="13" t="s">
        <v>76</v>
      </c>
      <c r="AY225" s="178" t="s">
        <v>150</v>
      </c>
    </row>
    <row r="226" spans="2:51" s="13" customFormat="1" ht="33.75">
      <c r="B226" s="176"/>
      <c r="D226" s="177" t="s">
        <v>158</v>
      </c>
      <c r="E226" s="178" t="s">
        <v>1</v>
      </c>
      <c r="F226" s="179" t="s">
        <v>1941</v>
      </c>
      <c r="H226" s="180">
        <v>28.824999999999996</v>
      </c>
      <c r="I226" s="181"/>
      <c r="L226" s="176"/>
      <c r="M226" s="182"/>
      <c r="N226" s="183"/>
      <c r="O226" s="183"/>
      <c r="P226" s="183"/>
      <c r="Q226" s="183"/>
      <c r="R226" s="183"/>
      <c r="S226" s="183"/>
      <c r="T226" s="184"/>
      <c r="AT226" s="178" t="s">
        <v>158</v>
      </c>
      <c r="AU226" s="178" t="s">
        <v>86</v>
      </c>
      <c r="AV226" s="13" t="s">
        <v>86</v>
      </c>
      <c r="AW226" s="13" t="s">
        <v>34</v>
      </c>
      <c r="AX226" s="13" t="s">
        <v>76</v>
      </c>
      <c r="AY226" s="178" t="s">
        <v>150</v>
      </c>
    </row>
    <row r="227" spans="1:65" s="2" customFormat="1" ht="16.5" customHeight="1">
      <c r="A227" s="32"/>
      <c r="B227" s="161"/>
      <c r="C227" s="185" t="s">
        <v>315</v>
      </c>
      <c r="D227" s="185" t="s">
        <v>168</v>
      </c>
      <c r="E227" s="186" t="s">
        <v>2003</v>
      </c>
      <c r="F227" s="187" t="s">
        <v>2004</v>
      </c>
      <c r="G227" s="188" t="s">
        <v>155</v>
      </c>
      <c r="H227" s="189">
        <v>33.825</v>
      </c>
      <c r="I227" s="190"/>
      <c r="J227" s="191">
        <f>ROUND(I227*H227,2)</f>
        <v>0</v>
      </c>
      <c r="K227" s="192"/>
      <c r="L227" s="193"/>
      <c r="M227" s="194" t="s">
        <v>1</v>
      </c>
      <c r="N227" s="195" t="s">
        <v>41</v>
      </c>
      <c r="O227" s="58"/>
      <c r="P227" s="172">
        <f>O227*H227</f>
        <v>0</v>
      </c>
      <c r="Q227" s="172">
        <v>0.0118</v>
      </c>
      <c r="R227" s="172">
        <f>Q227*H227</f>
        <v>0.399135</v>
      </c>
      <c r="S227" s="172">
        <v>0</v>
      </c>
      <c r="T227" s="173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4" t="s">
        <v>342</v>
      </c>
      <c r="AT227" s="174" t="s">
        <v>168</v>
      </c>
      <c r="AU227" s="174" t="s">
        <v>86</v>
      </c>
      <c r="AY227" s="17" t="s">
        <v>150</v>
      </c>
      <c r="BE227" s="175">
        <f>IF(N227="základní",J227,0)</f>
        <v>0</v>
      </c>
      <c r="BF227" s="175">
        <f>IF(N227="snížená",J227,0)</f>
        <v>0</v>
      </c>
      <c r="BG227" s="175">
        <f>IF(N227="zákl. přenesená",J227,0)</f>
        <v>0</v>
      </c>
      <c r="BH227" s="175">
        <f>IF(N227="sníž. přenesená",J227,0)</f>
        <v>0</v>
      </c>
      <c r="BI227" s="175">
        <f>IF(N227="nulová",J227,0)</f>
        <v>0</v>
      </c>
      <c r="BJ227" s="17" t="s">
        <v>84</v>
      </c>
      <c r="BK227" s="175">
        <f>ROUND(I227*H227,2)</f>
        <v>0</v>
      </c>
      <c r="BL227" s="17" t="s">
        <v>233</v>
      </c>
      <c r="BM227" s="174" t="s">
        <v>2005</v>
      </c>
    </row>
    <row r="228" spans="2:51" s="13" customFormat="1" ht="12">
      <c r="B228" s="176"/>
      <c r="D228" s="177" t="s">
        <v>158</v>
      </c>
      <c r="F228" s="179" t="s">
        <v>2006</v>
      </c>
      <c r="H228" s="180">
        <v>33.825</v>
      </c>
      <c r="I228" s="181"/>
      <c r="L228" s="176"/>
      <c r="M228" s="182"/>
      <c r="N228" s="183"/>
      <c r="O228" s="183"/>
      <c r="P228" s="183"/>
      <c r="Q228" s="183"/>
      <c r="R228" s="183"/>
      <c r="S228" s="183"/>
      <c r="T228" s="184"/>
      <c r="AT228" s="178" t="s">
        <v>158</v>
      </c>
      <c r="AU228" s="178" t="s">
        <v>86</v>
      </c>
      <c r="AV228" s="13" t="s">
        <v>86</v>
      </c>
      <c r="AW228" s="13" t="s">
        <v>3</v>
      </c>
      <c r="AX228" s="13" t="s">
        <v>84</v>
      </c>
      <c r="AY228" s="178" t="s">
        <v>150</v>
      </c>
    </row>
    <row r="229" spans="1:65" s="2" customFormat="1" ht="21.75" customHeight="1">
      <c r="A229" s="32"/>
      <c r="B229" s="161"/>
      <c r="C229" s="162" t="s">
        <v>321</v>
      </c>
      <c r="D229" s="162" t="s">
        <v>152</v>
      </c>
      <c r="E229" s="163" t="s">
        <v>2007</v>
      </c>
      <c r="F229" s="164" t="s">
        <v>2008</v>
      </c>
      <c r="G229" s="165" t="s">
        <v>155</v>
      </c>
      <c r="H229" s="166">
        <v>30.75</v>
      </c>
      <c r="I229" s="167"/>
      <c r="J229" s="168">
        <f>ROUND(I229*H229,2)</f>
        <v>0</v>
      </c>
      <c r="K229" s="169"/>
      <c r="L229" s="33"/>
      <c r="M229" s="170" t="s">
        <v>1</v>
      </c>
      <c r="N229" s="171" t="s">
        <v>41</v>
      </c>
      <c r="O229" s="58"/>
      <c r="P229" s="172">
        <f>O229*H229</f>
        <v>0</v>
      </c>
      <c r="Q229" s="172">
        <v>0</v>
      </c>
      <c r="R229" s="172">
        <f>Q229*H229</f>
        <v>0</v>
      </c>
      <c r="S229" s="172">
        <v>0</v>
      </c>
      <c r="T229" s="173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4" t="s">
        <v>233</v>
      </c>
      <c r="AT229" s="174" t="s">
        <v>152</v>
      </c>
      <c r="AU229" s="174" t="s">
        <v>86</v>
      </c>
      <c r="AY229" s="17" t="s">
        <v>150</v>
      </c>
      <c r="BE229" s="175">
        <f>IF(N229="základní",J229,0)</f>
        <v>0</v>
      </c>
      <c r="BF229" s="175">
        <f>IF(N229="snížená",J229,0)</f>
        <v>0</v>
      </c>
      <c r="BG229" s="175">
        <f>IF(N229="zákl. přenesená",J229,0)</f>
        <v>0</v>
      </c>
      <c r="BH229" s="175">
        <f>IF(N229="sníž. přenesená",J229,0)</f>
        <v>0</v>
      </c>
      <c r="BI229" s="175">
        <f>IF(N229="nulová",J229,0)</f>
        <v>0</v>
      </c>
      <c r="BJ229" s="17" t="s">
        <v>84</v>
      </c>
      <c r="BK229" s="175">
        <f>ROUND(I229*H229,2)</f>
        <v>0</v>
      </c>
      <c r="BL229" s="17" t="s">
        <v>233</v>
      </c>
      <c r="BM229" s="174" t="s">
        <v>2009</v>
      </c>
    </row>
    <row r="230" spans="2:51" s="13" customFormat="1" ht="12">
      <c r="B230" s="176"/>
      <c r="D230" s="177" t="s">
        <v>158</v>
      </c>
      <c r="E230" s="178" t="s">
        <v>1</v>
      </c>
      <c r="F230" s="179" t="s">
        <v>2010</v>
      </c>
      <c r="H230" s="180">
        <v>30.75</v>
      </c>
      <c r="I230" s="181"/>
      <c r="L230" s="176"/>
      <c r="M230" s="182"/>
      <c r="N230" s="183"/>
      <c r="O230" s="183"/>
      <c r="P230" s="183"/>
      <c r="Q230" s="183"/>
      <c r="R230" s="183"/>
      <c r="S230" s="183"/>
      <c r="T230" s="184"/>
      <c r="AT230" s="178" t="s">
        <v>158</v>
      </c>
      <c r="AU230" s="178" t="s">
        <v>86</v>
      </c>
      <c r="AV230" s="13" t="s">
        <v>86</v>
      </c>
      <c r="AW230" s="13" t="s">
        <v>34</v>
      </c>
      <c r="AX230" s="13" t="s">
        <v>76</v>
      </c>
      <c r="AY230" s="178" t="s">
        <v>150</v>
      </c>
    </row>
    <row r="231" spans="1:65" s="2" customFormat="1" ht="16.5" customHeight="1">
      <c r="A231" s="32"/>
      <c r="B231" s="161"/>
      <c r="C231" s="162" t="s">
        <v>326</v>
      </c>
      <c r="D231" s="162" t="s">
        <v>152</v>
      </c>
      <c r="E231" s="163" t="s">
        <v>1685</v>
      </c>
      <c r="F231" s="164" t="s">
        <v>1686</v>
      </c>
      <c r="G231" s="165" t="s">
        <v>155</v>
      </c>
      <c r="H231" s="166">
        <v>30.75</v>
      </c>
      <c r="I231" s="167"/>
      <c r="J231" s="168">
        <f>ROUND(I231*H231,2)</f>
        <v>0</v>
      </c>
      <c r="K231" s="169"/>
      <c r="L231" s="33"/>
      <c r="M231" s="170" t="s">
        <v>1</v>
      </c>
      <c r="N231" s="171" t="s">
        <v>41</v>
      </c>
      <c r="O231" s="58"/>
      <c r="P231" s="172">
        <f>O231*H231</f>
        <v>0</v>
      </c>
      <c r="Q231" s="172">
        <v>0.0003</v>
      </c>
      <c r="R231" s="172">
        <f>Q231*H231</f>
        <v>0.009224999999999999</v>
      </c>
      <c r="S231" s="172">
        <v>0</v>
      </c>
      <c r="T231" s="173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4" t="s">
        <v>233</v>
      </c>
      <c r="AT231" s="174" t="s">
        <v>152</v>
      </c>
      <c r="AU231" s="174" t="s">
        <v>86</v>
      </c>
      <c r="AY231" s="17" t="s">
        <v>150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84</v>
      </c>
      <c r="BK231" s="175">
        <f>ROUND(I231*H231,2)</f>
        <v>0</v>
      </c>
      <c r="BL231" s="17" t="s">
        <v>233</v>
      </c>
      <c r="BM231" s="174" t="s">
        <v>2011</v>
      </c>
    </row>
    <row r="232" spans="2:51" s="13" customFormat="1" ht="12">
      <c r="B232" s="176"/>
      <c r="D232" s="177" t="s">
        <v>158</v>
      </c>
      <c r="E232" s="178" t="s">
        <v>1</v>
      </c>
      <c r="F232" s="179" t="s">
        <v>2010</v>
      </c>
      <c r="H232" s="180">
        <v>30.75</v>
      </c>
      <c r="I232" s="181"/>
      <c r="L232" s="176"/>
      <c r="M232" s="182"/>
      <c r="N232" s="183"/>
      <c r="O232" s="183"/>
      <c r="P232" s="183"/>
      <c r="Q232" s="183"/>
      <c r="R232" s="183"/>
      <c r="S232" s="183"/>
      <c r="T232" s="184"/>
      <c r="AT232" s="178" t="s">
        <v>158</v>
      </c>
      <c r="AU232" s="178" t="s">
        <v>86</v>
      </c>
      <c r="AV232" s="13" t="s">
        <v>86</v>
      </c>
      <c r="AW232" s="13" t="s">
        <v>34</v>
      </c>
      <c r="AX232" s="13" t="s">
        <v>76</v>
      </c>
      <c r="AY232" s="178" t="s">
        <v>150</v>
      </c>
    </row>
    <row r="233" spans="1:65" s="2" customFormat="1" ht="16.5" customHeight="1">
      <c r="A233" s="32"/>
      <c r="B233" s="161"/>
      <c r="C233" s="162" t="s">
        <v>331</v>
      </c>
      <c r="D233" s="162" t="s">
        <v>152</v>
      </c>
      <c r="E233" s="163" t="s">
        <v>2012</v>
      </c>
      <c r="F233" s="164" t="s">
        <v>2013</v>
      </c>
      <c r="G233" s="165" t="s">
        <v>179</v>
      </c>
      <c r="H233" s="166">
        <v>15</v>
      </c>
      <c r="I233" s="167"/>
      <c r="J233" s="168">
        <f>ROUND(I233*H233,2)</f>
        <v>0</v>
      </c>
      <c r="K233" s="169"/>
      <c r="L233" s="33"/>
      <c r="M233" s="170" t="s">
        <v>1</v>
      </c>
      <c r="N233" s="171" t="s">
        <v>41</v>
      </c>
      <c r="O233" s="58"/>
      <c r="P233" s="172">
        <f>O233*H233</f>
        <v>0</v>
      </c>
      <c r="Q233" s="172">
        <v>0</v>
      </c>
      <c r="R233" s="172">
        <f>Q233*H233</f>
        <v>0</v>
      </c>
      <c r="S233" s="172">
        <v>0</v>
      </c>
      <c r="T233" s="173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4" t="s">
        <v>233</v>
      </c>
      <c r="AT233" s="174" t="s">
        <v>152</v>
      </c>
      <c r="AU233" s="174" t="s">
        <v>86</v>
      </c>
      <c r="AY233" s="17" t="s">
        <v>150</v>
      </c>
      <c r="BE233" s="175">
        <f>IF(N233="základní",J233,0)</f>
        <v>0</v>
      </c>
      <c r="BF233" s="175">
        <f>IF(N233="snížená",J233,0)</f>
        <v>0</v>
      </c>
      <c r="BG233" s="175">
        <f>IF(N233="zákl. přenesená",J233,0)</f>
        <v>0</v>
      </c>
      <c r="BH233" s="175">
        <f>IF(N233="sníž. přenesená",J233,0)</f>
        <v>0</v>
      </c>
      <c r="BI233" s="175">
        <f>IF(N233="nulová",J233,0)</f>
        <v>0</v>
      </c>
      <c r="BJ233" s="17" t="s">
        <v>84</v>
      </c>
      <c r="BK233" s="175">
        <f>ROUND(I233*H233,2)</f>
        <v>0</v>
      </c>
      <c r="BL233" s="17" t="s">
        <v>233</v>
      </c>
      <c r="BM233" s="174" t="s">
        <v>2014</v>
      </c>
    </row>
    <row r="234" spans="2:51" s="13" customFormat="1" ht="12">
      <c r="B234" s="176"/>
      <c r="D234" s="177" t="s">
        <v>158</v>
      </c>
      <c r="E234" s="178" t="s">
        <v>1</v>
      </c>
      <c r="F234" s="179" t="s">
        <v>8</v>
      </c>
      <c r="H234" s="180">
        <v>15</v>
      </c>
      <c r="I234" s="181"/>
      <c r="L234" s="176"/>
      <c r="M234" s="182"/>
      <c r="N234" s="183"/>
      <c r="O234" s="183"/>
      <c r="P234" s="183"/>
      <c r="Q234" s="183"/>
      <c r="R234" s="183"/>
      <c r="S234" s="183"/>
      <c r="T234" s="184"/>
      <c r="AT234" s="178" t="s">
        <v>158</v>
      </c>
      <c r="AU234" s="178" t="s">
        <v>86</v>
      </c>
      <c r="AV234" s="13" t="s">
        <v>86</v>
      </c>
      <c r="AW234" s="13" t="s">
        <v>34</v>
      </c>
      <c r="AX234" s="13" t="s">
        <v>76</v>
      </c>
      <c r="AY234" s="178" t="s">
        <v>150</v>
      </c>
    </row>
    <row r="235" spans="1:65" s="2" customFormat="1" ht="21.75" customHeight="1">
      <c r="A235" s="32"/>
      <c r="B235" s="161"/>
      <c r="C235" s="162" t="s">
        <v>338</v>
      </c>
      <c r="D235" s="162" t="s">
        <v>152</v>
      </c>
      <c r="E235" s="163" t="s">
        <v>2015</v>
      </c>
      <c r="F235" s="164" t="s">
        <v>2016</v>
      </c>
      <c r="G235" s="165" t="s">
        <v>718</v>
      </c>
      <c r="H235" s="166">
        <v>0.501</v>
      </c>
      <c r="I235" s="167"/>
      <c r="J235" s="168">
        <f>ROUND(I235*H235,2)</f>
        <v>0</v>
      </c>
      <c r="K235" s="169"/>
      <c r="L235" s="33"/>
      <c r="M235" s="170" t="s">
        <v>1</v>
      </c>
      <c r="N235" s="171" t="s">
        <v>41</v>
      </c>
      <c r="O235" s="58"/>
      <c r="P235" s="172">
        <f>O235*H235</f>
        <v>0</v>
      </c>
      <c r="Q235" s="172">
        <v>0</v>
      </c>
      <c r="R235" s="172">
        <f>Q235*H235</f>
        <v>0</v>
      </c>
      <c r="S235" s="172">
        <v>0</v>
      </c>
      <c r="T235" s="173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4" t="s">
        <v>233</v>
      </c>
      <c r="AT235" s="174" t="s">
        <v>152</v>
      </c>
      <c r="AU235" s="174" t="s">
        <v>86</v>
      </c>
      <c r="AY235" s="17" t="s">
        <v>150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7" t="s">
        <v>84</v>
      </c>
      <c r="BK235" s="175">
        <f>ROUND(I235*H235,2)</f>
        <v>0</v>
      </c>
      <c r="BL235" s="17" t="s">
        <v>233</v>
      </c>
      <c r="BM235" s="174" t="s">
        <v>2017</v>
      </c>
    </row>
    <row r="236" spans="2:63" s="12" customFormat="1" ht="22.9" customHeight="1">
      <c r="B236" s="148"/>
      <c r="D236" s="149" t="s">
        <v>75</v>
      </c>
      <c r="E236" s="159" t="s">
        <v>1716</v>
      </c>
      <c r="F236" s="159" t="s">
        <v>1717</v>
      </c>
      <c r="I236" s="151"/>
      <c r="J236" s="160">
        <f>BK236</f>
        <v>0</v>
      </c>
      <c r="L236" s="148"/>
      <c r="M236" s="153"/>
      <c r="N236" s="154"/>
      <c r="O236" s="154"/>
      <c r="P236" s="155">
        <f>SUM(P237:P260)</f>
        <v>0</v>
      </c>
      <c r="Q236" s="154"/>
      <c r="R236" s="155">
        <f>SUM(R237:R260)</f>
        <v>0.049365000000000006</v>
      </c>
      <c r="S236" s="154"/>
      <c r="T236" s="156">
        <f>SUM(T237:T260)</f>
        <v>0</v>
      </c>
      <c r="AR236" s="149" t="s">
        <v>86</v>
      </c>
      <c r="AT236" s="157" t="s">
        <v>75</v>
      </c>
      <c r="AU236" s="157" t="s">
        <v>84</v>
      </c>
      <c r="AY236" s="149" t="s">
        <v>150</v>
      </c>
      <c r="BK236" s="158">
        <f>SUM(BK237:BK260)</f>
        <v>0</v>
      </c>
    </row>
    <row r="237" spans="1:65" s="2" customFormat="1" ht="16.5" customHeight="1">
      <c r="A237" s="32"/>
      <c r="B237" s="161"/>
      <c r="C237" s="162" t="s">
        <v>342</v>
      </c>
      <c r="D237" s="162" t="s">
        <v>152</v>
      </c>
      <c r="E237" s="163" t="s">
        <v>2018</v>
      </c>
      <c r="F237" s="164" t="s">
        <v>2019</v>
      </c>
      <c r="G237" s="165" t="s">
        <v>155</v>
      </c>
      <c r="H237" s="166">
        <v>82.275</v>
      </c>
      <c r="I237" s="167"/>
      <c r="J237" s="168">
        <f>ROUND(I237*H237,2)</f>
        <v>0</v>
      </c>
      <c r="K237" s="169"/>
      <c r="L237" s="33"/>
      <c r="M237" s="170" t="s">
        <v>1</v>
      </c>
      <c r="N237" s="171" t="s">
        <v>41</v>
      </c>
      <c r="O237" s="58"/>
      <c r="P237" s="172">
        <f>O237*H237</f>
        <v>0</v>
      </c>
      <c r="Q237" s="172">
        <v>0</v>
      </c>
      <c r="R237" s="172">
        <f>Q237*H237</f>
        <v>0</v>
      </c>
      <c r="S237" s="172">
        <v>0</v>
      </c>
      <c r="T237" s="173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4" t="s">
        <v>233</v>
      </c>
      <c r="AT237" s="174" t="s">
        <v>152</v>
      </c>
      <c r="AU237" s="174" t="s">
        <v>86</v>
      </c>
      <c r="AY237" s="17" t="s">
        <v>150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7" t="s">
        <v>84</v>
      </c>
      <c r="BK237" s="175">
        <f>ROUND(I237*H237,2)</f>
        <v>0</v>
      </c>
      <c r="BL237" s="17" t="s">
        <v>233</v>
      </c>
      <c r="BM237" s="174" t="s">
        <v>2020</v>
      </c>
    </row>
    <row r="238" spans="2:51" s="14" customFormat="1" ht="12">
      <c r="B238" s="196"/>
      <c r="D238" s="177" t="s">
        <v>158</v>
      </c>
      <c r="E238" s="197" t="s">
        <v>1</v>
      </c>
      <c r="F238" s="198" t="s">
        <v>1923</v>
      </c>
      <c r="H238" s="197" t="s">
        <v>1</v>
      </c>
      <c r="I238" s="199"/>
      <c r="L238" s="196"/>
      <c r="M238" s="200"/>
      <c r="N238" s="201"/>
      <c r="O238" s="201"/>
      <c r="P238" s="201"/>
      <c r="Q238" s="201"/>
      <c r="R238" s="201"/>
      <c r="S238" s="201"/>
      <c r="T238" s="202"/>
      <c r="AT238" s="197" t="s">
        <v>158</v>
      </c>
      <c r="AU238" s="197" t="s">
        <v>86</v>
      </c>
      <c r="AV238" s="14" t="s">
        <v>84</v>
      </c>
      <c r="AW238" s="14" t="s">
        <v>34</v>
      </c>
      <c r="AX238" s="14" t="s">
        <v>76</v>
      </c>
      <c r="AY238" s="197" t="s">
        <v>150</v>
      </c>
    </row>
    <row r="239" spans="2:51" s="13" customFormat="1" ht="12">
      <c r="B239" s="176"/>
      <c r="D239" s="177" t="s">
        <v>158</v>
      </c>
      <c r="E239" s="178" t="s">
        <v>1</v>
      </c>
      <c r="F239" s="179" t="s">
        <v>2021</v>
      </c>
      <c r="H239" s="180">
        <v>28.575000000000003</v>
      </c>
      <c r="I239" s="181"/>
      <c r="L239" s="176"/>
      <c r="M239" s="182"/>
      <c r="N239" s="183"/>
      <c r="O239" s="183"/>
      <c r="P239" s="183"/>
      <c r="Q239" s="183"/>
      <c r="R239" s="183"/>
      <c r="S239" s="183"/>
      <c r="T239" s="184"/>
      <c r="AT239" s="178" t="s">
        <v>158</v>
      </c>
      <c r="AU239" s="178" t="s">
        <v>86</v>
      </c>
      <c r="AV239" s="13" t="s">
        <v>86</v>
      </c>
      <c r="AW239" s="13" t="s">
        <v>34</v>
      </c>
      <c r="AX239" s="13" t="s">
        <v>76</v>
      </c>
      <c r="AY239" s="178" t="s">
        <v>150</v>
      </c>
    </row>
    <row r="240" spans="2:51" s="13" customFormat="1" ht="22.5">
      <c r="B240" s="176"/>
      <c r="D240" s="177" t="s">
        <v>158</v>
      </c>
      <c r="E240" s="178" t="s">
        <v>1</v>
      </c>
      <c r="F240" s="179" t="s">
        <v>2022</v>
      </c>
      <c r="H240" s="180">
        <v>35.175</v>
      </c>
      <c r="I240" s="181"/>
      <c r="L240" s="176"/>
      <c r="M240" s="182"/>
      <c r="N240" s="183"/>
      <c r="O240" s="183"/>
      <c r="P240" s="183"/>
      <c r="Q240" s="183"/>
      <c r="R240" s="183"/>
      <c r="S240" s="183"/>
      <c r="T240" s="184"/>
      <c r="AT240" s="178" t="s">
        <v>158</v>
      </c>
      <c r="AU240" s="178" t="s">
        <v>86</v>
      </c>
      <c r="AV240" s="13" t="s">
        <v>86</v>
      </c>
      <c r="AW240" s="13" t="s">
        <v>34</v>
      </c>
      <c r="AX240" s="13" t="s">
        <v>76</v>
      </c>
      <c r="AY240" s="178" t="s">
        <v>150</v>
      </c>
    </row>
    <row r="241" spans="2:51" s="13" customFormat="1" ht="12">
      <c r="B241" s="176"/>
      <c r="D241" s="177" t="s">
        <v>158</v>
      </c>
      <c r="E241" s="178" t="s">
        <v>1</v>
      </c>
      <c r="F241" s="179" t="s">
        <v>2023</v>
      </c>
      <c r="H241" s="180">
        <v>6.825000000000001</v>
      </c>
      <c r="I241" s="181"/>
      <c r="L241" s="176"/>
      <c r="M241" s="182"/>
      <c r="N241" s="183"/>
      <c r="O241" s="183"/>
      <c r="P241" s="183"/>
      <c r="Q241" s="183"/>
      <c r="R241" s="183"/>
      <c r="S241" s="183"/>
      <c r="T241" s="184"/>
      <c r="AT241" s="178" t="s">
        <v>158</v>
      </c>
      <c r="AU241" s="178" t="s">
        <v>86</v>
      </c>
      <c r="AV241" s="13" t="s">
        <v>86</v>
      </c>
      <c r="AW241" s="13" t="s">
        <v>34</v>
      </c>
      <c r="AX241" s="13" t="s">
        <v>76</v>
      </c>
      <c r="AY241" s="178" t="s">
        <v>150</v>
      </c>
    </row>
    <row r="242" spans="2:51" s="13" customFormat="1" ht="12">
      <c r="B242" s="176"/>
      <c r="D242" s="177" t="s">
        <v>158</v>
      </c>
      <c r="E242" s="178" t="s">
        <v>1</v>
      </c>
      <c r="F242" s="179" t="s">
        <v>2024</v>
      </c>
      <c r="H242" s="180">
        <v>11.700000000000001</v>
      </c>
      <c r="I242" s="181"/>
      <c r="L242" s="176"/>
      <c r="M242" s="182"/>
      <c r="N242" s="183"/>
      <c r="O242" s="183"/>
      <c r="P242" s="183"/>
      <c r="Q242" s="183"/>
      <c r="R242" s="183"/>
      <c r="S242" s="183"/>
      <c r="T242" s="184"/>
      <c r="AT242" s="178" t="s">
        <v>158</v>
      </c>
      <c r="AU242" s="178" t="s">
        <v>86</v>
      </c>
      <c r="AV242" s="13" t="s">
        <v>86</v>
      </c>
      <c r="AW242" s="13" t="s">
        <v>34</v>
      </c>
      <c r="AX242" s="13" t="s">
        <v>76</v>
      </c>
      <c r="AY242" s="178" t="s">
        <v>150</v>
      </c>
    </row>
    <row r="243" spans="1:65" s="2" customFormat="1" ht="16.5" customHeight="1">
      <c r="A243" s="32"/>
      <c r="B243" s="161"/>
      <c r="C243" s="162" t="s">
        <v>348</v>
      </c>
      <c r="D243" s="162" t="s">
        <v>152</v>
      </c>
      <c r="E243" s="163" t="s">
        <v>2025</v>
      </c>
      <c r="F243" s="164" t="s">
        <v>2026</v>
      </c>
      <c r="G243" s="165" t="s">
        <v>155</v>
      </c>
      <c r="H243" s="166">
        <v>82.275</v>
      </c>
      <c r="I243" s="167"/>
      <c r="J243" s="168">
        <f>ROUND(I243*H243,2)</f>
        <v>0</v>
      </c>
      <c r="K243" s="169"/>
      <c r="L243" s="33"/>
      <c r="M243" s="170" t="s">
        <v>1</v>
      </c>
      <c r="N243" s="171" t="s">
        <v>41</v>
      </c>
      <c r="O243" s="58"/>
      <c r="P243" s="172">
        <f>O243*H243</f>
        <v>0</v>
      </c>
      <c r="Q243" s="172">
        <v>0</v>
      </c>
      <c r="R243" s="172">
        <f>Q243*H243</f>
        <v>0</v>
      </c>
      <c r="S243" s="172">
        <v>0</v>
      </c>
      <c r="T243" s="173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4" t="s">
        <v>233</v>
      </c>
      <c r="AT243" s="174" t="s">
        <v>152</v>
      </c>
      <c r="AU243" s="174" t="s">
        <v>86</v>
      </c>
      <c r="AY243" s="17" t="s">
        <v>150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7" t="s">
        <v>84</v>
      </c>
      <c r="BK243" s="175">
        <f>ROUND(I243*H243,2)</f>
        <v>0</v>
      </c>
      <c r="BL243" s="17" t="s">
        <v>233</v>
      </c>
      <c r="BM243" s="174" t="s">
        <v>2027</v>
      </c>
    </row>
    <row r="244" spans="2:51" s="14" customFormat="1" ht="12">
      <c r="B244" s="196"/>
      <c r="D244" s="177" t="s">
        <v>158</v>
      </c>
      <c r="E244" s="197" t="s">
        <v>1</v>
      </c>
      <c r="F244" s="198" t="s">
        <v>1923</v>
      </c>
      <c r="H244" s="197" t="s">
        <v>1</v>
      </c>
      <c r="I244" s="199"/>
      <c r="L244" s="196"/>
      <c r="M244" s="200"/>
      <c r="N244" s="201"/>
      <c r="O244" s="201"/>
      <c r="P244" s="201"/>
      <c r="Q244" s="201"/>
      <c r="R244" s="201"/>
      <c r="S244" s="201"/>
      <c r="T244" s="202"/>
      <c r="AT244" s="197" t="s">
        <v>158</v>
      </c>
      <c r="AU244" s="197" t="s">
        <v>86</v>
      </c>
      <c r="AV244" s="14" t="s">
        <v>84</v>
      </c>
      <c r="AW244" s="14" t="s">
        <v>34</v>
      </c>
      <c r="AX244" s="14" t="s">
        <v>76</v>
      </c>
      <c r="AY244" s="197" t="s">
        <v>150</v>
      </c>
    </row>
    <row r="245" spans="2:51" s="13" customFormat="1" ht="12">
      <c r="B245" s="176"/>
      <c r="D245" s="177" t="s">
        <v>158</v>
      </c>
      <c r="E245" s="178" t="s">
        <v>1</v>
      </c>
      <c r="F245" s="179" t="s">
        <v>2021</v>
      </c>
      <c r="H245" s="180">
        <v>28.575000000000003</v>
      </c>
      <c r="I245" s="181"/>
      <c r="L245" s="176"/>
      <c r="M245" s="182"/>
      <c r="N245" s="183"/>
      <c r="O245" s="183"/>
      <c r="P245" s="183"/>
      <c r="Q245" s="183"/>
      <c r="R245" s="183"/>
      <c r="S245" s="183"/>
      <c r="T245" s="184"/>
      <c r="AT245" s="178" t="s">
        <v>158</v>
      </c>
      <c r="AU245" s="178" t="s">
        <v>86</v>
      </c>
      <c r="AV245" s="13" t="s">
        <v>86</v>
      </c>
      <c r="AW245" s="13" t="s">
        <v>34</v>
      </c>
      <c r="AX245" s="13" t="s">
        <v>76</v>
      </c>
      <c r="AY245" s="178" t="s">
        <v>150</v>
      </c>
    </row>
    <row r="246" spans="2:51" s="13" customFormat="1" ht="22.5">
      <c r="B246" s="176"/>
      <c r="D246" s="177" t="s">
        <v>158</v>
      </c>
      <c r="E246" s="178" t="s">
        <v>1</v>
      </c>
      <c r="F246" s="179" t="s">
        <v>2022</v>
      </c>
      <c r="H246" s="180">
        <v>35.175</v>
      </c>
      <c r="I246" s="181"/>
      <c r="L246" s="176"/>
      <c r="M246" s="182"/>
      <c r="N246" s="183"/>
      <c r="O246" s="183"/>
      <c r="P246" s="183"/>
      <c r="Q246" s="183"/>
      <c r="R246" s="183"/>
      <c r="S246" s="183"/>
      <c r="T246" s="184"/>
      <c r="AT246" s="178" t="s">
        <v>158</v>
      </c>
      <c r="AU246" s="178" t="s">
        <v>86</v>
      </c>
      <c r="AV246" s="13" t="s">
        <v>86</v>
      </c>
      <c r="AW246" s="13" t="s">
        <v>34</v>
      </c>
      <c r="AX246" s="13" t="s">
        <v>76</v>
      </c>
      <c r="AY246" s="178" t="s">
        <v>150</v>
      </c>
    </row>
    <row r="247" spans="2:51" s="13" customFormat="1" ht="12">
      <c r="B247" s="176"/>
      <c r="D247" s="177" t="s">
        <v>158</v>
      </c>
      <c r="E247" s="178" t="s">
        <v>1</v>
      </c>
      <c r="F247" s="179" t="s">
        <v>2023</v>
      </c>
      <c r="H247" s="180">
        <v>6.825000000000001</v>
      </c>
      <c r="I247" s="181"/>
      <c r="L247" s="176"/>
      <c r="M247" s="182"/>
      <c r="N247" s="183"/>
      <c r="O247" s="183"/>
      <c r="P247" s="183"/>
      <c r="Q247" s="183"/>
      <c r="R247" s="183"/>
      <c r="S247" s="183"/>
      <c r="T247" s="184"/>
      <c r="AT247" s="178" t="s">
        <v>158</v>
      </c>
      <c r="AU247" s="178" t="s">
        <v>86</v>
      </c>
      <c r="AV247" s="13" t="s">
        <v>86</v>
      </c>
      <c r="AW247" s="13" t="s">
        <v>34</v>
      </c>
      <c r="AX247" s="13" t="s">
        <v>76</v>
      </c>
      <c r="AY247" s="178" t="s">
        <v>150</v>
      </c>
    </row>
    <row r="248" spans="2:51" s="13" customFormat="1" ht="12">
      <c r="B248" s="176"/>
      <c r="D248" s="177" t="s">
        <v>158</v>
      </c>
      <c r="E248" s="178" t="s">
        <v>1</v>
      </c>
      <c r="F248" s="179" t="s">
        <v>2024</v>
      </c>
      <c r="H248" s="180">
        <v>11.700000000000001</v>
      </c>
      <c r="I248" s="181"/>
      <c r="L248" s="176"/>
      <c r="M248" s="182"/>
      <c r="N248" s="183"/>
      <c r="O248" s="183"/>
      <c r="P248" s="183"/>
      <c r="Q248" s="183"/>
      <c r="R248" s="183"/>
      <c r="S248" s="183"/>
      <c r="T248" s="184"/>
      <c r="AT248" s="178" t="s">
        <v>158</v>
      </c>
      <c r="AU248" s="178" t="s">
        <v>86</v>
      </c>
      <c r="AV248" s="13" t="s">
        <v>86</v>
      </c>
      <c r="AW248" s="13" t="s">
        <v>34</v>
      </c>
      <c r="AX248" s="13" t="s">
        <v>76</v>
      </c>
      <c r="AY248" s="178" t="s">
        <v>150</v>
      </c>
    </row>
    <row r="249" spans="1:65" s="2" customFormat="1" ht="16.5" customHeight="1">
      <c r="A249" s="32"/>
      <c r="B249" s="161"/>
      <c r="C249" s="162" t="s">
        <v>356</v>
      </c>
      <c r="D249" s="162" t="s">
        <v>152</v>
      </c>
      <c r="E249" s="163" t="s">
        <v>2028</v>
      </c>
      <c r="F249" s="164" t="s">
        <v>2029</v>
      </c>
      <c r="G249" s="165" t="s">
        <v>155</v>
      </c>
      <c r="H249" s="166">
        <v>82.275</v>
      </c>
      <c r="I249" s="167"/>
      <c r="J249" s="168">
        <f>ROUND(I249*H249,2)</f>
        <v>0</v>
      </c>
      <c r="K249" s="169"/>
      <c r="L249" s="33"/>
      <c r="M249" s="170" t="s">
        <v>1</v>
      </c>
      <c r="N249" s="171" t="s">
        <v>41</v>
      </c>
      <c r="O249" s="58"/>
      <c r="P249" s="172">
        <f>O249*H249</f>
        <v>0</v>
      </c>
      <c r="Q249" s="172">
        <v>0.0004</v>
      </c>
      <c r="R249" s="172">
        <f>Q249*H249</f>
        <v>0.03291</v>
      </c>
      <c r="S249" s="172">
        <v>0</v>
      </c>
      <c r="T249" s="173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4" t="s">
        <v>233</v>
      </c>
      <c r="AT249" s="174" t="s">
        <v>152</v>
      </c>
      <c r="AU249" s="174" t="s">
        <v>86</v>
      </c>
      <c r="AY249" s="17" t="s">
        <v>150</v>
      </c>
      <c r="BE249" s="175">
        <f>IF(N249="základní",J249,0)</f>
        <v>0</v>
      </c>
      <c r="BF249" s="175">
        <f>IF(N249="snížená",J249,0)</f>
        <v>0</v>
      </c>
      <c r="BG249" s="175">
        <f>IF(N249="zákl. přenesená",J249,0)</f>
        <v>0</v>
      </c>
      <c r="BH249" s="175">
        <f>IF(N249="sníž. přenesená",J249,0)</f>
        <v>0</v>
      </c>
      <c r="BI249" s="175">
        <f>IF(N249="nulová",J249,0)</f>
        <v>0</v>
      </c>
      <c r="BJ249" s="17" t="s">
        <v>84</v>
      </c>
      <c r="BK249" s="175">
        <f>ROUND(I249*H249,2)</f>
        <v>0</v>
      </c>
      <c r="BL249" s="17" t="s">
        <v>233</v>
      </c>
      <c r="BM249" s="174" t="s">
        <v>2030</v>
      </c>
    </row>
    <row r="250" spans="2:51" s="14" customFormat="1" ht="12">
      <c r="B250" s="196"/>
      <c r="D250" s="177" t="s">
        <v>158</v>
      </c>
      <c r="E250" s="197" t="s">
        <v>1</v>
      </c>
      <c r="F250" s="198" t="s">
        <v>1923</v>
      </c>
      <c r="H250" s="197" t="s">
        <v>1</v>
      </c>
      <c r="I250" s="199"/>
      <c r="L250" s="196"/>
      <c r="M250" s="200"/>
      <c r="N250" s="201"/>
      <c r="O250" s="201"/>
      <c r="P250" s="201"/>
      <c r="Q250" s="201"/>
      <c r="R250" s="201"/>
      <c r="S250" s="201"/>
      <c r="T250" s="202"/>
      <c r="AT250" s="197" t="s">
        <v>158</v>
      </c>
      <c r="AU250" s="197" t="s">
        <v>86</v>
      </c>
      <c r="AV250" s="14" t="s">
        <v>84</v>
      </c>
      <c r="AW250" s="14" t="s">
        <v>34</v>
      </c>
      <c r="AX250" s="14" t="s">
        <v>76</v>
      </c>
      <c r="AY250" s="197" t="s">
        <v>150</v>
      </c>
    </row>
    <row r="251" spans="2:51" s="13" customFormat="1" ht="12">
      <c r="B251" s="176"/>
      <c r="D251" s="177" t="s">
        <v>158</v>
      </c>
      <c r="E251" s="178" t="s">
        <v>1</v>
      </c>
      <c r="F251" s="179" t="s">
        <v>2021</v>
      </c>
      <c r="H251" s="180">
        <v>28.575000000000003</v>
      </c>
      <c r="I251" s="181"/>
      <c r="L251" s="176"/>
      <c r="M251" s="182"/>
      <c r="N251" s="183"/>
      <c r="O251" s="183"/>
      <c r="P251" s="183"/>
      <c r="Q251" s="183"/>
      <c r="R251" s="183"/>
      <c r="S251" s="183"/>
      <c r="T251" s="184"/>
      <c r="AT251" s="178" t="s">
        <v>158</v>
      </c>
      <c r="AU251" s="178" t="s">
        <v>86</v>
      </c>
      <c r="AV251" s="13" t="s">
        <v>86</v>
      </c>
      <c r="AW251" s="13" t="s">
        <v>34</v>
      </c>
      <c r="AX251" s="13" t="s">
        <v>76</v>
      </c>
      <c r="AY251" s="178" t="s">
        <v>150</v>
      </c>
    </row>
    <row r="252" spans="2:51" s="13" customFormat="1" ht="22.5">
      <c r="B252" s="176"/>
      <c r="D252" s="177" t="s">
        <v>158</v>
      </c>
      <c r="E252" s="178" t="s">
        <v>1</v>
      </c>
      <c r="F252" s="179" t="s">
        <v>2022</v>
      </c>
      <c r="H252" s="180">
        <v>35.175</v>
      </c>
      <c r="I252" s="181"/>
      <c r="L252" s="176"/>
      <c r="M252" s="182"/>
      <c r="N252" s="183"/>
      <c r="O252" s="183"/>
      <c r="P252" s="183"/>
      <c r="Q252" s="183"/>
      <c r="R252" s="183"/>
      <c r="S252" s="183"/>
      <c r="T252" s="184"/>
      <c r="AT252" s="178" t="s">
        <v>158</v>
      </c>
      <c r="AU252" s="178" t="s">
        <v>86</v>
      </c>
      <c r="AV252" s="13" t="s">
        <v>86</v>
      </c>
      <c r="AW252" s="13" t="s">
        <v>34</v>
      </c>
      <c r="AX252" s="13" t="s">
        <v>76</v>
      </c>
      <c r="AY252" s="178" t="s">
        <v>150</v>
      </c>
    </row>
    <row r="253" spans="2:51" s="13" customFormat="1" ht="12">
      <c r="B253" s="176"/>
      <c r="D253" s="177" t="s">
        <v>158</v>
      </c>
      <c r="E253" s="178" t="s">
        <v>1</v>
      </c>
      <c r="F253" s="179" t="s">
        <v>2023</v>
      </c>
      <c r="H253" s="180">
        <v>6.825000000000001</v>
      </c>
      <c r="I253" s="181"/>
      <c r="L253" s="176"/>
      <c r="M253" s="182"/>
      <c r="N253" s="183"/>
      <c r="O253" s="183"/>
      <c r="P253" s="183"/>
      <c r="Q253" s="183"/>
      <c r="R253" s="183"/>
      <c r="S253" s="183"/>
      <c r="T253" s="184"/>
      <c r="AT253" s="178" t="s">
        <v>158</v>
      </c>
      <c r="AU253" s="178" t="s">
        <v>86</v>
      </c>
      <c r="AV253" s="13" t="s">
        <v>86</v>
      </c>
      <c r="AW253" s="13" t="s">
        <v>34</v>
      </c>
      <c r="AX253" s="13" t="s">
        <v>76</v>
      </c>
      <c r="AY253" s="178" t="s">
        <v>150</v>
      </c>
    </row>
    <row r="254" spans="2:51" s="13" customFormat="1" ht="12">
      <c r="B254" s="176"/>
      <c r="D254" s="177" t="s">
        <v>158</v>
      </c>
      <c r="E254" s="178" t="s">
        <v>1</v>
      </c>
      <c r="F254" s="179" t="s">
        <v>2024</v>
      </c>
      <c r="H254" s="180">
        <v>11.700000000000001</v>
      </c>
      <c r="I254" s="181"/>
      <c r="L254" s="176"/>
      <c r="M254" s="182"/>
      <c r="N254" s="183"/>
      <c r="O254" s="183"/>
      <c r="P254" s="183"/>
      <c r="Q254" s="183"/>
      <c r="R254" s="183"/>
      <c r="S254" s="183"/>
      <c r="T254" s="184"/>
      <c r="AT254" s="178" t="s">
        <v>158</v>
      </c>
      <c r="AU254" s="178" t="s">
        <v>86</v>
      </c>
      <c r="AV254" s="13" t="s">
        <v>86</v>
      </c>
      <c r="AW254" s="13" t="s">
        <v>34</v>
      </c>
      <c r="AX254" s="13" t="s">
        <v>76</v>
      </c>
      <c r="AY254" s="178" t="s">
        <v>150</v>
      </c>
    </row>
    <row r="255" spans="1:65" s="2" customFormat="1" ht="21.75" customHeight="1">
      <c r="A255" s="32"/>
      <c r="B255" s="161"/>
      <c r="C255" s="162" t="s">
        <v>361</v>
      </c>
      <c r="D255" s="162" t="s">
        <v>152</v>
      </c>
      <c r="E255" s="163" t="s">
        <v>2031</v>
      </c>
      <c r="F255" s="164" t="s">
        <v>2032</v>
      </c>
      <c r="G255" s="165" t="s">
        <v>155</v>
      </c>
      <c r="H255" s="166">
        <v>82.275</v>
      </c>
      <c r="I255" s="167"/>
      <c r="J255" s="168">
        <f>ROUND(I255*H255,2)</f>
        <v>0</v>
      </c>
      <c r="K255" s="169"/>
      <c r="L255" s="33"/>
      <c r="M255" s="170" t="s">
        <v>1</v>
      </c>
      <c r="N255" s="171" t="s">
        <v>41</v>
      </c>
      <c r="O255" s="58"/>
      <c r="P255" s="172">
        <f>O255*H255</f>
        <v>0</v>
      </c>
      <c r="Q255" s="172">
        <v>0.0002</v>
      </c>
      <c r="R255" s="172">
        <f>Q255*H255</f>
        <v>0.016455</v>
      </c>
      <c r="S255" s="172">
        <v>0</v>
      </c>
      <c r="T255" s="173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4" t="s">
        <v>233</v>
      </c>
      <c r="AT255" s="174" t="s">
        <v>152</v>
      </c>
      <c r="AU255" s="174" t="s">
        <v>86</v>
      </c>
      <c r="AY255" s="17" t="s">
        <v>150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7" t="s">
        <v>84</v>
      </c>
      <c r="BK255" s="175">
        <f>ROUND(I255*H255,2)</f>
        <v>0</v>
      </c>
      <c r="BL255" s="17" t="s">
        <v>233</v>
      </c>
      <c r="BM255" s="174" t="s">
        <v>2033</v>
      </c>
    </row>
    <row r="256" spans="2:51" s="14" customFormat="1" ht="12">
      <c r="B256" s="196"/>
      <c r="D256" s="177" t="s">
        <v>158</v>
      </c>
      <c r="E256" s="197" t="s">
        <v>1</v>
      </c>
      <c r="F256" s="198" t="s">
        <v>1923</v>
      </c>
      <c r="H256" s="197" t="s">
        <v>1</v>
      </c>
      <c r="I256" s="199"/>
      <c r="L256" s="196"/>
      <c r="M256" s="200"/>
      <c r="N256" s="201"/>
      <c r="O256" s="201"/>
      <c r="P256" s="201"/>
      <c r="Q256" s="201"/>
      <c r="R256" s="201"/>
      <c r="S256" s="201"/>
      <c r="T256" s="202"/>
      <c r="AT256" s="197" t="s">
        <v>158</v>
      </c>
      <c r="AU256" s="197" t="s">
        <v>86</v>
      </c>
      <c r="AV256" s="14" t="s">
        <v>84</v>
      </c>
      <c r="AW256" s="14" t="s">
        <v>34</v>
      </c>
      <c r="AX256" s="14" t="s">
        <v>76</v>
      </c>
      <c r="AY256" s="197" t="s">
        <v>150</v>
      </c>
    </row>
    <row r="257" spans="2:51" s="13" customFormat="1" ht="12">
      <c r="B257" s="176"/>
      <c r="D257" s="177" t="s">
        <v>158</v>
      </c>
      <c r="E257" s="178" t="s">
        <v>1</v>
      </c>
      <c r="F257" s="179" t="s">
        <v>2021</v>
      </c>
      <c r="H257" s="180">
        <v>28.575000000000003</v>
      </c>
      <c r="I257" s="181"/>
      <c r="L257" s="176"/>
      <c r="M257" s="182"/>
      <c r="N257" s="183"/>
      <c r="O257" s="183"/>
      <c r="P257" s="183"/>
      <c r="Q257" s="183"/>
      <c r="R257" s="183"/>
      <c r="S257" s="183"/>
      <c r="T257" s="184"/>
      <c r="AT257" s="178" t="s">
        <v>158</v>
      </c>
      <c r="AU257" s="178" t="s">
        <v>86</v>
      </c>
      <c r="AV257" s="13" t="s">
        <v>86</v>
      </c>
      <c r="AW257" s="13" t="s">
        <v>34</v>
      </c>
      <c r="AX257" s="13" t="s">
        <v>76</v>
      </c>
      <c r="AY257" s="178" t="s">
        <v>150</v>
      </c>
    </row>
    <row r="258" spans="2:51" s="13" customFormat="1" ht="22.5">
      <c r="B258" s="176"/>
      <c r="D258" s="177" t="s">
        <v>158</v>
      </c>
      <c r="E258" s="178" t="s">
        <v>1</v>
      </c>
      <c r="F258" s="179" t="s">
        <v>2022</v>
      </c>
      <c r="H258" s="180">
        <v>35.175</v>
      </c>
      <c r="I258" s="181"/>
      <c r="L258" s="176"/>
      <c r="M258" s="182"/>
      <c r="N258" s="183"/>
      <c r="O258" s="183"/>
      <c r="P258" s="183"/>
      <c r="Q258" s="183"/>
      <c r="R258" s="183"/>
      <c r="S258" s="183"/>
      <c r="T258" s="184"/>
      <c r="AT258" s="178" t="s">
        <v>158</v>
      </c>
      <c r="AU258" s="178" t="s">
        <v>86</v>
      </c>
      <c r="AV258" s="13" t="s">
        <v>86</v>
      </c>
      <c r="AW258" s="13" t="s">
        <v>34</v>
      </c>
      <c r="AX258" s="13" t="s">
        <v>76</v>
      </c>
      <c r="AY258" s="178" t="s">
        <v>150</v>
      </c>
    </row>
    <row r="259" spans="2:51" s="13" customFormat="1" ht="12">
      <c r="B259" s="176"/>
      <c r="D259" s="177" t="s">
        <v>158</v>
      </c>
      <c r="E259" s="178" t="s">
        <v>1</v>
      </c>
      <c r="F259" s="179" t="s">
        <v>2023</v>
      </c>
      <c r="H259" s="180">
        <v>6.825000000000001</v>
      </c>
      <c r="I259" s="181"/>
      <c r="L259" s="176"/>
      <c r="M259" s="182"/>
      <c r="N259" s="183"/>
      <c r="O259" s="183"/>
      <c r="P259" s="183"/>
      <c r="Q259" s="183"/>
      <c r="R259" s="183"/>
      <c r="S259" s="183"/>
      <c r="T259" s="184"/>
      <c r="AT259" s="178" t="s">
        <v>158</v>
      </c>
      <c r="AU259" s="178" t="s">
        <v>86</v>
      </c>
      <c r="AV259" s="13" t="s">
        <v>86</v>
      </c>
      <c r="AW259" s="13" t="s">
        <v>34</v>
      </c>
      <c r="AX259" s="13" t="s">
        <v>76</v>
      </c>
      <c r="AY259" s="178" t="s">
        <v>150</v>
      </c>
    </row>
    <row r="260" spans="2:51" s="13" customFormat="1" ht="12">
      <c r="B260" s="176"/>
      <c r="D260" s="177" t="s">
        <v>158</v>
      </c>
      <c r="E260" s="178" t="s">
        <v>1</v>
      </c>
      <c r="F260" s="179" t="s">
        <v>2024</v>
      </c>
      <c r="H260" s="180">
        <v>11.700000000000001</v>
      </c>
      <c r="I260" s="181"/>
      <c r="L260" s="176"/>
      <c r="M260" s="182"/>
      <c r="N260" s="183"/>
      <c r="O260" s="183"/>
      <c r="P260" s="183"/>
      <c r="Q260" s="183"/>
      <c r="R260" s="183"/>
      <c r="S260" s="183"/>
      <c r="T260" s="184"/>
      <c r="AT260" s="178" t="s">
        <v>158</v>
      </c>
      <c r="AU260" s="178" t="s">
        <v>86</v>
      </c>
      <c r="AV260" s="13" t="s">
        <v>86</v>
      </c>
      <c r="AW260" s="13" t="s">
        <v>34</v>
      </c>
      <c r="AX260" s="13" t="s">
        <v>76</v>
      </c>
      <c r="AY260" s="178" t="s">
        <v>150</v>
      </c>
    </row>
    <row r="261" spans="2:63" s="12" customFormat="1" ht="22.9" customHeight="1">
      <c r="B261" s="148"/>
      <c r="D261" s="149" t="s">
        <v>75</v>
      </c>
      <c r="E261" s="159" t="s">
        <v>1831</v>
      </c>
      <c r="F261" s="159" t="s">
        <v>2034</v>
      </c>
      <c r="I261" s="151"/>
      <c r="J261" s="160">
        <f>BK261</f>
        <v>0</v>
      </c>
      <c r="L261" s="148"/>
      <c r="M261" s="153"/>
      <c r="N261" s="154"/>
      <c r="O261" s="154"/>
      <c r="P261" s="155">
        <f>SUM(P262:P270)</f>
        <v>0</v>
      </c>
      <c r="Q261" s="154"/>
      <c r="R261" s="155">
        <f>SUM(R262:R270)</f>
        <v>0.10718749999999999</v>
      </c>
      <c r="S261" s="154"/>
      <c r="T261" s="156">
        <f>SUM(T262:T270)</f>
        <v>0</v>
      </c>
      <c r="AR261" s="149" t="s">
        <v>86</v>
      </c>
      <c r="AT261" s="157" t="s">
        <v>75</v>
      </c>
      <c r="AU261" s="157" t="s">
        <v>84</v>
      </c>
      <c r="AY261" s="149" t="s">
        <v>150</v>
      </c>
      <c r="BK261" s="158">
        <f>SUM(BK262:BK270)</f>
        <v>0</v>
      </c>
    </row>
    <row r="262" spans="1:65" s="2" customFormat="1" ht="21.75" customHeight="1">
      <c r="A262" s="32"/>
      <c r="B262" s="161"/>
      <c r="C262" s="162" t="s">
        <v>376</v>
      </c>
      <c r="D262" s="162" t="s">
        <v>152</v>
      </c>
      <c r="E262" s="163" t="s">
        <v>1838</v>
      </c>
      <c r="F262" s="164" t="s">
        <v>1839</v>
      </c>
      <c r="G262" s="165" t="s">
        <v>155</v>
      </c>
      <c r="H262" s="166">
        <v>218.75</v>
      </c>
      <c r="I262" s="167"/>
      <c r="J262" s="168">
        <f>ROUND(I262*H262,2)</f>
        <v>0</v>
      </c>
      <c r="K262" s="169"/>
      <c r="L262" s="33"/>
      <c r="M262" s="170" t="s">
        <v>1</v>
      </c>
      <c r="N262" s="171" t="s">
        <v>41</v>
      </c>
      <c r="O262" s="58"/>
      <c r="P262" s="172">
        <f>O262*H262</f>
        <v>0</v>
      </c>
      <c r="Q262" s="172">
        <v>0.0002</v>
      </c>
      <c r="R262" s="172">
        <f>Q262*H262</f>
        <v>0.043750000000000004</v>
      </c>
      <c r="S262" s="172">
        <v>0</v>
      </c>
      <c r="T262" s="173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4" t="s">
        <v>233</v>
      </c>
      <c r="AT262" s="174" t="s">
        <v>152</v>
      </c>
      <c r="AU262" s="174" t="s">
        <v>86</v>
      </c>
      <c r="AY262" s="17" t="s">
        <v>150</v>
      </c>
      <c r="BE262" s="175">
        <f>IF(N262="základní",J262,0)</f>
        <v>0</v>
      </c>
      <c r="BF262" s="175">
        <f>IF(N262="snížená",J262,0)</f>
        <v>0</v>
      </c>
      <c r="BG262" s="175">
        <f>IF(N262="zákl. přenesená",J262,0)</f>
        <v>0</v>
      </c>
      <c r="BH262" s="175">
        <f>IF(N262="sníž. přenesená",J262,0)</f>
        <v>0</v>
      </c>
      <c r="BI262" s="175">
        <f>IF(N262="nulová",J262,0)</f>
        <v>0</v>
      </c>
      <c r="BJ262" s="17" t="s">
        <v>84</v>
      </c>
      <c r="BK262" s="175">
        <f>ROUND(I262*H262,2)</f>
        <v>0</v>
      </c>
      <c r="BL262" s="17" t="s">
        <v>233</v>
      </c>
      <c r="BM262" s="174" t="s">
        <v>2035</v>
      </c>
    </row>
    <row r="263" spans="2:51" s="14" customFormat="1" ht="12">
      <c r="B263" s="196"/>
      <c r="D263" s="177" t="s">
        <v>158</v>
      </c>
      <c r="E263" s="197" t="s">
        <v>1</v>
      </c>
      <c r="F263" s="198" t="s">
        <v>1923</v>
      </c>
      <c r="H263" s="197" t="s">
        <v>1</v>
      </c>
      <c r="I263" s="199"/>
      <c r="L263" s="196"/>
      <c r="M263" s="200"/>
      <c r="N263" s="201"/>
      <c r="O263" s="201"/>
      <c r="P263" s="201"/>
      <c r="Q263" s="201"/>
      <c r="R263" s="201"/>
      <c r="S263" s="201"/>
      <c r="T263" s="202"/>
      <c r="AT263" s="197" t="s">
        <v>158</v>
      </c>
      <c r="AU263" s="197" t="s">
        <v>86</v>
      </c>
      <c r="AV263" s="14" t="s">
        <v>84</v>
      </c>
      <c r="AW263" s="14" t="s">
        <v>34</v>
      </c>
      <c r="AX263" s="14" t="s">
        <v>76</v>
      </c>
      <c r="AY263" s="197" t="s">
        <v>150</v>
      </c>
    </row>
    <row r="264" spans="2:51" s="13" customFormat="1" ht="12">
      <c r="B264" s="176"/>
      <c r="D264" s="177" t="s">
        <v>158</v>
      </c>
      <c r="E264" s="178" t="s">
        <v>1</v>
      </c>
      <c r="F264" s="179" t="s">
        <v>2036</v>
      </c>
      <c r="H264" s="180">
        <v>30.249999999999993</v>
      </c>
      <c r="I264" s="181"/>
      <c r="L264" s="176"/>
      <c r="M264" s="182"/>
      <c r="N264" s="183"/>
      <c r="O264" s="183"/>
      <c r="P264" s="183"/>
      <c r="Q264" s="183"/>
      <c r="R264" s="183"/>
      <c r="S264" s="183"/>
      <c r="T264" s="184"/>
      <c r="AT264" s="178" t="s">
        <v>158</v>
      </c>
      <c r="AU264" s="178" t="s">
        <v>86</v>
      </c>
      <c r="AV264" s="13" t="s">
        <v>86</v>
      </c>
      <c r="AW264" s="13" t="s">
        <v>34</v>
      </c>
      <c r="AX264" s="13" t="s">
        <v>76</v>
      </c>
      <c r="AY264" s="178" t="s">
        <v>150</v>
      </c>
    </row>
    <row r="265" spans="2:51" s="13" customFormat="1" ht="12">
      <c r="B265" s="176"/>
      <c r="D265" s="177" t="s">
        <v>158</v>
      </c>
      <c r="E265" s="178" t="s">
        <v>1</v>
      </c>
      <c r="F265" s="179" t="s">
        <v>2037</v>
      </c>
      <c r="H265" s="180">
        <v>14.500000000000002</v>
      </c>
      <c r="I265" s="181"/>
      <c r="L265" s="176"/>
      <c r="M265" s="182"/>
      <c r="N265" s="183"/>
      <c r="O265" s="183"/>
      <c r="P265" s="183"/>
      <c r="Q265" s="183"/>
      <c r="R265" s="183"/>
      <c r="S265" s="183"/>
      <c r="T265" s="184"/>
      <c r="AT265" s="178" t="s">
        <v>158</v>
      </c>
      <c r="AU265" s="178" t="s">
        <v>86</v>
      </c>
      <c r="AV265" s="13" t="s">
        <v>86</v>
      </c>
      <c r="AW265" s="13" t="s">
        <v>34</v>
      </c>
      <c r="AX265" s="13" t="s">
        <v>76</v>
      </c>
      <c r="AY265" s="178" t="s">
        <v>150</v>
      </c>
    </row>
    <row r="266" spans="2:51" s="13" customFormat="1" ht="12">
      <c r="B266" s="176"/>
      <c r="D266" s="177" t="s">
        <v>158</v>
      </c>
      <c r="E266" s="178" t="s">
        <v>1</v>
      </c>
      <c r="F266" s="179" t="s">
        <v>2038</v>
      </c>
      <c r="H266" s="180">
        <v>20.25</v>
      </c>
      <c r="I266" s="181"/>
      <c r="L266" s="176"/>
      <c r="M266" s="182"/>
      <c r="N266" s="183"/>
      <c r="O266" s="183"/>
      <c r="P266" s="183"/>
      <c r="Q266" s="183"/>
      <c r="R266" s="183"/>
      <c r="S266" s="183"/>
      <c r="T266" s="184"/>
      <c r="AT266" s="178" t="s">
        <v>158</v>
      </c>
      <c r="AU266" s="178" t="s">
        <v>86</v>
      </c>
      <c r="AV266" s="13" t="s">
        <v>86</v>
      </c>
      <c r="AW266" s="13" t="s">
        <v>34</v>
      </c>
      <c r="AX266" s="13" t="s">
        <v>76</v>
      </c>
      <c r="AY266" s="178" t="s">
        <v>150</v>
      </c>
    </row>
    <row r="267" spans="2:51" s="13" customFormat="1" ht="12">
      <c r="B267" s="176"/>
      <c r="D267" s="177" t="s">
        <v>158</v>
      </c>
      <c r="E267" s="178" t="s">
        <v>1</v>
      </c>
      <c r="F267" s="179" t="s">
        <v>2039</v>
      </c>
      <c r="H267" s="180">
        <v>53.74999999999999</v>
      </c>
      <c r="I267" s="181"/>
      <c r="L267" s="176"/>
      <c r="M267" s="182"/>
      <c r="N267" s="183"/>
      <c r="O267" s="183"/>
      <c r="P267" s="183"/>
      <c r="Q267" s="183"/>
      <c r="R267" s="183"/>
      <c r="S267" s="183"/>
      <c r="T267" s="184"/>
      <c r="AT267" s="178" t="s">
        <v>158</v>
      </c>
      <c r="AU267" s="178" t="s">
        <v>86</v>
      </c>
      <c r="AV267" s="13" t="s">
        <v>86</v>
      </c>
      <c r="AW267" s="13" t="s">
        <v>34</v>
      </c>
      <c r="AX267" s="13" t="s">
        <v>76</v>
      </c>
      <c r="AY267" s="178" t="s">
        <v>150</v>
      </c>
    </row>
    <row r="268" spans="2:51" s="13" customFormat="1" ht="12">
      <c r="B268" s="176"/>
      <c r="D268" s="177" t="s">
        <v>158</v>
      </c>
      <c r="E268" s="178" t="s">
        <v>1</v>
      </c>
      <c r="F268" s="179" t="s">
        <v>2040</v>
      </c>
      <c r="H268" s="180">
        <v>100</v>
      </c>
      <c r="I268" s="181"/>
      <c r="L268" s="176"/>
      <c r="M268" s="182"/>
      <c r="N268" s="183"/>
      <c r="O268" s="183"/>
      <c r="P268" s="183"/>
      <c r="Q268" s="183"/>
      <c r="R268" s="183"/>
      <c r="S268" s="183"/>
      <c r="T268" s="184"/>
      <c r="AT268" s="178" t="s">
        <v>158</v>
      </c>
      <c r="AU268" s="178" t="s">
        <v>86</v>
      </c>
      <c r="AV268" s="13" t="s">
        <v>86</v>
      </c>
      <c r="AW268" s="13" t="s">
        <v>34</v>
      </c>
      <c r="AX268" s="13" t="s">
        <v>76</v>
      </c>
      <c r="AY268" s="178" t="s">
        <v>150</v>
      </c>
    </row>
    <row r="269" spans="1:65" s="2" customFormat="1" ht="21.75" customHeight="1">
      <c r="A269" s="32"/>
      <c r="B269" s="161"/>
      <c r="C269" s="162" t="s">
        <v>382</v>
      </c>
      <c r="D269" s="162" t="s">
        <v>152</v>
      </c>
      <c r="E269" s="163" t="s">
        <v>1847</v>
      </c>
      <c r="F269" s="164" t="s">
        <v>1848</v>
      </c>
      <c r="G269" s="165" t="s">
        <v>155</v>
      </c>
      <c r="H269" s="166">
        <v>218.75</v>
      </c>
      <c r="I269" s="167"/>
      <c r="J269" s="168">
        <f>ROUND(I269*H269,2)</f>
        <v>0</v>
      </c>
      <c r="K269" s="169"/>
      <c r="L269" s="33"/>
      <c r="M269" s="170" t="s">
        <v>1</v>
      </c>
      <c r="N269" s="171" t="s">
        <v>41</v>
      </c>
      <c r="O269" s="58"/>
      <c r="P269" s="172">
        <f>O269*H269</f>
        <v>0</v>
      </c>
      <c r="Q269" s="172">
        <v>0.00029</v>
      </c>
      <c r="R269" s="172">
        <f>Q269*H269</f>
        <v>0.0634375</v>
      </c>
      <c r="S269" s="172">
        <v>0</v>
      </c>
      <c r="T269" s="173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4" t="s">
        <v>233</v>
      </c>
      <c r="AT269" s="174" t="s">
        <v>152</v>
      </c>
      <c r="AU269" s="174" t="s">
        <v>86</v>
      </c>
      <c r="AY269" s="17" t="s">
        <v>150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17" t="s">
        <v>84</v>
      </c>
      <c r="BK269" s="175">
        <f>ROUND(I269*H269,2)</f>
        <v>0</v>
      </c>
      <c r="BL269" s="17" t="s">
        <v>233</v>
      </c>
      <c r="BM269" s="174" t="s">
        <v>2041</v>
      </c>
    </row>
    <row r="270" spans="2:51" s="13" customFormat="1" ht="12">
      <c r="B270" s="176"/>
      <c r="D270" s="177" t="s">
        <v>158</v>
      </c>
      <c r="E270" s="178" t="s">
        <v>1</v>
      </c>
      <c r="F270" s="179" t="s">
        <v>2042</v>
      </c>
      <c r="H270" s="180">
        <v>218.75</v>
      </c>
      <c r="I270" s="181"/>
      <c r="L270" s="176"/>
      <c r="M270" s="182"/>
      <c r="N270" s="183"/>
      <c r="O270" s="183"/>
      <c r="P270" s="183"/>
      <c r="Q270" s="183"/>
      <c r="R270" s="183"/>
      <c r="S270" s="183"/>
      <c r="T270" s="184"/>
      <c r="AT270" s="178" t="s">
        <v>158</v>
      </c>
      <c r="AU270" s="178" t="s">
        <v>86</v>
      </c>
      <c r="AV270" s="13" t="s">
        <v>86</v>
      </c>
      <c r="AW270" s="13" t="s">
        <v>34</v>
      </c>
      <c r="AX270" s="13" t="s">
        <v>76</v>
      </c>
      <c r="AY270" s="178" t="s">
        <v>150</v>
      </c>
    </row>
    <row r="271" spans="2:63" s="12" customFormat="1" ht="25.9" customHeight="1">
      <c r="B271" s="148"/>
      <c r="D271" s="149" t="s">
        <v>75</v>
      </c>
      <c r="E271" s="150" t="s">
        <v>2043</v>
      </c>
      <c r="F271" s="150" t="s">
        <v>2044</v>
      </c>
      <c r="I271" s="151"/>
      <c r="J271" s="152">
        <f>BK271</f>
        <v>0</v>
      </c>
      <c r="L271" s="148"/>
      <c r="M271" s="153"/>
      <c r="N271" s="154"/>
      <c r="O271" s="154"/>
      <c r="P271" s="155">
        <f>P272+P274+P276</f>
        <v>0</v>
      </c>
      <c r="Q271" s="154"/>
      <c r="R271" s="155">
        <f>R272+R274+R276</f>
        <v>0</v>
      </c>
      <c r="S271" s="154"/>
      <c r="T271" s="156">
        <f>T272+T274+T276</f>
        <v>0</v>
      </c>
      <c r="AR271" s="149" t="s">
        <v>176</v>
      </c>
      <c r="AT271" s="157" t="s">
        <v>75</v>
      </c>
      <c r="AU271" s="157" t="s">
        <v>76</v>
      </c>
      <c r="AY271" s="149" t="s">
        <v>150</v>
      </c>
      <c r="BK271" s="158">
        <f>BK272+BK274+BK276</f>
        <v>0</v>
      </c>
    </row>
    <row r="272" spans="2:63" s="12" customFormat="1" ht="22.9" customHeight="1">
      <c r="B272" s="148"/>
      <c r="D272" s="149" t="s">
        <v>75</v>
      </c>
      <c r="E272" s="159" t="s">
        <v>2045</v>
      </c>
      <c r="F272" s="159" t="s">
        <v>2046</v>
      </c>
      <c r="I272" s="151"/>
      <c r="J272" s="160">
        <f>BK272</f>
        <v>0</v>
      </c>
      <c r="L272" s="148"/>
      <c r="M272" s="153"/>
      <c r="N272" s="154"/>
      <c r="O272" s="154"/>
      <c r="P272" s="155">
        <f>P273</f>
        <v>0</v>
      </c>
      <c r="Q272" s="154"/>
      <c r="R272" s="155">
        <f>R273</f>
        <v>0</v>
      </c>
      <c r="S272" s="154"/>
      <c r="T272" s="156">
        <f>T273</f>
        <v>0</v>
      </c>
      <c r="AR272" s="149" t="s">
        <v>176</v>
      </c>
      <c r="AT272" s="157" t="s">
        <v>75</v>
      </c>
      <c r="AU272" s="157" t="s">
        <v>84</v>
      </c>
      <c r="AY272" s="149" t="s">
        <v>150</v>
      </c>
      <c r="BK272" s="158">
        <f>BK273</f>
        <v>0</v>
      </c>
    </row>
    <row r="273" spans="1:65" s="2" customFormat="1" ht="33" customHeight="1">
      <c r="A273" s="32"/>
      <c r="B273" s="161"/>
      <c r="C273" s="162" t="s">
        <v>398</v>
      </c>
      <c r="D273" s="162" t="s">
        <v>152</v>
      </c>
      <c r="E273" s="163" t="s">
        <v>2047</v>
      </c>
      <c r="F273" s="164" t="s">
        <v>2048</v>
      </c>
      <c r="G273" s="165" t="s">
        <v>1889</v>
      </c>
      <c r="H273" s="166">
        <v>100</v>
      </c>
      <c r="I273" s="167"/>
      <c r="J273" s="168">
        <f>ROUND(I273*H273,2)</f>
        <v>0</v>
      </c>
      <c r="K273" s="169"/>
      <c r="L273" s="33"/>
      <c r="M273" s="170" t="s">
        <v>1</v>
      </c>
      <c r="N273" s="171" t="s">
        <v>41</v>
      </c>
      <c r="O273" s="58"/>
      <c r="P273" s="172">
        <f>O273*H273</f>
        <v>0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4" t="s">
        <v>2049</v>
      </c>
      <c r="AT273" s="174" t="s">
        <v>152</v>
      </c>
      <c r="AU273" s="174" t="s">
        <v>86</v>
      </c>
      <c r="AY273" s="17" t="s">
        <v>150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7" t="s">
        <v>84</v>
      </c>
      <c r="BK273" s="175">
        <f>ROUND(I273*H273,2)</f>
        <v>0</v>
      </c>
      <c r="BL273" s="17" t="s">
        <v>2049</v>
      </c>
      <c r="BM273" s="174" t="s">
        <v>2050</v>
      </c>
    </row>
    <row r="274" spans="2:63" s="12" customFormat="1" ht="22.9" customHeight="1">
      <c r="B274" s="148"/>
      <c r="D274" s="149" t="s">
        <v>75</v>
      </c>
      <c r="E274" s="159" t="s">
        <v>2051</v>
      </c>
      <c r="F274" s="159" t="s">
        <v>2052</v>
      </c>
      <c r="I274" s="151"/>
      <c r="J274" s="160">
        <f>BK274</f>
        <v>0</v>
      </c>
      <c r="L274" s="148"/>
      <c r="M274" s="153"/>
      <c r="N274" s="154"/>
      <c r="O274" s="154"/>
      <c r="P274" s="155">
        <f>P275</f>
        <v>0</v>
      </c>
      <c r="Q274" s="154"/>
      <c r="R274" s="155">
        <f>R275</f>
        <v>0</v>
      </c>
      <c r="S274" s="154"/>
      <c r="T274" s="156">
        <f>T275</f>
        <v>0</v>
      </c>
      <c r="AR274" s="149" t="s">
        <v>176</v>
      </c>
      <c r="AT274" s="157" t="s">
        <v>75</v>
      </c>
      <c r="AU274" s="157" t="s">
        <v>84</v>
      </c>
      <c r="AY274" s="149" t="s">
        <v>150</v>
      </c>
      <c r="BK274" s="158">
        <f>BK275</f>
        <v>0</v>
      </c>
    </row>
    <row r="275" spans="1:65" s="2" customFormat="1" ht="16.5" customHeight="1">
      <c r="A275" s="32"/>
      <c r="B275" s="161"/>
      <c r="C275" s="162" t="s">
        <v>414</v>
      </c>
      <c r="D275" s="162" t="s">
        <v>152</v>
      </c>
      <c r="E275" s="163" t="s">
        <v>2053</v>
      </c>
      <c r="F275" s="164" t="s">
        <v>2054</v>
      </c>
      <c r="G275" s="165" t="s">
        <v>1889</v>
      </c>
      <c r="H275" s="166">
        <v>30</v>
      </c>
      <c r="I275" s="167"/>
      <c r="J275" s="168">
        <f>ROUND(I275*H275,2)</f>
        <v>0</v>
      </c>
      <c r="K275" s="169"/>
      <c r="L275" s="33"/>
      <c r="M275" s="170" t="s">
        <v>1</v>
      </c>
      <c r="N275" s="171" t="s">
        <v>41</v>
      </c>
      <c r="O275" s="58"/>
      <c r="P275" s="172">
        <f>O275*H275</f>
        <v>0</v>
      </c>
      <c r="Q275" s="172">
        <v>0</v>
      </c>
      <c r="R275" s="172">
        <f>Q275*H275</f>
        <v>0</v>
      </c>
      <c r="S275" s="172">
        <v>0</v>
      </c>
      <c r="T275" s="173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4" t="s">
        <v>2049</v>
      </c>
      <c r="AT275" s="174" t="s">
        <v>152</v>
      </c>
      <c r="AU275" s="174" t="s">
        <v>86</v>
      </c>
      <c r="AY275" s="17" t="s">
        <v>150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7" t="s">
        <v>84</v>
      </c>
      <c r="BK275" s="175">
        <f>ROUND(I275*H275,2)</f>
        <v>0</v>
      </c>
      <c r="BL275" s="17" t="s">
        <v>2049</v>
      </c>
      <c r="BM275" s="174" t="s">
        <v>2055</v>
      </c>
    </row>
    <row r="276" spans="2:63" s="12" customFormat="1" ht="22.9" customHeight="1">
      <c r="B276" s="148"/>
      <c r="D276" s="149" t="s">
        <v>75</v>
      </c>
      <c r="E276" s="159" t="s">
        <v>2056</v>
      </c>
      <c r="F276" s="159" t="s">
        <v>2057</v>
      </c>
      <c r="I276" s="151"/>
      <c r="J276" s="160">
        <f>BK276</f>
        <v>0</v>
      </c>
      <c r="L276" s="148"/>
      <c r="M276" s="153"/>
      <c r="N276" s="154"/>
      <c r="O276" s="154"/>
      <c r="P276" s="155">
        <f>P277</f>
        <v>0</v>
      </c>
      <c r="Q276" s="154"/>
      <c r="R276" s="155">
        <f>R277</f>
        <v>0</v>
      </c>
      <c r="S276" s="154"/>
      <c r="T276" s="156">
        <f>T277</f>
        <v>0</v>
      </c>
      <c r="AR276" s="149" t="s">
        <v>176</v>
      </c>
      <c r="AT276" s="157" t="s">
        <v>75</v>
      </c>
      <c r="AU276" s="157" t="s">
        <v>84</v>
      </c>
      <c r="AY276" s="149" t="s">
        <v>150</v>
      </c>
      <c r="BK276" s="158">
        <f>BK277</f>
        <v>0</v>
      </c>
    </row>
    <row r="277" spans="1:65" s="2" customFormat="1" ht="16.5" customHeight="1">
      <c r="A277" s="32"/>
      <c r="B277" s="161"/>
      <c r="C277" s="162" t="s">
        <v>419</v>
      </c>
      <c r="D277" s="162" t="s">
        <v>152</v>
      </c>
      <c r="E277" s="163" t="s">
        <v>2058</v>
      </c>
      <c r="F277" s="164" t="s">
        <v>2059</v>
      </c>
      <c r="G277" s="165" t="s">
        <v>2060</v>
      </c>
      <c r="H277" s="166">
        <v>1</v>
      </c>
      <c r="I277" s="167"/>
      <c r="J277" s="168">
        <f>ROUND(I277*H277,2)</f>
        <v>0</v>
      </c>
      <c r="K277" s="169"/>
      <c r="L277" s="33"/>
      <c r="M277" s="207" t="s">
        <v>1</v>
      </c>
      <c r="N277" s="208" t="s">
        <v>41</v>
      </c>
      <c r="O277" s="209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4" t="s">
        <v>2049</v>
      </c>
      <c r="AT277" s="174" t="s">
        <v>152</v>
      </c>
      <c r="AU277" s="174" t="s">
        <v>86</v>
      </c>
      <c r="AY277" s="17" t="s">
        <v>150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7" t="s">
        <v>84</v>
      </c>
      <c r="BK277" s="175">
        <f>ROUND(I277*H277,2)</f>
        <v>0</v>
      </c>
      <c r="BL277" s="17" t="s">
        <v>2049</v>
      </c>
      <c r="BM277" s="174" t="s">
        <v>2061</v>
      </c>
    </row>
    <row r="278" spans="1:31" s="2" customFormat="1" ht="6.95" customHeight="1">
      <c r="A278" s="32"/>
      <c r="B278" s="47"/>
      <c r="C278" s="48"/>
      <c r="D278" s="48"/>
      <c r="E278" s="48"/>
      <c r="F278" s="48"/>
      <c r="G278" s="48"/>
      <c r="H278" s="48"/>
      <c r="I278" s="120"/>
      <c r="J278" s="48"/>
      <c r="K278" s="48"/>
      <c r="L278" s="33"/>
      <c r="M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</row>
  </sheetData>
  <autoFilter ref="C130:K277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 topLeftCell="A148">
      <selection activeCell="W163" sqref="W16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4" t="str">
        <f>'Rekapitulace stavby'!K6</f>
        <v>Realizace úspor energie SOU opravárenské, Králíky</v>
      </c>
      <c r="F7" s="265"/>
      <c r="G7" s="265"/>
      <c r="H7" s="265"/>
      <c r="I7" s="93"/>
      <c r="L7" s="20"/>
    </row>
    <row r="8" spans="1:31" s="2" customFormat="1" ht="12" customHeight="1">
      <c r="A8" s="32"/>
      <c r="B8" s="33"/>
      <c r="C8" s="32"/>
      <c r="D8" s="27" t="s">
        <v>103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2062</v>
      </c>
      <c r="F9" s="263"/>
      <c r="G9" s="263"/>
      <c r="H9" s="263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7. 2. 2020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Pardubický kraj, Komenského nám. 125, Pardubice</v>
      </c>
      <c r="F15" s="32"/>
      <c r="G15" s="32"/>
      <c r="H15" s="32"/>
      <c r="I15" s="9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'Rekapitulace stavby'!E14</f>
        <v>Vyplň údaj</v>
      </c>
      <c r="F18" s="258"/>
      <c r="G18" s="258"/>
      <c r="H18" s="258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Optima spol. s r.o., Žižkova 738, Vysoké Mýto</v>
      </c>
      <c r="F21" s="32"/>
      <c r="G21" s="32"/>
      <c r="H21" s="32"/>
      <c r="I21" s="9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62" t="s">
        <v>1</v>
      </c>
      <c r="F27" s="262"/>
      <c r="G27" s="262"/>
      <c r="H27" s="262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ROUND((SUM(BE126:BE170)),2)</f>
        <v>0</v>
      </c>
      <c r="G33" s="32"/>
      <c r="H33" s="32"/>
      <c r="I33" s="107">
        <v>0.21</v>
      </c>
      <c r="J33" s="106">
        <f>ROUND(((SUM(BE126:BE170))*I33),2)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ROUND((SUM(BF126:BF170)),2)</f>
        <v>0</v>
      </c>
      <c r="G34" s="32"/>
      <c r="H34" s="32"/>
      <c r="I34" s="107">
        <v>0.15</v>
      </c>
      <c r="J34" s="106">
        <f>ROUND(((SUM(BF126:BF170))*I34),2)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ROUND((SUM(BG126:BG170)),2)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ROUND((SUM(BH126:BH170)),2)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ROUND((SUM(BI126:BI170)),2)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4" t="str">
        <f>E7</f>
        <v>Realizace úspor energie SOU opravárenské, Králíky</v>
      </c>
      <c r="F85" s="265"/>
      <c r="G85" s="265"/>
      <c r="H85" s="265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SO-01c - Hala dílen</v>
      </c>
      <c r="F87" s="263"/>
      <c r="G87" s="263"/>
      <c r="H87" s="263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7. 2. 2020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24</v>
      </c>
      <c r="D91" s="32"/>
      <c r="E91" s="32"/>
      <c r="F91" s="25" t="str">
        <f>E15</f>
        <v>Pardubický kraj, Komenského nám. 125, Pardubice</v>
      </c>
      <c r="G91" s="32"/>
      <c r="H91" s="32"/>
      <c r="I91" s="97" t="s">
        <v>31</v>
      </c>
      <c r="J91" s="30" t="str">
        <f>E21</f>
        <v>Optima spol. s r.o., Žižkova 738, Vysoké Mýto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106</v>
      </c>
      <c r="D94" s="108"/>
      <c r="E94" s="108"/>
      <c r="F94" s="108"/>
      <c r="G94" s="108"/>
      <c r="H94" s="108"/>
      <c r="I94" s="123"/>
      <c r="J94" s="124" t="s">
        <v>107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108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109</v>
      </c>
    </row>
    <row r="97" spans="2:12" s="9" customFormat="1" ht="24.95" customHeight="1">
      <c r="B97" s="126"/>
      <c r="D97" s="127" t="s">
        <v>110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2:12" s="10" customFormat="1" ht="19.9" customHeight="1">
      <c r="B98" s="131"/>
      <c r="D98" s="132" t="s">
        <v>112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2:12" s="10" customFormat="1" ht="19.9" customHeight="1">
      <c r="B99" s="131"/>
      <c r="D99" s="132" t="s">
        <v>113</v>
      </c>
      <c r="E99" s="133"/>
      <c r="F99" s="133"/>
      <c r="G99" s="133"/>
      <c r="H99" s="133"/>
      <c r="I99" s="134"/>
      <c r="J99" s="135">
        <f>J133</f>
        <v>0</v>
      </c>
      <c r="L99" s="131"/>
    </row>
    <row r="100" spans="2:12" s="10" customFormat="1" ht="19.9" customHeight="1">
      <c r="B100" s="131"/>
      <c r="D100" s="132" t="s">
        <v>115</v>
      </c>
      <c r="E100" s="133"/>
      <c r="F100" s="133"/>
      <c r="G100" s="133"/>
      <c r="H100" s="133"/>
      <c r="I100" s="134"/>
      <c r="J100" s="135">
        <f>J136</f>
        <v>0</v>
      </c>
      <c r="L100" s="131"/>
    </row>
    <row r="101" spans="2:12" s="10" customFormat="1" ht="19.9" customHeight="1">
      <c r="B101" s="131"/>
      <c r="D101" s="132" t="s">
        <v>116</v>
      </c>
      <c r="E101" s="133"/>
      <c r="F101" s="133"/>
      <c r="G101" s="133"/>
      <c r="H101" s="133"/>
      <c r="I101" s="134"/>
      <c r="J101" s="135">
        <f>J141</f>
        <v>0</v>
      </c>
      <c r="L101" s="131"/>
    </row>
    <row r="102" spans="2:12" s="10" customFormat="1" ht="19.9" customHeight="1">
      <c r="B102" s="131"/>
      <c r="D102" s="132" t="s">
        <v>117</v>
      </c>
      <c r="E102" s="133"/>
      <c r="F102" s="133"/>
      <c r="G102" s="133"/>
      <c r="H102" s="133"/>
      <c r="I102" s="134"/>
      <c r="J102" s="135">
        <f>J151</f>
        <v>0</v>
      </c>
      <c r="L102" s="131"/>
    </row>
    <row r="103" spans="2:12" s="10" customFormat="1" ht="19.9" customHeight="1">
      <c r="B103" s="131"/>
      <c r="D103" s="132" t="s">
        <v>118</v>
      </c>
      <c r="E103" s="133"/>
      <c r="F103" s="133"/>
      <c r="G103" s="133"/>
      <c r="H103" s="133"/>
      <c r="I103" s="134"/>
      <c r="J103" s="135">
        <f>J158</f>
        <v>0</v>
      </c>
      <c r="L103" s="131"/>
    </row>
    <row r="104" spans="2:12" s="9" customFormat="1" ht="24.95" customHeight="1">
      <c r="B104" s="126"/>
      <c r="D104" s="127" t="s">
        <v>119</v>
      </c>
      <c r="E104" s="128"/>
      <c r="F104" s="128"/>
      <c r="G104" s="128"/>
      <c r="H104" s="128"/>
      <c r="I104" s="129"/>
      <c r="J104" s="130">
        <f>J160</f>
        <v>0</v>
      </c>
      <c r="L104" s="126"/>
    </row>
    <row r="105" spans="2:12" s="10" customFormat="1" ht="19.9" customHeight="1">
      <c r="B105" s="131"/>
      <c r="D105" s="132" t="s">
        <v>120</v>
      </c>
      <c r="E105" s="133"/>
      <c r="F105" s="133"/>
      <c r="G105" s="133"/>
      <c r="H105" s="133"/>
      <c r="I105" s="134"/>
      <c r="J105" s="135">
        <f>J161</f>
        <v>0</v>
      </c>
      <c r="L105" s="131"/>
    </row>
    <row r="106" spans="2:12" s="10" customFormat="1" ht="19.9" customHeight="1">
      <c r="B106" s="131"/>
      <c r="D106" s="132" t="s">
        <v>131</v>
      </c>
      <c r="E106" s="133"/>
      <c r="F106" s="133"/>
      <c r="G106" s="133"/>
      <c r="H106" s="133"/>
      <c r="I106" s="134"/>
      <c r="J106" s="135">
        <f>J166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135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4" t="str">
        <f>E7</f>
        <v>Realizace úspor energie SOU opravárenské, Králíky</v>
      </c>
      <c r="F116" s="265"/>
      <c r="G116" s="265"/>
      <c r="H116" s="265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103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3" t="str">
        <f>E9</f>
        <v>SO-01c - Hala dílen</v>
      </c>
      <c r="F118" s="263"/>
      <c r="G118" s="263"/>
      <c r="H118" s="263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 xml:space="preserve"> </v>
      </c>
      <c r="G120" s="32"/>
      <c r="H120" s="32"/>
      <c r="I120" s="97" t="s">
        <v>22</v>
      </c>
      <c r="J120" s="55" t="str">
        <f>IF(J12="","",J12)</f>
        <v>7. 2. 2020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15" customHeight="1">
      <c r="A122" s="32"/>
      <c r="B122" s="33"/>
      <c r="C122" s="27" t="s">
        <v>24</v>
      </c>
      <c r="D122" s="32"/>
      <c r="E122" s="32"/>
      <c r="F122" s="25" t="str">
        <f>E15</f>
        <v>Pardubický kraj, Komenského nám. 125, Pardubice</v>
      </c>
      <c r="G122" s="32"/>
      <c r="H122" s="32"/>
      <c r="I122" s="97" t="s">
        <v>31</v>
      </c>
      <c r="J122" s="30" t="str">
        <f>E21</f>
        <v>Optima spol. s r.o., Žižkova 738, Vysoké Mýto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7" t="s">
        <v>33</v>
      </c>
      <c r="J123" s="30" t="str">
        <f>E24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36"/>
      <c r="B125" s="137"/>
      <c r="C125" s="138" t="s">
        <v>136</v>
      </c>
      <c r="D125" s="139" t="s">
        <v>61</v>
      </c>
      <c r="E125" s="139" t="s">
        <v>57</v>
      </c>
      <c r="F125" s="139" t="s">
        <v>58</v>
      </c>
      <c r="G125" s="139" t="s">
        <v>137</v>
      </c>
      <c r="H125" s="139" t="s">
        <v>138</v>
      </c>
      <c r="I125" s="140" t="s">
        <v>139</v>
      </c>
      <c r="J125" s="141" t="s">
        <v>107</v>
      </c>
      <c r="K125" s="142" t="s">
        <v>140</v>
      </c>
      <c r="L125" s="143"/>
      <c r="M125" s="62" t="s">
        <v>1</v>
      </c>
      <c r="N125" s="63" t="s">
        <v>40</v>
      </c>
      <c r="O125" s="63" t="s">
        <v>141</v>
      </c>
      <c r="P125" s="63" t="s">
        <v>142</v>
      </c>
      <c r="Q125" s="63" t="s">
        <v>143</v>
      </c>
      <c r="R125" s="63" t="s">
        <v>144</v>
      </c>
      <c r="S125" s="63" t="s">
        <v>145</v>
      </c>
      <c r="T125" s="64" t="s">
        <v>146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9" customHeight="1">
      <c r="A126" s="32"/>
      <c r="B126" s="33"/>
      <c r="C126" s="69" t="s">
        <v>147</v>
      </c>
      <c r="D126" s="32"/>
      <c r="E126" s="32"/>
      <c r="F126" s="32"/>
      <c r="G126" s="32"/>
      <c r="H126" s="32"/>
      <c r="I126" s="96"/>
      <c r="J126" s="144">
        <f>BK126</f>
        <v>0</v>
      </c>
      <c r="K126" s="32"/>
      <c r="L126" s="33"/>
      <c r="M126" s="65"/>
      <c r="N126" s="56"/>
      <c r="O126" s="66"/>
      <c r="P126" s="145">
        <f>P127+P160</f>
        <v>0</v>
      </c>
      <c r="Q126" s="66"/>
      <c r="R126" s="145">
        <f>R127+R160</f>
        <v>5.8481</v>
      </c>
      <c r="S126" s="66"/>
      <c r="T126" s="146">
        <f>T127+T160</f>
        <v>4.764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109</v>
      </c>
      <c r="BK126" s="147">
        <f>BK127+BK160</f>
        <v>0</v>
      </c>
    </row>
    <row r="127" spans="2:63" s="12" customFormat="1" ht="25.9" customHeight="1">
      <c r="B127" s="148"/>
      <c r="D127" s="149" t="s">
        <v>75</v>
      </c>
      <c r="E127" s="150" t="s">
        <v>148</v>
      </c>
      <c r="F127" s="150" t="s">
        <v>149</v>
      </c>
      <c r="I127" s="151"/>
      <c r="J127" s="152">
        <f>BK127</f>
        <v>0</v>
      </c>
      <c r="L127" s="148"/>
      <c r="M127" s="153"/>
      <c r="N127" s="154"/>
      <c r="O127" s="154"/>
      <c r="P127" s="155">
        <f>P128+P133+P136+P141+P151+P158</f>
        <v>0</v>
      </c>
      <c r="Q127" s="154"/>
      <c r="R127" s="155">
        <f>R128+R133+R136+R141+R151+R158</f>
        <v>5.8176</v>
      </c>
      <c r="S127" s="154"/>
      <c r="T127" s="156">
        <f>T128+T133+T136+T141+T151+T158</f>
        <v>4.764</v>
      </c>
      <c r="AR127" s="149" t="s">
        <v>84</v>
      </c>
      <c r="AT127" s="157" t="s">
        <v>75</v>
      </c>
      <c r="AU127" s="157" t="s">
        <v>76</v>
      </c>
      <c r="AY127" s="149" t="s">
        <v>150</v>
      </c>
      <c r="BK127" s="158">
        <f>BK128+BK133+BK136+BK141+BK151+BK158</f>
        <v>0</v>
      </c>
    </row>
    <row r="128" spans="2:63" s="12" customFormat="1" ht="22.9" customHeight="1">
      <c r="B128" s="148"/>
      <c r="D128" s="149" t="s">
        <v>75</v>
      </c>
      <c r="E128" s="159" t="s">
        <v>164</v>
      </c>
      <c r="F128" s="159" t="s">
        <v>175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SUM(P129:P132)</f>
        <v>0</v>
      </c>
      <c r="Q128" s="154"/>
      <c r="R128" s="155">
        <f>SUM(R129:R132)</f>
        <v>4.10252</v>
      </c>
      <c r="S128" s="154"/>
      <c r="T128" s="156">
        <f>SUM(T129:T132)</f>
        <v>0</v>
      </c>
      <c r="AR128" s="149" t="s">
        <v>84</v>
      </c>
      <c r="AT128" s="157" t="s">
        <v>75</v>
      </c>
      <c r="AU128" s="157" t="s">
        <v>84</v>
      </c>
      <c r="AY128" s="149" t="s">
        <v>150</v>
      </c>
      <c r="BK128" s="158">
        <f>SUM(BK129:BK132)</f>
        <v>0</v>
      </c>
    </row>
    <row r="129" spans="1:65" s="2" customFormat="1" ht="21.75" customHeight="1">
      <c r="A129" s="32"/>
      <c r="B129" s="161"/>
      <c r="C129" s="162" t="s">
        <v>84</v>
      </c>
      <c r="D129" s="162" t="s">
        <v>152</v>
      </c>
      <c r="E129" s="163" t="s">
        <v>2063</v>
      </c>
      <c r="F129" s="164" t="s">
        <v>2064</v>
      </c>
      <c r="G129" s="165" t="s">
        <v>179</v>
      </c>
      <c r="H129" s="166">
        <v>12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41</v>
      </c>
      <c r="O129" s="58"/>
      <c r="P129" s="172">
        <f>O129*H129</f>
        <v>0</v>
      </c>
      <c r="Q129" s="172">
        <v>0.32623</v>
      </c>
      <c r="R129" s="172">
        <f>Q129*H129</f>
        <v>3.9147600000000002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156</v>
      </c>
      <c r="AT129" s="174" t="s">
        <v>152</v>
      </c>
      <c r="AU129" s="174" t="s">
        <v>86</v>
      </c>
      <c r="AY129" s="17" t="s">
        <v>150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84</v>
      </c>
      <c r="BK129" s="175">
        <f>ROUND(I129*H129,2)</f>
        <v>0</v>
      </c>
      <c r="BL129" s="17" t="s">
        <v>156</v>
      </c>
      <c r="BM129" s="174" t="s">
        <v>2065</v>
      </c>
    </row>
    <row r="130" spans="2:51" s="13" customFormat="1" ht="12">
      <c r="B130" s="176"/>
      <c r="D130" s="177" t="s">
        <v>158</v>
      </c>
      <c r="E130" s="178" t="s">
        <v>1</v>
      </c>
      <c r="F130" s="179" t="s">
        <v>2066</v>
      </c>
      <c r="H130" s="180">
        <v>12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78" t="s">
        <v>158</v>
      </c>
      <c r="AU130" s="178" t="s">
        <v>86</v>
      </c>
      <c r="AV130" s="13" t="s">
        <v>86</v>
      </c>
      <c r="AW130" s="13" t="s">
        <v>34</v>
      </c>
      <c r="AX130" s="13" t="s">
        <v>76</v>
      </c>
      <c r="AY130" s="178" t="s">
        <v>150</v>
      </c>
    </row>
    <row r="131" spans="1:65" s="2" customFormat="1" ht="21.75" customHeight="1">
      <c r="A131" s="32"/>
      <c r="B131" s="161"/>
      <c r="C131" s="162" t="s">
        <v>86</v>
      </c>
      <c r="D131" s="162" t="s">
        <v>152</v>
      </c>
      <c r="E131" s="163" t="s">
        <v>2067</v>
      </c>
      <c r="F131" s="164" t="s">
        <v>2068</v>
      </c>
      <c r="G131" s="165" t="s">
        <v>179</v>
      </c>
      <c r="H131" s="166">
        <v>4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41</v>
      </c>
      <c r="O131" s="58"/>
      <c r="P131" s="172">
        <f>O131*H131</f>
        <v>0</v>
      </c>
      <c r="Q131" s="172">
        <v>0.04694</v>
      </c>
      <c r="R131" s="172">
        <f>Q131*H131</f>
        <v>0.18776</v>
      </c>
      <c r="S131" s="172">
        <v>0</v>
      </c>
      <c r="T131" s="17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156</v>
      </c>
      <c r="AT131" s="174" t="s">
        <v>152</v>
      </c>
      <c r="AU131" s="174" t="s">
        <v>86</v>
      </c>
      <c r="AY131" s="17" t="s">
        <v>150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84</v>
      </c>
      <c r="BK131" s="175">
        <f>ROUND(I131*H131,2)</f>
        <v>0</v>
      </c>
      <c r="BL131" s="17" t="s">
        <v>156</v>
      </c>
      <c r="BM131" s="174" t="s">
        <v>2069</v>
      </c>
    </row>
    <row r="132" spans="2:51" s="13" customFormat="1" ht="12">
      <c r="B132" s="176"/>
      <c r="D132" s="177" t="s">
        <v>158</v>
      </c>
      <c r="E132" s="178" t="s">
        <v>1</v>
      </c>
      <c r="F132" s="179" t="s">
        <v>2070</v>
      </c>
      <c r="H132" s="180">
        <v>4</v>
      </c>
      <c r="I132" s="181"/>
      <c r="L132" s="176"/>
      <c r="M132" s="182"/>
      <c r="N132" s="183"/>
      <c r="O132" s="183"/>
      <c r="P132" s="183"/>
      <c r="Q132" s="183"/>
      <c r="R132" s="183"/>
      <c r="S132" s="183"/>
      <c r="T132" s="184"/>
      <c r="AT132" s="178" t="s">
        <v>158</v>
      </c>
      <c r="AU132" s="178" t="s">
        <v>86</v>
      </c>
      <c r="AV132" s="13" t="s">
        <v>86</v>
      </c>
      <c r="AW132" s="13" t="s">
        <v>34</v>
      </c>
      <c r="AX132" s="13" t="s">
        <v>76</v>
      </c>
      <c r="AY132" s="178" t="s">
        <v>150</v>
      </c>
    </row>
    <row r="133" spans="2:63" s="12" customFormat="1" ht="22.9" customHeight="1">
      <c r="B133" s="148"/>
      <c r="D133" s="149" t="s">
        <v>75</v>
      </c>
      <c r="E133" s="159" t="s">
        <v>156</v>
      </c>
      <c r="F133" s="159" t="s">
        <v>198</v>
      </c>
      <c r="I133" s="151"/>
      <c r="J133" s="160">
        <f>BK133</f>
        <v>0</v>
      </c>
      <c r="L133" s="148"/>
      <c r="M133" s="153"/>
      <c r="N133" s="154"/>
      <c r="O133" s="154"/>
      <c r="P133" s="155">
        <f>SUM(P134:P135)</f>
        <v>0</v>
      </c>
      <c r="Q133" s="154"/>
      <c r="R133" s="155">
        <f>SUM(R134:R135)</f>
        <v>0.21312</v>
      </c>
      <c r="S133" s="154"/>
      <c r="T133" s="156">
        <f>SUM(T134:T135)</f>
        <v>0</v>
      </c>
      <c r="AR133" s="149" t="s">
        <v>84</v>
      </c>
      <c r="AT133" s="157" t="s">
        <v>75</v>
      </c>
      <c r="AU133" s="157" t="s">
        <v>84</v>
      </c>
      <c r="AY133" s="149" t="s">
        <v>150</v>
      </c>
      <c r="BK133" s="158">
        <f>SUM(BK134:BK135)</f>
        <v>0</v>
      </c>
    </row>
    <row r="134" spans="1:65" s="2" customFormat="1" ht="21.75" customHeight="1">
      <c r="A134" s="32"/>
      <c r="B134" s="161"/>
      <c r="C134" s="162" t="s">
        <v>164</v>
      </c>
      <c r="D134" s="162" t="s">
        <v>152</v>
      </c>
      <c r="E134" s="163" t="s">
        <v>2071</v>
      </c>
      <c r="F134" s="164" t="s">
        <v>2072</v>
      </c>
      <c r="G134" s="165" t="s">
        <v>179</v>
      </c>
      <c r="H134" s="166">
        <v>4</v>
      </c>
      <c r="I134" s="167"/>
      <c r="J134" s="168">
        <f>ROUND(I134*H134,2)</f>
        <v>0</v>
      </c>
      <c r="K134" s="169"/>
      <c r="L134" s="33"/>
      <c r="M134" s="170" t="s">
        <v>1</v>
      </c>
      <c r="N134" s="171" t="s">
        <v>41</v>
      </c>
      <c r="O134" s="58"/>
      <c r="P134" s="172">
        <f>O134*H134</f>
        <v>0</v>
      </c>
      <c r="Q134" s="172">
        <v>0.05328</v>
      </c>
      <c r="R134" s="172">
        <f>Q134*H134</f>
        <v>0.21312</v>
      </c>
      <c r="S134" s="172">
        <v>0</v>
      </c>
      <c r="T134" s="17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156</v>
      </c>
      <c r="AT134" s="174" t="s">
        <v>152</v>
      </c>
      <c r="AU134" s="174" t="s">
        <v>86</v>
      </c>
      <c r="AY134" s="17" t="s">
        <v>150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84</v>
      </c>
      <c r="BK134" s="175">
        <f>ROUND(I134*H134,2)</f>
        <v>0</v>
      </c>
      <c r="BL134" s="17" t="s">
        <v>156</v>
      </c>
      <c r="BM134" s="174" t="s">
        <v>2073</v>
      </c>
    </row>
    <row r="135" spans="2:51" s="13" customFormat="1" ht="12">
      <c r="B135" s="176"/>
      <c r="D135" s="177" t="s">
        <v>158</v>
      </c>
      <c r="E135" s="178" t="s">
        <v>1</v>
      </c>
      <c r="F135" s="179" t="s">
        <v>2070</v>
      </c>
      <c r="H135" s="180">
        <v>4</v>
      </c>
      <c r="I135" s="181"/>
      <c r="L135" s="176"/>
      <c r="M135" s="182"/>
      <c r="N135" s="183"/>
      <c r="O135" s="183"/>
      <c r="P135" s="183"/>
      <c r="Q135" s="183"/>
      <c r="R135" s="183"/>
      <c r="S135" s="183"/>
      <c r="T135" s="184"/>
      <c r="AT135" s="178" t="s">
        <v>158</v>
      </c>
      <c r="AU135" s="178" t="s">
        <v>86</v>
      </c>
      <c r="AV135" s="13" t="s">
        <v>86</v>
      </c>
      <c r="AW135" s="13" t="s">
        <v>34</v>
      </c>
      <c r="AX135" s="13" t="s">
        <v>76</v>
      </c>
      <c r="AY135" s="178" t="s">
        <v>150</v>
      </c>
    </row>
    <row r="136" spans="2:63" s="12" customFormat="1" ht="22.9" customHeight="1">
      <c r="B136" s="148"/>
      <c r="D136" s="149" t="s">
        <v>75</v>
      </c>
      <c r="E136" s="159" t="s">
        <v>182</v>
      </c>
      <c r="F136" s="159" t="s">
        <v>218</v>
      </c>
      <c r="I136" s="151"/>
      <c r="J136" s="160">
        <f>BK136</f>
        <v>0</v>
      </c>
      <c r="L136" s="148"/>
      <c r="M136" s="153"/>
      <c r="N136" s="154"/>
      <c r="O136" s="154"/>
      <c r="P136" s="155">
        <f>SUM(P137:P140)</f>
        <v>0</v>
      </c>
      <c r="Q136" s="154"/>
      <c r="R136" s="155">
        <f>SUM(R137:R140)</f>
        <v>1.494</v>
      </c>
      <c r="S136" s="154"/>
      <c r="T136" s="156">
        <f>SUM(T137:T140)</f>
        <v>0</v>
      </c>
      <c r="AR136" s="149" t="s">
        <v>84</v>
      </c>
      <c r="AT136" s="157" t="s">
        <v>75</v>
      </c>
      <c r="AU136" s="157" t="s">
        <v>84</v>
      </c>
      <c r="AY136" s="149" t="s">
        <v>150</v>
      </c>
      <c r="BK136" s="158">
        <f>SUM(BK137:BK140)</f>
        <v>0</v>
      </c>
    </row>
    <row r="137" spans="1:65" s="2" customFormat="1" ht="21.75" customHeight="1">
      <c r="A137" s="32"/>
      <c r="B137" s="161"/>
      <c r="C137" s="162" t="s">
        <v>156</v>
      </c>
      <c r="D137" s="162" t="s">
        <v>152</v>
      </c>
      <c r="E137" s="163" t="s">
        <v>2074</v>
      </c>
      <c r="F137" s="164" t="s">
        <v>2075</v>
      </c>
      <c r="G137" s="165" t="s">
        <v>179</v>
      </c>
      <c r="H137" s="166">
        <v>4</v>
      </c>
      <c r="I137" s="167"/>
      <c r="J137" s="168">
        <f>ROUND(I137*H137,2)</f>
        <v>0</v>
      </c>
      <c r="K137" s="169"/>
      <c r="L137" s="33"/>
      <c r="M137" s="170" t="s">
        <v>1</v>
      </c>
      <c r="N137" s="171" t="s">
        <v>41</v>
      </c>
      <c r="O137" s="58"/>
      <c r="P137" s="172">
        <f>O137*H137</f>
        <v>0</v>
      </c>
      <c r="Q137" s="172">
        <v>0.0415</v>
      </c>
      <c r="R137" s="172">
        <f>Q137*H137</f>
        <v>0.166</v>
      </c>
      <c r="S137" s="172">
        <v>0</v>
      </c>
      <c r="T137" s="17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156</v>
      </c>
      <c r="AT137" s="174" t="s">
        <v>152</v>
      </c>
      <c r="AU137" s="174" t="s">
        <v>86</v>
      </c>
      <c r="AY137" s="17" t="s">
        <v>150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7" t="s">
        <v>84</v>
      </c>
      <c r="BK137" s="175">
        <f>ROUND(I137*H137,2)</f>
        <v>0</v>
      </c>
      <c r="BL137" s="17" t="s">
        <v>156</v>
      </c>
      <c r="BM137" s="174" t="s">
        <v>2076</v>
      </c>
    </row>
    <row r="138" spans="2:51" s="13" customFormat="1" ht="12">
      <c r="B138" s="176"/>
      <c r="D138" s="177" t="s">
        <v>158</v>
      </c>
      <c r="E138" s="178" t="s">
        <v>1</v>
      </c>
      <c r="F138" s="179" t="s">
        <v>2070</v>
      </c>
      <c r="H138" s="180">
        <v>4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158</v>
      </c>
      <c r="AU138" s="178" t="s">
        <v>86</v>
      </c>
      <c r="AV138" s="13" t="s">
        <v>86</v>
      </c>
      <c r="AW138" s="13" t="s">
        <v>34</v>
      </c>
      <c r="AX138" s="13" t="s">
        <v>76</v>
      </c>
      <c r="AY138" s="178" t="s">
        <v>150</v>
      </c>
    </row>
    <row r="139" spans="1:65" s="2" customFormat="1" ht="21.75" customHeight="1">
      <c r="A139" s="32"/>
      <c r="B139" s="161"/>
      <c r="C139" s="162" t="s">
        <v>176</v>
      </c>
      <c r="D139" s="162" t="s">
        <v>152</v>
      </c>
      <c r="E139" s="163" t="s">
        <v>239</v>
      </c>
      <c r="F139" s="164" t="s">
        <v>240</v>
      </c>
      <c r="G139" s="165" t="s">
        <v>179</v>
      </c>
      <c r="H139" s="166">
        <v>32</v>
      </c>
      <c r="I139" s="167"/>
      <c r="J139" s="168">
        <f>ROUND(I139*H139,2)</f>
        <v>0</v>
      </c>
      <c r="K139" s="169"/>
      <c r="L139" s="33"/>
      <c r="M139" s="170" t="s">
        <v>1</v>
      </c>
      <c r="N139" s="171" t="s">
        <v>41</v>
      </c>
      <c r="O139" s="58"/>
      <c r="P139" s="172">
        <f>O139*H139</f>
        <v>0</v>
      </c>
      <c r="Q139" s="172">
        <v>0.0415</v>
      </c>
      <c r="R139" s="172">
        <f>Q139*H139</f>
        <v>1.328</v>
      </c>
      <c r="S139" s="172">
        <v>0</v>
      </c>
      <c r="T139" s="17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156</v>
      </c>
      <c r="AT139" s="174" t="s">
        <v>152</v>
      </c>
      <c r="AU139" s="174" t="s">
        <v>86</v>
      </c>
      <c r="AY139" s="17" t="s">
        <v>150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84</v>
      </c>
      <c r="BK139" s="175">
        <f>ROUND(I139*H139,2)</f>
        <v>0</v>
      </c>
      <c r="BL139" s="17" t="s">
        <v>156</v>
      </c>
      <c r="BM139" s="174" t="s">
        <v>2077</v>
      </c>
    </row>
    <row r="140" spans="2:51" s="13" customFormat="1" ht="12">
      <c r="B140" s="176"/>
      <c r="D140" s="177" t="s">
        <v>158</v>
      </c>
      <c r="E140" s="178" t="s">
        <v>1</v>
      </c>
      <c r="F140" s="179" t="s">
        <v>2078</v>
      </c>
      <c r="H140" s="180">
        <v>32</v>
      </c>
      <c r="I140" s="181"/>
      <c r="L140" s="176"/>
      <c r="M140" s="182"/>
      <c r="N140" s="183"/>
      <c r="O140" s="183"/>
      <c r="P140" s="183"/>
      <c r="Q140" s="183"/>
      <c r="R140" s="183"/>
      <c r="S140" s="183"/>
      <c r="T140" s="184"/>
      <c r="AT140" s="178" t="s">
        <v>158</v>
      </c>
      <c r="AU140" s="178" t="s">
        <v>86</v>
      </c>
      <c r="AV140" s="13" t="s">
        <v>86</v>
      </c>
      <c r="AW140" s="13" t="s">
        <v>34</v>
      </c>
      <c r="AX140" s="13" t="s">
        <v>76</v>
      </c>
      <c r="AY140" s="178" t="s">
        <v>150</v>
      </c>
    </row>
    <row r="141" spans="2:63" s="12" customFormat="1" ht="22.9" customHeight="1">
      <c r="B141" s="148"/>
      <c r="D141" s="149" t="s">
        <v>75</v>
      </c>
      <c r="E141" s="159" t="s">
        <v>199</v>
      </c>
      <c r="F141" s="159" t="s">
        <v>559</v>
      </c>
      <c r="I141" s="151"/>
      <c r="J141" s="160">
        <f>BK141</f>
        <v>0</v>
      </c>
      <c r="L141" s="148"/>
      <c r="M141" s="153"/>
      <c r="N141" s="154"/>
      <c r="O141" s="154"/>
      <c r="P141" s="155">
        <f>SUM(P142:P150)</f>
        <v>0</v>
      </c>
      <c r="Q141" s="154"/>
      <c r="R141" s="155">
        <f>SUM(R142:R150)</f>
        <v>0.00796</v>
      </c>
      <c r="S141" s="154"/>
      <c r="T141" s="156">
        <f>SUM(T142:T150)</f>
        <v>4.764</v>
      </c>
      <c r="AR141" s="149" t="s">
        <v>84</v>
      </c>
      <c r="AT141" s="157" t="s">
        <v>75</v>
      </c>
      <c r="AU141" s="157" t="s">
        <v>84</v>
      </c>
      <c r="AY141" s="149" t="s">
        <v>150</v>
      </c>
      <c r="BK141" s="158">
        <f>SUM(BK142:BK150)</f>
        <v>0</v>
      </c>
    </row>
    <row r="142" spans="1:65" s="2" customFormat="1" ht="21.75" customHeight="1">
      <c r="A142" s="32"/>
      <c r="B142" s="161"/>
      <c r="C142" s="162" t="s">
        <v>182</v>
      </c>
      <c r="D142" s="162" t="s">
        <v>152</v>
      </c>
      <c r="E142" s="163" t="s">
        <v>2079</v>
      </c>
      <c r="F142" s="164" t="s">
        <v>2080</v>
      </c>
      <c r="G142" s="165" t="s">
        <v>155</v>
      </c>
      <c r="H142" s="166">
        <v>20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41</v>
      </c>
      <c r="O142" s="58"/>
      <c r="P142" s="172">
        <f>O142*H142</f>
        <v>0</v>
      </c>
      <c r="Q142" s="172">
        <v>0.00013</v>
      </c>
      <c r="R142" s="172">
        <f>Q142*H142</f>
        <v>0.0026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156</v>
      </c>
      <c r="AT142" s="174" t="s">
        <v>152</v>
      </c>
      <c r="AU142" s="174" t="s">
        <v>86</v>
      </c>
      <c r="AY142" s="17" t="s">
        <v>150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84</v>
      </c>
      <c r="BK142" s="175">
        <f>ROUND(I142*H142,2)</f>
        <v>0</v>
      </c>
      <c r="BL142" s="17" t="s">
        <v>156</v>
      </c>
      <c r="BM142" s="174" t="s">
        <v>2081</v>
      </c>
    </row>
    <row r="143" spans="2:51" s="13" customFormat="1" ht="12">
      <c r="B143" s="176"/>
      <c r="D143" s="177" t="s">
        <v>158</v>
      </c>
      <c r="E143" s="178" t="s">
        <v>1</v>
      </c>
      <c r="F143" s="179" t="s">
        <v>2082</v>
      </c>
      <c r="H143" s="180">
        <v>20</v>
      </c>
      <c r="I143" s="181"/>
      <c r="L143" s="176"/>
      <c r="M143" s="182"/>
      <c r="N143" s="183"/>
      <c r="O143" s="183"/>
      <c r="P143" s="183"/>
      <c r="Q143" s="183"/>
      <c r="R143" s="183"/>
      <c r="S143" s="183"/>
      <c r="T143" s="184"/>
      <c r="AT143" s="178" t="s">
        <v>158</v>
      </c>
      <c r="AU143" s="178" t="s">
        <v>86</v>
      </c>
      <c r="AV143" s="13" t="s">
        <v>86</v>
      </c>
      <c r="AW143" s="13" t="s">
        <v>34</v>
      </c>
      <c r="AX143" s="13" t="s">
        <v>76</v>
      </c>
      <c r="AY143" s="178" t="s">
        <v>150</v>
      </c>
    </row>
    <row r="144" spans="1:65" s="2" customFormat="1" ht="21.75" customHeight="1">
      <c r="A144" s="32"/>
      <c r="B144" s="161"/>
      <c r="C144" s="162" t="s">
        <v>190</v>
      </c>
      <c r="D144" s="162" t="s">
        <v>152</v>
      </c>
      <c r="E144" s="163" t="s">
        <v>589</v>
      </c>
      <c r="F144" s="164" t="s">
        <v>590</v>
      </c>
      <c r="G144" s="165" t="s">
        <v>155</v>
      </c>
      <c r="H144" s="166">
        <v>100</v>
      </c>
      <c r="I144" s="167"/>
      <c r="J144" s="168">
        <f>ROUND(I144*H144,2)</f>
        <v>0</v>
      </c>
      <c r="K144" s="169"/>
      <c r="L144" s="33"/>
      <c r="M144" s="170" t="s">
        <v>1</v>
      </c>
      <c r="N144" s="171" t="s">
        <v>41</v>
      </c>
      <c r="O144" s="58"/>
      <c r="P144" s="172">
        <f>O144*H144</f>
        <v>0</v>
      </c>
      <c r="Q144" s="172">
        <v>4E-05</v>
      </c>
      <c r="R144" s="172">
        <f>Q144*H144</f>
        <v>0.004</v>
      </c>
      <c r="S144" s="172">
        <v>0</v>
      </c>
      <c r="T144" s="17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156</v>
      </c>
      <c r="AT144" s="174" t="s">
        <v>152</v>
      </c>
      <c r="AU144" s="174" t="s">
        <v>86</v>
      </c>
      <c r="AY144" s="17" t="s">
        <v>150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84</v>
      </c>
      <c r="BK144" s="175">
        <f>ROUND(I144*H144,2)</f>
        <v>0</v>
      </c>
      <c r="BL144" s="17" t="s">
        <v>156</v>
      </c>
      <c r="BM144" s="174" t="s">
        <v>2083</v>
      </c>
    </row>
    <row r="145" spans="1:65" s="2" customFormat="1" ht="21.75" customHeight="1">
      <c r="A145" s="32"/>
      <c r="B145" s="161"/>
      <c r="C145" s="162" t="s">
        <v>172</v>
      </c>
      <c r="D145" s="162" t="s">
        <v>152</v>
      </c>
      <c r="E145" s="163" t="s">
        <v>2084</v>
      </c>
      <c r="F145" s="164" t="s">
        <v>2085</v>
      </c>
      <c r="G145" s="165" t="s">
        <v>179</v>
      </c>
      <c r="H145" s="166">
        <v>4</v>
      </c>
      <c r="I145" s="167"/>
      <c r="J145" s="168">
        <f>ROUND(I145*H145,2)</f>
        <v>0</v>
      </c>
      <c r="K145" s="169"/>
      <c r="L145" s="33"/>
      <c r="M145" s="170" t="s">
        <v>1</v>
      </c>
      <c r="N145" s="171" t="s">
        <v>41</v>
      </c>
      <c r="O145" s="58"/>
      <c r="P145" s="172">
        <f>O145*H145</f>
        <v>0</v>
      </c>
      <c r="Q145" s="172">
        <v>0.00034</v>
      </c>
      <c r="R145" s="172">
        <f>Q145*H145</f>
        <v>0.00136</v>
      </c>
      <c r="S145" s="172">
        <v>0.069</v>
      </c>
      <c r="T145" s="173">
        <f>S145*H145</f>
        <v>0.276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156</v>
      </c>
      <c r="AT145" s="174" t="s">
        <v>152</v>
      </c>
      <c r="AU145" s="174" t="s">
        <v>86</v>
      </c>
      <c r="AY145" s="17" t="s">
        <v>150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84</v>
      </c>
      <c r="BK145" s="175">
        <f>ROUND(I145*H145,2)</f>
        <v>0</v>
      </c>
      <c r="BL145" s="17" t="s">
        <v>156</v>
      </c>
      <c r="BM145" s="174" t="s">
        <v>2086</v>
      </c>
    </row>
    <row r="146" spans="2:51" s="13" customFormat="1" ht="12">
      <c r="B146" s="176"/>
      <c r="D146" s="177" t="s">
        <v>158</v>
      </c>
      <c r="E146" s="178" t="s">
        <v>1</v>
      </c>
      <c r="F146" s="179" t="s">
        <v>2070</v>
      </c>
      <c r="H146" s="180">
        <v>4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158</v>
      </c>
      <c r="AU146" s="178" t="s">
        <v>86</v>
      </c>
      <c r="AV146" s="13" t="s">
        <v>86</v>
      </c>
      <c r="AW146" s="13" t="s">
        <v>34</v>
      </c>
      <c r="AX146" s="13" t="s">
        <v>76</v>
      </c>
      <c r="AY146" s="178" t="s">
        <v>150</v>
      </c>
    </row>
    <row r="147" spans="1:65" s="2" customFormat="1" ht="21.75" customHeight="1">
      <c r="A147" s="32"/>
      <c r="B147" s="161"/>
      <c r="C147" s="162" t="s">
        <v>199</v>
      </c>
      <c r="D147" s="162" t="s">
        <v>152</v>
      </c>
      <c r="E147" s="163" t="s">
        <v>2087</v>
      </c>
      <c r="F147" s="164" t="s">
        <v>2088</v>
      </c>
      <c r="G147" s="165" t="s">
        <v>179</v>
      </c>
      <c r="H147" s="166">
        <v>12</v>
      </c>
      <c r="I147" s="167"/>
      <c r="J147" s="168">
        <f>ROUND(I147*H147,2)</f>
        <v>0</v>
      </c>
      <c r="K147" s="169"/>
      <c r="L147" s="33"/>
      <c r="M147" s="170" t="s">
        <v>1</v>
      </c>
      <c r="N147" s="171" t="s">
        <v>41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0.344</v>
      </c>
      <c r="T147" s="173">
        <f>S147*H147</f>
        <v>4.128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156</v>
      </c>
      <c r="AT147" s="174" t="s">
        <v>152</v>
      </c>
      <c r="AU147" s="174" t="s">
        <v>86</v>
      </c>
      <c r="AY147" s="17" t="s">
        <v>150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84</v>
      </c>
      <c r="BK147" s="175">
        <f>ROUND(I147*H147,2)</f>
        <v>0</v>
      </c>
      <c r="BL147" s="17" t="s">
        <v>156</v>
      </c>
      <c r="BM147" s="174" t="s">
        <v>2089</v>
      </c>
    </row>
    <row r="148" spans="2:51" s="13" customFormat="1" ht="12">
      <c r="B148" s="176"/>
      <c r="D148" s="177" t="s">
        <v>158</v>
      </c>
      <c r="E148" s="178" t="s">
        <v>1</v>
      </c>
      <c r="F148" s="179" t="s">
        <v>2066</v>
      </c>
      <c r="H148" s="180">
        <v>12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78" t="s">
        <v>158</v>
      </c>
      <c r="AU148" s="178" t="s">
        <v>86</v>
      </c>
      <c r="AV148" s="13" t="s">
        <v>86</v>
      </c>
      <c r="AW148" s="13" t="s">
        <v>34</v>
      </c>
      <c r="AX148" s="13" t="s">
        <v>76</v>
      </c>
      <c r="AY148" s="178" t="s">
        <v>150</v>
      </c>
    </row>
    <row r="149" spans="1:65" s="2" customFormat="1" ht="21.75" customHeight="1">
      <c r="A149" s="32"/>
      <c r="B149" s="161"/>
      <c r="C149" s="162" t="s">
        <v>205</v>
      </c>
      <c r="D149" s="162" t="s">
        <v>152</v>
      </c>
      <c r="E149" s="163" t="s">
        <v>2090</v>
      </c>
      <c r="F149" s="164" t="s">
        <v>2091</v>
      </c>
      <c r="G149" s="165" t="s">
        <v>179</v>
      </c>
      <c r="H149" s="166">
        <v>4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41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0.09</v>
      </c>
      <c r="T149" s="173">
        <f>S149*H149</f>
        <v>0.36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156</v>
      </c>
      <c r="AT149" s="174" t="s">
        <v>152</v>
      </c>
      <c r="AU149" s="174" t="s">
        <v>86</v>
      </c>
      <c r="AY149" s="17" t="s">
        <v>150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84</v>
      </c>
      <c r="BK149" s="175">
        <f>ROUND(I149*H149,2)</f>
        <v>0</v>
      </c>
      <c r="BL149" s="17" t="s">
        <v>156</v>
      </c>
      <c r="BM149" s="174" t="s">
        <v>2092</v>
      </c>
    </row>
    <row r="150" spans="2:51" s="13" customFormat="1" ht="12">
      <c r="B150" s="176"/>
      <c r="D150" s="177" t="s">
        <v>158</v>
      </c>
      <c r="E150" s="178" t="s">
        <v>1</v>
      </c>
      <c r="F150" s="179" t="s">
        <v>2070</v>
      </c>
      <c r="H150" s="180">
        <v>4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158</v>
      </c>
      <c r="AU150" s="178" t="s">
        <v>86</v>
      </c>
      <c r="AV150" s="13" t="s">
        <v>86</v>
      </c>
      <c r="AW150" s="13" t="s">
        <v>34</v>
      </c>
      <c r="AX150" s="13" t="s">
        <v>76</v>
      </c>
      <c r="AY150" s="178" t="s">
        <v>150</v>
      </c>
    </row>
    <row r="151" spans="2:63" s="12" customFormat="1" ht="22.9" customHeight="1">
      <c r="B151" s="148"/>
      <c r="D151" s="149" t="s">
        <v>75</v>
      </c>
      <c r="E151" s="159" t="s">
        <v>713</v>
      </c>
      <c r="F151" s="159" t="s">
        <v>714</v>
      </c>
      <c r="I151" s="151"/>
      <c r="J151" s="160">
        <f>BK151</f>
        <v>0</v>
      </c>
      <c r="L151" s="148"/>
      <c r="M151" s="153"/>
      <c r="N151" s="154"/>
      <c r="O151" s="154"/>
      <c r="P151" s="155">
        <f>SUM(P152:P157)</f>
        <v>0</v>
      </c>
      <c r="Q151" s="154"/>
      <c r="R151" s="155">
        <f>SUM(R152:R157)</f>
        <v>0</v>
      </c>
      <c r="S151" s="154"/>
      <c r="T151" s="156">
        <f>SUM(T152:T157)</f>
        <v>0</v>
      </c>
      <c r="AR151" s="149" t="s">
        <v>84</v>
      </c>
      <c r="AT151" s="157" t="s">
        <v>75</v>
      </c>
      <c r="AU151" s="157" t="s">
        <v>84</v>
      </c>
      <c r="AY151" s="149" t="s">
        <v>150</v>
      </c>
      <c r="BK151" s="158">
        <f>SUM(BK152:BK157)</f>
        <v>0</v>
      </c>
    </row>
    <row r="152" spans="1:65" s="2" customFormat="1" ht="16.5" customHeight="1">
      <c r="A152" s="32"/>
      <c r="B152" s="161"/>
      <c r="C152" s="162" t="s">
        <v>209</v>
      </c>
      <c r="D152" s="162" t="s">
        <v>152</v>
      </c>
      <c r="E152" s="163" t="s">
        <v>716</v>
      </c>
      <c r="F152" s="164" t="s">
        <v>717</v>
      </c>
      <c r="G152" s="165" t="s">
        <v>718</v>
      </c>
      <c r="H152" s="166">
        <v>4.764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41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156</v>
      </c>
      <c r="AT152" s="174" t="s">
        <v>152</v>
      </c>
      <c r="AU152" s="174" t="s">
        <v>86</v>
      </c>
      <c r="AY152" s="17" t="s">
        <v>150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84</v>
      </c>
      <c r="BK152" s="175">
        <f>ROUND(I152*H152,2)</f>
        <v>0</v>
      </c>
      <c r="BL152" s="17" t="s">
        <v>156</v>
      </c>
      <c r="BM152" s="174" t="s">
        <v>2093</v>
      </c>
    </row>
    <row r="153" spans="1:65" s="2" customFormat="1" ht="21.75" customHeight="1">
      <c r="A153" s="32"/>
      <c r="B153" s="161"/>
      <c r="C153" s="162" t="s">
        <v>213</v>
      </c>
      <c r="D153" s="162" t="s">
        <v>152</v>
      </c>
      <c r="E153" s="163" t="s">
        <v>721</v>
      </c>
      <c r="F153" s="164" t="s">
        <v>722</v>
      </c>
      <c r="G153" s="165" t="s">
        <v>718</v>
      </c>
      <c r="H153" s="166">
        <v>4.764</v>
      </c>
      <c r="I153" s="167"/>
      <c r="J153" s="168">
        <f>ROUND(I153*H153,2)</f>
        <v>0</v>
      </c>
      <c r="K153" s="169"/>
      <c r="L153" s="33"/>
      <c r="M153" s="170" t="s">
        <v>1</v>
      </c>
      <c r="N153" s="171" t="s">
        <v>41</v>
      </c>
      <c r="O153" s="58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156</v>
      </c>
      <c r="AT153" s="174" t="s">
        <v>152</v>
      </c>
      <c r="AU153" s="174" t="s">
        <v>86</v>
      </c>
      <c r="AY153" s="17" t="s">
        <v>150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84</v>
      </c>
      <c r="BK153" s="175">
        <f>ROUND(I153*H153,2)</f>
        <v>0</v>
      </c>
      <c r="BL153" s="17" t="s">
        <v>156</v>
      </c>
      <c r="BM153" s="174" t="s">
        <v>2094</v>
      </c>
    </row>
    <row r="154" spans="1:65" s="2" customFormat="1" ht="21.75" customHeight="1">
      <c r="A154" s="32"/>
      <c r="B154" s="161"/>
      <c r="C154" s="162" t="s">
        <v>219</v>
      </c>
      <c r="D154" s="162" t="s">
        <v>152</v>
      </c>
      <c r="E154" s="163" t="s">
        <v>725</v>
      </c>
      <c r="F154" s="164" t="s">
        <v>726</v>
      </c>
      <c r="G154" s="165" t="s">
        <v>718</v>
      </c>
      <c r="H154" s="166">
        <v>4.764</v>
      </c>
      <c r="I154" s="167"/>
      <c r="J154" s="168">
        <f>ROUND(I154*H154,2)</f>
        <v>0</v>
      </c>
      <c r="K154" s="169"/>
      <c r="L154" s="33"/>
      <c r="M154" s="170" t="s">
        <v>1</v>
      </c>
      <c r="N154" s="171" t="s">
        <v>41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156</v>
      </c>
      <c r="AT154" s="174" t="s">
        <v>152</v>
      </c>
      <c r="AU154" s="174" t="s">
        <v>86</v>
      </c>
      <c r="AY154" s="17" t="s">
        <v>150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7" t="s">
        <v>84</v>
      </c>
      <c r="BK154" s="175">
        <f>ROUND(I154*H154,2)</f>
        <v>0</v>
      </c>
      <c r="BL154" s="17" t="s">
        <v>156</v>
      </c>
      <c r="BM154" s="174" t="s">
        <v>2095</v>
      </c>
    </row>
    <row r="155" spans="1:65" s="2" customFormat="1" ht="21.75" customHeight="1">
      <c r="A155" s="32"/>
      <c r="B155" s="161"/>
      <c r="C155" s="162" t="s">
        <v>225</v>
      </c>
      <c r="D155" s="162" t="s">
        <v>152</v>
      </c>
      <c r="E155" s="163" t="s">
        <v>729</v>
      </c>
      <c r="F155" s="164" t="s">
        <v>730</v>
      </c>
      <c r="G155" s="165" t="s">
        <v>718</v>
      </c>
      <c r="H155" s="166">
        <v>47.64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41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156</v>
      </c>
      <c r="AT155" s="174" t="s">
        <v>152</v>
      </c>
      <c r="AU155" s="174" t="s">
        <v>86</v>
      </c>
      <c r="AY155" s="17" t="s">
        <v>150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84</v>
      </c>
      <c r="BK155" s="175">
        <f>ROUND(I155*H155,2)</f>
        <v>0</v>
      </c>
      <c r="BL155" s="17" t="s">
        <v>156</v>
      </c>
      <c r="BM155" s="174" t="s">
        <v>2096</v>
      </c>
    </row>
    <row r="156" spans="2:51" s="13" customFormat="1" ht="12">
      <c r="B156" s="176"/>
      <c r="D156" s="177" t="s">
        <v>158</v>
      </c>
      <c r="F156" s="179" t="s">
        <v>2097</v>
      </c>
      <c r="H156" s="180">
        <v>47.64</v>
      </c>
      <c r="I156" s="181"/>
      <c r="L156" s="176"/>
      <c r="M156" s="182"/>
      <c r="N156" s="183"/>
      <c r="O156" s="183"/>
      <c r="P156" s="183"/>
      <c r="Q156" s="183"/>
      <c r="R156" s="183"/>
      <c r="S156" s="183"/>
      <c r="T156" s="184"/>
      <c r="AT156" s="178" t="s">
        <v>158</v>
      </c>
      <c r="AU156" s="178" t="s">
        <v>86</v>
      </c>
      <c r="AV156" s="13" t="s">
        <v>86</v>
      </c>
      <c r="AW156" s="13" t="s">
        <v>3</v>
      </c>
      <c r="AX156" s="13" t="s">
        <v>84</v>
      </c>
      <c r="AY156" s="178" t="s">
        <v>150</v>
      </c>
    </row>
    <row r="157" spans="1:65" s="2" customFormat="1" ht="21.75" customHeight="1">
      <c r="A157" s="32"/>
      <c r="B157" s="161"/>
      <c r="C157" s="162" t="s">
        <v>8</v>
      </c>
      <c r="D157" s="162" t="s">
        <v>152</v>
      </c>
      <c r="E157" s="163" t="s">
        <v>734</v>
      </c>
      <c r="F157" s="164" t="s">
        <v>735</v>
      </c>
      <c r="G157" s="165" t="s">
        <v>718</v>
      </c>
      <c r="H157" s="166">
        <v>4.764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41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156</v>
      </c>
      <c r="AT157" s="174" t="s">
        <v>152</v>
      </c>
      <c r="AU157" s="174" t="s">
        <v>86</v>
      </c>
      <c r="AY157" s="17" t="s">
        <v>150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84</v>
      </c>
      <c r="BK157" s="175">
        <f>ROUND(I157*H157,2)</f>
        <v>0</v>
      </c>
      <c r="BL157" s="17" t="s">
        <v>156</v>
      </c>
      <c r="BM157" s="174" t="s">
        <v>2098</v>
      </c>
    </row>
    <row r="158" spans="2:63" s="12" customFormat="1" ht="22.9" customHeight="1">
      <c r="B158" s="148"/>
      <c r="D158" s="149" t="s">
        <v>75</v>
      </c>
      <c r="E158" s="159" t="s">
        <v>754</v>
      </c>
      <c r="F158" s="159" t="s">
        <v>755</v>
      </c>
      <c r="I158" s="151"/>
      <c r="J158" s="160">
        <f>BK158</f>
        <v>0</v>
      </c>
      <c r="L158" s="148"/>
      <c r="M158" s="153"/>
      <c r="N158" s="154"/>
      <c r="O158" s="154"/>
      <c r="P158" s="155">
        <f>P159</f>
        <v>0</v>
      </c>
      <c r="Q158" s="154"/>
      <c r="R158" s="155">
        <f>R159</f>
        <v>0</v>
      </c>
      <c r="S158" s="154"/>
      <c r="T158" s="156">
        <f>T159</f>
        <v>0</v>
      </c>
      <c r="AR158" s="149" t="s">
        <v>84</v>
      </c>
      <c r="AT158" s="157" t="s">
        <v>75</v>
      </c>
      <c r="AU158" s="157" t="s">
        <v>84</v>
      </c>
      <c r="AY158" s="149" t="s">
        <v>150</v>
      </c>
      <c r="BK158" s="158">
        <f>BK159</f>
        <v>0</v>
      </c>
    </row>
    <row r="159" spans="1:65" s="2" customFormat="1" ht="21.75" customHeight="1">
      <c r="A159" s="32"/>
      <c r="B159" s="161"/>
      <c r="C159" s="162" t="s">
        <v>233</v>
      </c>
      <c r="D159" s="162" t="s">
        <v>152</v>
      </c>
      <c r="E159" s="163" t="s">
        <v>757</v>
      </c>
      <c r="F159" s="164" t="s">
        <v>758</v>
      </c>
      <c r="G159" s="165" t="s">
        <v>718</v>
      </c>
      <c r="H159" s="166">
        <v>5.818</v>
      </c>
      <c r="I159" s="167"/>
      <c r="J159" s="168">
        <f>ROUND(I159*H159,2)</f>
        <v>0</v>
      </c>
      <c r="K159" s="169"/>
      <c r="L159" s="33"/>
      <c r="M159" s="170" t="s">
        <v>1</v>
      </c>
      <c r="N159" s="171" t="s">
        <v>41</v>
      </c>
      <c r="O159" s="58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156</v>
      </c>
      <c r="AT159" s="174" t="s">
        <v>152</v>
      </c>
      <c r="AU159" s="174" t="s">
        <v>86</v>
      </c>
      <c r="AY159" s="17" t="s">
        <v>150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84</v>
      </c>
      <c r="BK159" s="175">
        <f>ROUND(I159*H159,2)</f>
        <v>0</v>
      </c>
      <c r="BL159" s="17" t="s">
        <v>156</v>
      </c>
      <c r="BM159" s="174" t="s">
        <v>2099</v>
      </c>
    </row>
    <row r="160" spans="2:63" s="12" customFormat="1" ht="25.9" customHeight="1">
      <c r="B160" s="148"/>
      <c r="D160" s="149" t="s">
        <v>75</v>
      </c>
      <c r="E160" s="150" t="s">
        <v>760</v>
      </c>
      <c r="F160" s="150" t="s">
        <v>761</v>
      </c>
      <c r="I160" s="151"/>
      <c r="J160" s="152">
        <f>BK160</f>
        <v>0</v>
      </c>
      <c r="L160" s="148"/>
      <c r="M160" s="153"/>
      <c r="N160" s="154"/>
      <c r="O160" s="154"/>
      <c r="P160" s="155">
        <f>P161+P166</f>
        <v>0</v>
      </c>
      <c r="Q160" s="154"/>
      <c r="R160" s="155">
        <f>R161+R166</f>
        <v>0.0305</v>
      </c>
      <c r="S160" s="154"/>
      <c r="T160" s="156">
        <f>T161+T166</f>
        <v>0</v>
      </c>
      <c r="AR160" s="149" t="s">
        <v>86</v>
      </c>
      <c r="AT160" s="157" t="s">
        <v>75</v>
      </c>
      <c r="AU160" s="157" t="s">
        <v>76</v>
      </c>
      <c r="AY160" s="149" t="s">
        <v>150</v>
      </c>
      <c r="BK160" s="158">
        <f>BK161+BK166</f>
        <v>0</v>
      </c>
    </row>
    <row r="161" spans="2:63" s="12" customFormat="1" ht="22.9" customHeight="1">
      <c r="B161" s="148"/>
      <c r="D161" s="149" t="s">
        <v>75</v>
      </c>
      <c r="E161" s="159" t="s">
        <v>762</v>
      </c>
      <c r="F161" s="159" t="s">
        <v>763</v>
      </c>
      <c r="I161" s="151"/>
      <c r="J161" s="160">
        <f>BK161</f>
        <v>0</v>
      </c>
      <c r="L161" s="148"/>
      <c r="M161" s="153"/>
      <c r="N161" s="154"/>
      <c r="O161" s="154"/>
      <c r="P161" s="155">
        <f>SUM(P162:P165)</f>
        <v>0</v>
      </c>
      <c r="Q161" s="154"/>
      <c r="R161" s="155">
        <f>SUM(R162:R165)</f>
        <v>0.006</v>
      </c>
      <c r="S161" s="154"/>
      <c r="T161" s="156">
        <f>SUM(T162:T165)</f>
        <v>0</v>
      </c>
      <c r="AR161" s="149" t="s">
        <v>86</v>
      </c>
      <c r="AT161" s="157" t="s">
        <v>75</v>
      </c>
      <c r="AU161" s="157" t="s">
        <v>84</v>
      </c>
      <c r="AY161" s="149" t="s">
        <v>150</v>
      </c>
      <c r="BK161" s="158">
        <f>SUM(BK162:BK165)</f>
        <v>0</v>
      </c>
    </row>
    <row r="162" spans="1:65" s="2" customFormat="1" ht="44.25" customHeight="1">
      <c r="A162" s="32"/>
      <c r="B162" s="161"/>
      <c r="C162" s="162" t="s">
        <v>238</v>
      </c>
      <c r="D162" s="162" t="s">
        <v>152</v>
      </c>
      <c r="E162" s="163" t="s">
        <v>2100</v>
      </c>
      <c r="F162" s="164" t="s">
        <v>2101</v>
      </c>
      <c r="G162" s="165" t="s">
        <v>179</v>
      </c>
      <c r="H162" s="166">
        <v>4</v>
      </c>
      <c r="I162" s="167"/>
      <c r="J162" s="168">
        <f>ROUND(I162*H162,2)</f>
        <v>0</v>
      </c>
      <c r="K162" s="169"/>
      <c r="L162" s="33"/>
      <c r="M162" s="170" t="s">
        <v>1</v>
      </c>
      <c r="N162" s="171" t="s">
        <v>41</v>
      </c>
      <c r="O162" s="58"/>
      <c r="P162" s="172">
        <f>O162*H162</f>
        <v>0</v>
      </c>
      <c r="Q162" s="172">
        <v>0.0015</v>
      </c>
      <c r="R162" s="172">
        <f>Q162*H162</f>
        <v>0.006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233</v>
      </c>
      <c r="AT162" s="174" t="s">
        <v>152</v>
      </c>
      <c r="AU162" s="174" t="s">
        <v>86</v>
      </c>
      <c r="AY162" s="17" t="s">
        <v>150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7" t="s">
        <v>84</v>
      </c>
      <c r="BK162" s="175">
        <f>ROUND(I162*H162,2)</f>
        <v>0</v>
      </c>
      <c r="BL162" s="17" t="s">
        <v>233</v>
      </c>
      <c r="BM162" s="174" t="s">
        <v>2102</v>
      </c>
    </row>
    <row r="163" spans="1:47" s="2" customFormat="1" ht="126.75">
      <c r="A163" s="32"/>
      <c r="B163" s="33"/>
      <c r="C163" s="32"/>
      <c r="D163" s="177" t="s">
        <v>335</v>
      </c>
      <c r="E163" s="32"/>
      <c r="F163" s="203" t="s">
        <v>2103</v>
      </c>
      <c r="G163" s="32"/>
      <c r="H163" s="32"/>
      <c r="I163" s="96"/>
      <c r="J163" s="32"/>
      <c r="K163" s="32"/>
      <c r="L163" s="33"/>
      <c r="M163" s="204"/>
      <c r="N163" s="205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335</v>
      </c>
      <c r="AU163" s="17" t="s">
        <v>86</v>
      </c>
    </row>
    <row r="164" spans="2:51" s="13" customFormat="1" ht="12">
      <c r="B164" s="176"/>
      <c r="D164" s="177" t="s">
        <v>158</v>
      </c>
      <c r="E164" s="178" t="s">
        <v>1</v>
      </c>
      <c r="F164" s="179" t="s">
        <v>2070</v>
      </c>
      <c r="H164" s="180">
        <v>4</v>
      </c>
      <c r="I164" s="181"/>
      <c r="L164" s="176"/>
      <c r="M164" s="182"/>
      <c r="N164" s="183"/>
      <c r="O164" s="183"/>
      <c r="P164" s="183"/>
      <c r="Q164" s="183"/>
      <c r="R164" s="183"/>
      <c r="S164" s="183"/>
      <c r="T164" s="184"/>
      <c r="AT164" s="178" t="s">
        <v>158</v>
      </c>
      <c r="AU164" s="178" t="s">
        <v>86</v>
      </c>
      <c r="AV164" s="13" t="s">
        <v>86</v>
      </c>
      <c r="AW164" s="13" t="s">
        <v>34</v>
      </c>
      <c r="AX164" s="13" t="s">
        <v>76</v>
      </c>
      <c r="AY164" s="178" t="s">
        <v>150</v>
      </c>
    </row>
    <row r="165" spans="1:65" s="2" customFormat="1" ht="21.75" customHeight="1">
      <c r="A165" s="32"/>
      <c r="B165" s="161"/>
      <c r="C165" s="162" t="s">
        <v>242</v>
      </c>
      <c r="D165" s="162" t="s">
        <v>152</v>
      </c>
      <c r="E165" s="163" t="s">
        <v>853</v>
      </c>
      <c r="F165" s="164" t="s">
        <v>2104</v>
      </c>
      <c r="G165" s="165" t="s">
        <v>718</v>
      </c>
      <c r="H165" s="166">
        <v>0.006</v>
      </c>
      <c r="I165" s="167"/>
      <c r="J165" s="168">
        <f>ROUND(I165*H165,2)</f>
        <v>0</v>
      </c>
      <c r="K165" s="169"/>
      <c r="L165" s="33"/>
      <c r="M165" s="170" t="s">
        <v>1</v>
      </c>
      <c r="N165" s="171" t="s">
        <v>41</v>
      </c>
      <c r="O165" s="58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233</v>
      </c>
      <c r="AT165" s="174" t="s">
        <v>152</v>
      </c>
      <c r="AU165" s="174" t="s">
        <v>86</v>
      </c>
      <c r="AY165" s="17" t="s">
        <v>150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84</v>
      </c>
      <c r="BK165" s="175">
        <f>ROUND(I165*H165,2)</f>
        <v>0</v>
      </c>
      <c r="BL165" s="17" t="s">
        <v>233</v>
      </c>
      <c r="BM165" s="174" t="s">
        <v>2105</v>
      </c>
    </row>
    <row r="166" spans="2:63" s="12" customFormat="1" ht="22.9" customHeight="1">
      <c r="B166" s="148"/>
      <c r="D166" s="149" t="s">
        <v>75</v>
      </c>
      <c r="E166" s="159" t="s">
        <v>1831</v>
      </c>
      <c r="F166" s="159" t="s">
        <v>1832</v>
      </c>
      <c r="I166" s="151"/>
      <c r="J166" s="160">
        <f>BK166</f>
        <v>0</v>
      </c>
      <c r="L166" s="148"/>
      <c r="M166" s="153"/>
      <c r="N166" s="154"/>
      <c r="O166" s="154"/>
      <c r="P166" s="155">
        <f>SUM(P167:P170)</f>
        <v>0</v>
      </c>
      <c r="Q166" s="154"/>
      <c r="R166" s="155">
        <f>SUM(R167:R170)</f>
        <v>0.0245</v>
      </c>
      <c r="S166" s="154"/>
      <c r="T166" s="156">
        <f>SUM(T167:T170)</f>
        <v>0</v>
      </c>
      <c r="AR166" s="149" t="s">
        <v>86</v>
      </c>
      <c r="AT166" s="157" t="s">
        <v>75</v>
      </c>
      <c r="AU166" s="157" t="s">
        <v>84</v>
      </c>
      <c r="AY166" s="149" t="s">
        <v>150</v>
      </c>
      <c r="BK166" s="158">
        <f>SUM(BK167:BK170)</f>
        <v>0</v>
      </c>
    </row>
    <row r="167" spans="1:65" s="2" customFormat="1" ht="21.75" customHeight="1">
      <c r="A167" s="32"/>
      <c r="B167" s="161"/>
      <c r="C167" s="162" t="s">
        <v>265</v>
      </c>
      <c r="D167" s="162" t="s">
        <v>152</v>
      </c>
      <c r="E167" s="163" t="s">
        <v>1838</v>
      </c>
      <c r="F167" s="164" t="s">
        <v>1839</v>
      </c>
      <c r="G167" s="165" t="s">
        <v>155</v>
      </c>
      <c r="H167" s="166">
        <v>50</v>
      </c>
      <c r="I167" s="167"/>
      <c r="J167" s="168">
        <f>ROUND(I167*H167,2)</f>
        <v>0</v>
      </c>
      <c r="K167" s="169"/>
      <c r="L167" s="33"/>
      <c r="M167" s="170" t="s">
        <v>1</v>
      </c>
      <c r="N167" s="171" t="s">
        <v>41</v>
      </c>
      <c r="O167" s="58"/>
      <c r="P167" s="172">
        <f>O167*H167</f>
        <v>0</v>
      </c>
      <c r="Q167" s="172">
        <v>0.0002</v>
      </c>
      <c r="R167" s="172">
        <f>Q167*H167</f>
        <v>0.01</v>
      </c>
      <c r="S167" s="172">
        <v>0</v>
      </c>
      <c r="T167" s="17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233</v>
      </c>
      <c r="AT167" s="174" t="s">
        <v>152</v>
      </c>
      <c r="AU167" s="174" t="s">
        <v>86</v>
      </c>
      <c r="AY167" s="17" t="s">
        <v>150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84</v>
      </c>
      <c r="BK167" s="175">
        <f>ROUND(I167*H167,2)</f>
        <v>0</v>
      </c>
      <c r="BL167" s="17" t="s">
        <v>233</v>
      </c>
      <c r="BM167" s="174" t="s">
        <v>2106</v>
      </c>
    </row>
    <row r="168" spans="2:51" s="13" customFormat="1" ht="12">
      <c r="B168" s="176"/>
      <c r="D168" s="177" t="s">
        <v>158</v>
      </c>
      <c r="E168" s="178" t="s">
        <v>1</v>
      </c>
      <c r="F168" s="179" t="s">
        <v>2107</v>
      </c>
      <c r="H168" s="180">
        <v>50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78" t="s">
        <v>158</v>
      </c>
      <c r="AU168" s="178" t="s">
        <v>86</v>
      </c>
      <c r="AV168" s="13" t="s">
        <v>86</v>
      </c>
      <c r="AW168" s="13" t="s">
        <v>34</v>
      </c>
      <c r="AX168" s="13" t="s">
        <v>76</v>
      </c>
      <c r="AY168" s="178" t="s">
        <v>150</v>
      </c>
    </row>
    <row r="169" spans="1:65" s="2" customFormat="1" ht="21.75" customHeight="1">
      <c r="A169" s="32"/>
      <c r="B169" s="161"/>
      <c r="C169" s="162" t="s">
        <v>269</v>
      </c>
      <c r="D169" s="162" t="s">
        <v>152</v>
      </c>
      <c r="E169" s="163" t="s">
        <v>1847</v>
      </c>
      <c r="F169" s="164" t="s">
        <v>1848</v>
      </c>
      <c r="G169" s="165" t="s">
        <v>155</v>
      </c>
      <c r="H169" s="166">
        <v>50</v>
      </c>
      <c r="I169" s="167"/>
      <c r="J169" s="168">
        <f>ROUND(I169*H169,2)</f>
        <v>0</v>
      </c>
      <c r="K169" s="169"/>
      <c r="L169" s="33"/>
      <c r="M169" s="170" t="s">
        <v>1</v>
      </c>
      <c r="N169" s="171" t="s">
        <v>41</v>
      </c>
      <c r="O169" s="58"/>
      <c r="P169" s="172">
        <f>O169*H169</f>
        <v>0</v>
      </c>
      <c r="Q169" s="172">
        <v>0.00029</v>
      </c>
      <c r="R169" s="172">
        <f>Q169*H169</f>
        <v>0.0145</v>
      </c>
      <c r="S169" s="172">
        <v>0</v>
      </c>
      <c r="T169" s="17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233</v>
      </c>
      <c r="AT169" s="174" t="s">
        <v>152</v>
      </c>
      <c r="AU169" s="174" t="s">
        <v>86</v>
      </c>
      <c r="AY169" s="17" t="s">
        <v>150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7" t="s">
        <v>84</v>
      </c>
      <c r="BK169" s="175">
        <f>ROUND(I169*H169,2)</f>
        <v>0</v>
      </c>
      <c r="BL169" s="17" t="s">
        <v>233</v>
      </c>
      <c r="BM169" s="174" t="s">
        <v>2108</v>
      </c>
    </row>
    <row r="170" spans="2:51" s="13" customFormat="1" ht="12">
      <c r="B170" s="176"/>
      <c r="D170" s="177" t="s">
        <v>158</v>
      </c>
      <c r="E170" s="178" t="s">
        <v>1</v>
      </c>
      <c r="F170" s="179" t="s">
        <v>2107</v>
      </c>
      <c r="H170" s="180">
        <v>50</v>
      </c>
      <c r="I170" s="181"/>
      <c r="L170" s="176"/>
      <c r="M170" s="212"/>
      <c r="N170" s="213"/>
      <c r="O170" s="213"/>
      <c r="P170" s="213"/>
      <c r="Q170" s="213"/>
      <c r="R170" s="213"/>
      <c r="S170" s="213"/>
      <c r="T170" s="214"/>
      <c r="AT170" s="178" t="s">
        <v>158</v>
      </c>
      <c r="AU170" s="178" t="s">
        <v>86</v>
      </c>
      <c r="AV170" s="13" t="s">
        <v>86</v>
      </c>
      <c r="AW170" s="13" t="s">
        <v>34</v>
      </c>
      <c r="AX170" s="13" t="s">
        <v>76</v>
      </c>
      <c r="AY170" s="178" t="s">
        <v>150</v>
      </c>
    </row>
    <row r="171" spans="1:31" s="2" customFormat="1" ht="6.95" customHeight="1">
      <c r="A171" s="32"/>
      <c r="B171" s="47"/>
      <c r="C171" s="48"/>
      <c r="D171" s="48"/>
      <c r="E171" s="48"/>
      <c r="F171" s="48"/>
      <c r="G171" s="48"/>
      <c r="H171" s="48"/>
      <c r="I171" s="120"/>
      <c r="J171" s="48"/>
      <c r="K171" s="48"/>
      <c r="L171" s="33"/>
      <c r="M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</sheetData>
  <autoFilter ref="C125:K17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1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4" t="str">
        <f>'Rekapitulace stavby'!K6</f>
        <v>Realizace úspor energie SOU opravárenské, Králíky</v>
      </c>
      <c r="F7" s="265"/>
      <c r="G7" s="265"/>
      <c r="H7" s="265"/>
      <c r="I7" s="93"/>
      <c r="L7" s="20"/>
    </row>
    <row r="8" spans="1:31" s="2" customFormat="1" ht="12" customHeight="1">
      <c r="A8" s="32"/>
      <c r="B8" s="33"/>
      <c r="C8" s="32"/>
      <c r="D8" s="27" t="s">
        <v>103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24.75" customHeight="1">
      <c r="A9" s="32"/>
      <c r="B9" s="33"/>
      <c r="C9" s="32"/>
      <c r="D9" s="32"/>
      <c r="E9" s="243" t="s">
        <v>2109</v>
      </c>
      <c r="F9" s="263"/>
      <c r="G9" s="263"/>
      <c r="H9" s="263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7. 2. 2020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'Rekapitulace stavby'!E14</f>
        <v>Vyplň údaj</v>
      </c>
      <c r="F18" s="258"/>
      <c r="G18" s="258"/>
      <c r="H18" s="258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62" t="s">
        <v>1</v>
      </c>
      <c r="F27" s="262"/>
      <c r="G27" s="262"/>
      <c r="H27" s="262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ROUND((SUM(BE118:BE130)),2)</f>
        <v>0</v>
      </c>
      <c r="G33" s="32"/>
      <c r="H33" s="32"/>
      <c r="I33" s="107">
        <v>0.21</v>
      </c>
      <c r="J33" s="106">
        <f>ROUND(((SUM(BE118:BE130))*I33),2)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ROUND((SUM(BF118:BF130)),2)</f>
        <v>0</v>
      </c>
      <c r="G34" s="32"/>
      <c r="H34" s="32"/>
      <c r="I34" s="107">
        <v>0.15</v>
      </c>
      <c r="J34" s="106">
        <f>ROUND(((SUM(BF118:BF130))*I34),2)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ROUND((SUM(BG118:BG130)),2)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ROUND((SUM(BH118:BH130)),2)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ROUND((SUM(BI118:BI130)),2)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4" t="str">
        <f>E7</f>
        <v>Realizace úspor energie SOU opravárenské, Králíky</v>
      </c>
      <c r="F85" s="265"/>
      <c r="G85" s="265"/>
      <c r="H85" s="265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4.75" customHeight="1">
      <c r="A87" s="32"/>
      <c r="B87" s="33"/>
      <c r="C87" s="32"/>
      <c r="D87" s="32"/>
      <c r="E87" s="243" t="str">
        <f>E9</f>
        <v>Vzduchotechnika - Zařízení č. 3 - Větrání učeben m. č. 1.26 - 1.31, 1.38 a 1.39</v>
      </c>
      <c r="F87" s="263"/>
      <c r="G87" s="263"/>
      <c r="H87" s="263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7. 2. 2020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24</v>
      </c>
      <c r="D91" s="32"/>
      <c r="E91" s="32"/>
      <c r="F91" s="25" t="str">
        <f>E15</f>
        <v>Pardubický kraj, Komenského nám. 125, Pardubice</v>
      </c>
      <c r="G91" s="32"/>
      <c r="H91" s="32"/>
      <c r="I91" s="97" t="s">
        <v>31</v>
      </c>
      <c r="J91" s="30" t="str">
        <f>E21</f>
        <v>Optima spol. s r.o., Žižkova 738, Vysoké Mýto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106</v>
      </c>
      <c r="D94" s="108"/>
      <c r="E94" s="108"/>
      <c r="F94" s="108"/>
      <c r="G94" s="108"/>
      <c r="H94" s="108"/>
      <c r="I94" s="123"/>
      <c r="J94" s="124" t="s">
        <v>107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108</v>
      </c>
      <c r="D96" s="32"/>
      <c r="E96" s="32"/>
      <c r="F96" s="32"/>
      <c r="G96" s="32"/>
      <c r="H96" s="32"/>
      <c r="I96" s="96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109</v>
      </c>
    </row>
    <row r="97" spans="2:12" s="9" customFormat="1" ht="24.95" customHeight="1">
      <c r="B97" s="126"/>
      <c r="D97" s="127" t="s">
        <v>119</v>
      </c>
      <c r="E97" s="128"/>
      <c r="F97" s="128"/>
      <c r="G97" s="128"/>
      <c r="H97" s="128"/>
      <c r="I97" s="129"/>
      <c r="J97" s="130">
        <f>J119</f>
        <v>0</v>
      </c>
      <c r="L97" s="126"/>
    </row>
    <row r="98" spans="2:12" s="10" customFormat="1" ht="19.9" customHeight="1">
      <c r="B98" s="131"/>
      <c r="D98" s="132" t="s">
        <v>2110</v>
      </c>
      <c r="E98" s="133"/>
      <c r="F98" s="133"/>
      <c r="G98" s="133"/>
      <c r="H98" s="133"/>
      <c r="I98" s="134"/>
      <c r="J98" s="135">
        <f>J120</f>
        <v>0</v>
      </c>
      <c r="L98" s="131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96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120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121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135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4" t="str">
        <f>E7</f>
        <v>Realizace úspor energie SOU opravárenské, Králíky</v>
      </c>
      <c r="F108" s="265"/>
      <c r="G108" s="265"/>
      <c r="H108" s="265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103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75" customHeight="1">
      <c r="A110" s="32"/>
      <c r="B110" s="33"/>
      <c r="C110" s="32"/>
      <c r="D110" s="32"/>
      <c r="E110" s="243" t="str">
        <f>E9</f>
        <v>Vzduchotechnika - Zařízení č. 3 - Větrání učeben m. č. 1.26 - 1.31, 1.38 a 1.39</v>
      </c>
      <c r="F110" s="263"/>
      <c r="G110" s="263"/>
      <c r="H110" s="263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97" t="s">
        <v>22</v>
      </c>
      <c r="J112" s="55" t="str">
        <f>IF(J12="","",J12)</f>
        <v>7. 2. 2020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40.15" customHeight="1">
      <c r="A114" s="32"/>
      <c r="B114" s="33"/>
      <c r="C114" s="27" t="s">
        <v>24</v>
      </c>
      <c r="D114" s="32"/>
      <c r="E114" s="32"/>
      <c r="F114" s="25" t="str">
        <f>E15</f>
        <v>Pardubický kraj, Komenského nám. 125, Pardubice</v>
      </c>
      <c r="G114" s="32"/>
      <c r="H114" s="32"/>
      <c r="I114" s="97" t="s">
        <v>31</v>
      </c>
      <c r="J114" s="30" t="str">
        <f>E21</f>
        <v>Optima spol. s r.o., Žižkova 738, Vysoké Mýto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29</v>
      </c>
      <c r="D115" s="32"/>
      <c r="E115" s="32"/>
      <c r="F115" s="25" t="str">
        <f>IF(E18="","",E18)</f>
        <v>Vyplň údaj</v>
      </c>
      <c r="G115" s="32"/>
      <c r="H115" s="32"/>
      <c r="I115" s="97" t="s">
        <v>33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36"/>
      <c r="B117" s="137"/>
      <c r="C117" s="138" t="s">
        <v>136</v>
      </c>
      <c r="D117" s="139" t="s">
        <v>61</v>
      </c>
      <c r="E117" s="139" t="s">
        <v>57</v>
      </c>
      <c r="F117" s="139" t="s">
        <v>58</v>
      </c>
      <c r="G117" s="139" t="s">
        <v>137</v>
      </c>
      <c r="H117" s="139" t="s">
        <v>138</v>
      </c>
      <c r="I117" s="140" t="s">
        <v>139</v>
      </c>
      <c r="J117" s="141" t="s">
        <v>107</v>
      </c>
      <c r="K117" s="142" t="s">
        <v>140</v>
      </c>
      <c r="L117" s="143"/>
      <c r="M117" s="62" t="s">
        <v>1</v>
      </c>
      <c r="N117" s="63" t="s">
        <v>40</v>
      </c>
      <c r="O117" s="63" t="s">
        <v>141</v>
      </c>
      <c r="P117" s="63" t="s">
        <v>142</v>
      </c>
      <c r="Q117" s="63" t="s">
        <v>143</v>
      </c>
      <c r="R117" s="63" t="s">
        <v>144</v>
      </c>
      <c r="S117" s="63" t="s">
        <v>145</v>
      </c>
      <c r="T117" s="64" t="s">
        <v>146</v>
      </c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63" s="2" customFormat="1" ht="22.9" customHeight="1">
      <c r="A118" s="32"/>
      <c r="B118" s="33"/>
      <c r="C118" s="69" t="s">
        <v>147</v>
      </c>
      <c r="D118" s="32"/>
      <c r="E118" s="32"/>
      <c r="F118" s="32"/>
      <c r="G118" s="32"/>
      <c r="H118" s="32"/>
      <c r="I118" s="96"/>
      <c r="J118" s="144">
        <f>BK118</f>
        <v>0</v>
      </c>
      <c r="K118" s="32"/>
      <c r="L118" s="33"/>
      <c r="M118" s="65"/>
      <c r="N118" s="56"/>
      <c r="O118" s="66"/>
      <c r="P118" s="145">
        <f>P119</f>
        <v>0</v>
      </c>
      <c r="Q118" s="66"/>
      <c r="R118" s="145">
        <f>R119</f>
        <v>0</v>
      </c>
      <c r="S118" s="66"/>
      <c r="T118" s="146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75</v>
      </c>
      <c r="AU118" s="17" t="s">
        <v>109</v>
      </c>
      <c r="BK118" s="147">
        <f>BK119</f>
        <v>0</v>
      </c>
    </row>
    <row r="119" spans="2:63" s="12" customFormat="1" ht="25.9" customHeight="1">
      <c r="B119" s="148"/>
      <c r="D119" s="149" t="s">
        <v>75</v>
      </c>
      <c r="E119" s="150" t="s">
        <v>760</v>
      </c>
      <c r="F119" s="150" t="s">
        <v>761</v>
      </c>
      <c r="I119" s="151"/>
      <c r="J119" s="152">
        <f>BK119</f>
        <v>0</v>
      </c>
      <c r="L119" s="148"/>
      <c r="M119" s="153"/>
      <c r="N119" s="154"/>
      <c r="O119" s="154"/>
      <c r="P119" s="155">
        <f>P120</f>
        <v>0</v>
      </c>
      <c r="Q119" s="154"/>
      <c r="R119" s="155">
        <f>R120</f>
        <v>0</v>
      </c>
      <c r="S119" s="154"/>
      <c r="T119" s="156">
        <f>T120</f>
        <v>0</v>
      </c>
      <c r="AR119" s="149" t="s">
        <v>86</v>
      </c>
      <c r="AT119" s="157" t="s">
        <v>75</v>
      </c>
      <c r="AU119" s="157" t="s">
        <v>76</v>
      </c>
      <c r="AY119" s="149" t="s">
        <v>150</v>
      </c>
      <c r="BK119" s="158">
        <f>BK120</f>
        <v>0</v>
      </c>
    </row>
    <row r="120" spans="2:63" s="12" customFormat="1" ht="22.9" customHeight="1">
      <c r="B120" s="148"/>
      <c r="D120" s="149" t="s">
        <v>75</v>
      </c>
      <c r="E120" s="159" t="s">
        <v>2111</v>
      </c>
      <c r="F120" s="159" t="s">
        <v>93</v>
      </c>
      <c r="I120" s="151"/>
      <c r="J120" s="160">
        <f>BK120</f>
        <v>0</v>
      </c>
      <c r="L120" s="148"/>
      <c r="M120" s="153"/>
      <c r="N120" s="154"/>
      <c r="O120" s="154"/>
      <c r="P120" s="155">
        <f>SUM(P121:P130)</f>
        <v>0</v>
      </c>
      <c r="Q120" s="154"/>
      <c r="R120" s="155">
        <f>SUM(R121:R130)</f>
        <v>0</v>
      </c>
      <c r="S120" s="154"/>
      <c r="T120" s="156">
        <f>SUM(T121:T130)</f>
        <v>0</v>
      </c>
      <c r="AR120" s="149" t="s">
        <v>86</v>
      </c>
      <c r="AT120" s="157" t="s">
        <v>75</v>
      </c>
      <c r="AU120" s="157" t="s">
        <v>84</v>
      </c>
      <c r="AY120" s="149" t="s">
        <v>150</v>
      </c>
      <c r="BK120" s="158">
        <f>SUM(BK121:BK130)</f>
        <v>0</v>
      </c>
    </row>
    <row r="121" spans="1:65" s="2" customFormat="1" ht="44.25" customHeight="1">
      <c r="A121" s="32"/>
      <c r="B121" s="161"/>
      <c r="C121" s="162" t="s">
        <v>84</v>
      </c>
      <c r="D121" s="162" t="s">
        <v>152</v>
      </c>
      <c r="E121" s="163" t="s">
        <v>2112</v>
      </c>
      <c r="F121" s="164" t="s">
        <v>2113</v>
      </c>
      <c r="G121" s="165" t="s">
        <v>1415</v>
      </c>
      <c r="H121" s="166">
        <v>8</v>
      </c>
      <c r="I121" s="167"/>
      <c r="J121" s="168">
        <f>ROUND(I121*H121,2)</f>
        <v>0</v>
      </c>
      <c r="K121" s="169"/>
      <c r="L121" s="33"/>
      <c r="M121" s="170" t="s">
        <v>1</v>
      </c>
      <c r="N121" s="171" t="s">
        <v>41</v>
      </c>
      <c r="O121" s="58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233</v>
      </c>
      <c r="AT121" s="174" t="s">
        <v>152</v>
      </c>
      <c r="AU121" s="174" t="s">
        <v>86</v>
      </c>
      <c r="AY121" s="17" t="s">
        <v>150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7" t="s">
        <v>84</v>
      </c>
      <c r="BK121" s="175">
        <f>ROUND(I121*H121,2)</f>
        <v>0</v>
      </c>
      <c r="BL121" s="17" t="s">
        <v>233</v>
      </c>
      <c r="BM121" s="174" t="s">
        <v>2114</v>
      </c>
    </row>
    <row r="122" spans="1:47" s="2" customFormat="1" ht="39">
      <c r="A122" s="32"/>
      <c r="B122" s="33"/>
      <c r="C122" s="32"/>
      <c r="D122" s="177" t="s">
        <v>335</v>
      </c>
      <c r="E122" s="32"/>
      <c r="F122" s="203" t="s">
        <v>2115</v>
      </c>
      <c r="G122" s="32"/>
      <c r="H122" s="32"/>
      <c r="I122" s="96"/>
      <c r="J122" s="32"/>
      <c r="K122" s="32"/>
      <c r="L122" s="33"/>
      <c r="M122" s="204"/>
      <c r="N122" s="205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335</v>
      </c>
      <c r="AU122" s="17" t="s">
        <v>86</v>
      </c>
    </row>
    <row r="123" spans="1:65" s="2" customFormat="1" ht="21.75" customHeight="1">
      <c r="A123" s="32"/>
      <c r="B123" s="161"/>
      <c r="C123" s="162" t="s">
        <v>86</v>
      </c>
      <c r="D123" s="162" t="s">
        <v>152</v>
      </c>
      <c r="E123" s="163" t="s">
        <v>2116</v>
      </c>
      <c r="F123" s="164" t="s">
        <v>2117</v>
      </c>
      <c r="G123" s="165" t="s">
        <v>179</v>
      </c>
      <c r="H123" s="166">
        <v>8</v>
      </c>
      <c r="I123" s="167"/>
      <c r="J123" s="168">
        <f aca="true" t="shared" si="0" ref="J123:J130">ROUND(I123*H123,2)</f>
        <v>0</v>
      </c>
      <c r="K123" s="169"/>
      <c r="L123" s="33"/>
      <c r="M123" s="170" t="s">
        <v>1</v>
      </c>
      <c r="N123" s="171" t="s">
        <v>41</v>
      </c>
      <c r="O123" s="58"/>
      <c r="P123" s="172">
        <f aca="true" t="shared" si="1" ref="P123:P130">O123*H123</f>
        <v>0</v>
      </c>
      <c r="Q123" s="172">
        <v>0</v>
      </c>
      <c r="R123" s="172">
        <f aca="true" t="shared" si="2" ref="R123:R130">Q123*H123</f>
        <v>0</v>
      </c>
      <c r="S123" s="172">
        <v>0</v>
      </c>
      <c r="T123" s="173">
        <f aca="true" t="shared" si="3" ref="T123:T130"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233</v>
      </c>
      <c r="AT123" s="174" t="s">
        <v>152</v>
      </c>
      <c r="AU123" s="174" t="s">
        <v>86</v>
      </c>
      <c r="AY123" s="17" t="s">
        <v>150</v>
      </c>
      <c r="BE123" s="175">
        <f aca="true" t="shared" si="4" ref="BE123:BE130">IF(N123="základní",J123,0)</f>
        <v>0</v>
      </c>
      <c r="BF123" s="175">
        <f aca="true" t="shared" si="5" ref="BF123:BF130">IF(N123="snížená",J123,0)</f>
        <v>0</v>
      </c>
      <c r="BG123" s="175">
        <f aca="true" t="shared" si="6" ref="BG123:BG130">IF(N123="zákl. přenesená",J123,0)</f>
        <v>0</v>
      </c>
      <c r="BH123" s="175">
        <f aca="true" t="shared" si="7" ref="BH123:BH130">IF(N123="sníž. přenesená",J123,0)</f>
        <v>0</v>
      </c>
      <c r="BI123" s="175">
        <f aca="true" t="shared" si="8" ref="BI123:BI130">IF(N123="nulová",J123,0)</f>
        <v>0</v>
      </c>
      <c r="BJ123" s="17" t="s">
        <v>84</v>
      </c>
      <c r="BK123" s="175">
        <f aca="true" t="shared" si="9" ref="BK123:BK130">ROUND(I123*H123,2)</f>
        <v>0</v>
      </c>
      <c r="BL123" s="17" t="s">
        <v>233</v>
      </c>
      <c r="BM123" s="174" t="s">
        <v>2118</v>
      </c>
    </row>
    <row r="124" spans="1:65" s="2" customFormat="1" ht="16.5" customHeight="1">
      <c r="A124" s="32"/>
      <c r="B124" s="161"/>
      <c r="C124" s="162" t="s">
        <v>164</v>
      </c>
      <c r="D124" s="162" t="s">
        <v>152</v>
      </c>
      <c r="E124" s="163" t="s">
        <v>2119</v>
      </c>
      <c r="F124" s="164" t="s">
        <v>2120</v>
      </c>
      <c r="G124" s="165" t="s">
        <v>179</v>
      </c>
      <c r="H124" s="166">
        <v>7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41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233</v>
      </c>
      <c r="AT124" s="174" t="s">
        <v>152</v>
      </c>
      <c r="AU124" s="174" t="s">
        <v>86</v>
      </c>
      <c r="AY124" s="17" t="s">
        <v>150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84</v>
      </c>
      <c r="BK124" s="175">
        <f t="shared" si="9"/>
        <v>0</v>
      </c>
      <c r="BL124" s="17" t="s">
        <v>233</v>
      </c>
      <c r="BM124" s="174" t="s">
        <v>2121</v>
      </c>
    </row>
    <row r="125" spans="1:65" s="2" customFormat="1" ht="16.5" customHeight="1">
      <c r="A125" s="32"/>
      <c r="B125" s="161"/>
      <c r="C125" s="162" t="s">
        <v>156</v>
      </c>
      <c r="D125" s="162" t="s">
        <v>152</v>
      </c>
      <c r="E125" s="163" t="s">
        <v>2122</v>
      </c>
      <c r="F125" s="164" t="s">
        <v>2123</v>
      </c>
      <c r="G125" s="165" t="s">
        <v>179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41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233</v>
      </c>
      <c r="AT125" s="174" t="s">
        <v>152</v>
      </c>
      <c r="AU125" s="174" t="s">
        <v>86</v>
      </c>
      <c r="AY125" s="17" t="s">
        <v>150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84</v>
      </c>
      <c r="BK125" s="175">
        <f t="shared" si="9"/>
        <v>0</v>
      </c>
      <c r="BL125" s="17" t="s">
        <v>233</v>
      </c>
      <c r="BM125" s="174" t="s">
        <v>2124</v>
      </c>
    </row>
    <row r="126" spans="1:65" s="2" customFormat="1" ht="21.75" customHeight="1">
      <c r="A126" s="32"/>
      <c r="B126" s="161"/>
      <c r="C126" s="162" t="s">
        <v>176</v>
      </c>
      <c r="D126" s="162" t="s">
        <v>152</v>
      </c>
      <c r="E126" s="163" t="s">
        <v>2125</v>
      </c>
      <c r="F126" s="164" t="s">
        <v>2126</v>
      </c>
      <c r="G126" s="165" t="s">
        <v>296</v>
      </c>
      <c r="H126" s="166">
        <v>69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41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233</v>
      </c>
      <c r="AT126" s="174" t="s">
        <v>152</v>
      </c>
      <c r="AU126" s="174" t="s">
        <v>86</v>
      </c>
      <c r="AY126" s="17" t="s">
        <v>150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84</v>
      </c>
      <c r="BK126" s="175">
        <f t="shared" si="9"/>
        <v>0</v>
      </c>
      <c r="BL126" s="17" t="s">
        <v>233</v>
      </c>
      <c r="BM126" s="174" t="s">
        <v>2127</v>
      </c>
    </row>
    <row r="127" spans="1:65" s="2" customFormat="1" ht="21.75" customHeight="1">
      <c r="A127" s="32"/>
      <c r="B127" s="161"/>
      <c r="C127" s="162" t="s">
        <v>182</v>
      </c>
      <c r="D127" s="162" t="s">
        <v>152</v>
      </c>
      <c r="E127" s="163" t="s">
        <v>2128</v>
      </c>
      <c r="F127" s="164" t="s">
        <v>2129</v>
      </c>
      <c r="G127" s="165" t="s">
        <v>155</v>
      </c>
      <c r="H127" s="166">
        <v>68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41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233</v>
      </c>
      <c r="AT127" s="174" t="s">
        <v>152</v>
      </c>
      <c r="AU127" s="174" t="s">
        <v>86</v>
      </c>
      <c r="AY127" s="17" t="s">
        <v>150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84</v>
      </c>
      <c r="BK127" s="175">
        <f t="shared" si="9"/>
        <v>0</v>
      </c>
      <c r="BL127" s="17" t="s">
        <v>233</v>
      </c>
      <c r="BM127" s="174" t="s">
        <v>2130</v>
      </c>
    </row>
    <row r="128" spans="1:65" s="2" customFormat="1" ht="16.5" customHeight="1">
      <c r="A128" s="32"/>
      <c r="B128" s="161"/>
      <c r="C128" s="162" t="s">
        <v>190</v>
      </c>
      <c r="D128" s="162" t="s">
        <v>152</v>
      </c>
      <c r="E128" s="163" t="s">
        <v>2131</v>
      </c>
      <c r="F128" s="164" t="s">
        <v>2132</v>
      </c>
      <c r="G128" s="165" t="s">
        <v>155</v>
      </c>
      <c r="H128" s="166">
        <v>11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41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233</v>
      </c>
      <c r="AT128" s="174" t="s">
        <v>152</v>
      </c>
      <c r="AU128" s="174" t="s">
        <v>86</v>
      </c>
      <c r="AY128" s="17" t="s">
        <v>150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84</v>
      </c>
      <c r="BK128" s="175">
        <f t="shared" si="9"/>
        <v>0</v>
      </c>
      <c r="BL128" s="17" t="s">
        <v>233</v>
      </c>
      <c r="BM128" s="174" t="s">
        <v>2133</v>
      </c>
    </row>
    <row r="129" spans="1:65" s="2" customFormat="1" ht="16.5" customHeight="1">
      <c r="A129" s="32"/>
      <c r="B129" s="161"/>
      <c r="C129" s="162" t="s">
        <v>172</v>
      </c>
      <c r="D129" s="162" t="s">
        <v>152</v>
      </c>
      <c r="E129" s="163" t="s">
        <v>2134</v>
      </c>
      <c r="F129" s="164" t="s">
        <v>2135</v>
      </c>
      <c r="G129" s="165" t="s">
        <v>1415</v>
      </c>
      <c r="H129" s="166">
        <v>1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41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233</v>
      </c>
      <c r="AT129" s="174" t="s">
        <v>152</v>
      </c>
      <c r="AU129" s="174" t="s">
        <v>86</v>
      </c>
      <c r="AY129" s="17" t="s">
        <v>150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84</v>
      </c>
      <c r="BK129" s="175">
        <f t="shared" si="9"/>
        <v>0</v>
      </c>
      <c r="BL129" s="17" t="s">
        <v>233</v>
      </c>
      <c r="BM129" s="174" t="s">
        <v>2136</v>
      </c>
    </row>
    <row r="130" spans="1:65" s="2" customFormat="1" ht="21.75" customHeight="1">
      <c r="A130" s="32"/>
      <c r="B130" s="161"/>
      <c r="C130" s="162" t="s">
        <v>199</v>
      </c>
      <c r="D130" s="162" t="s">
        <v>152</v>
      </c>
      <c r="E130" s="163" t="s">
        <v>2137</v>
      </c>
      <c r="F130" s="164" t="s">
        <v>2138</v>
      </c>
      <c r="G130" s="165" t="s">
        <v>1547</v>
      </c>
      <c r="H130" s="206"/>
      <c r="I130" s="167"/>
      <c r="J130" s="168">
        <f t="shared" si="0"/>
        <v>0</v>
      </c>
      <c r="K130" s="169"/>
      <c r="L130" s="33"/>
      <c r="M130" s="207" t="s">
        <v>1</v>
      </c>
      <c r="N130" s="208" t="s">
        <v>41</v>
      </c>
      <c r="O130" s="209"/>
      <c r="P130" s="210">
        <f t="shared" si="1"/>
        <v>0</v>
      </c>
      <c r="Q130" s="210">
        <v>0</v>
      </c>
      <c r="R130" s="210">
        <f t="shared" si="2"/>
        <v>0</v>
      </c>
      <c r="S130" s="210">
        <v>0</v>
      </c>
      <c r="T130" s="21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233</v>
      </c>
      <c r="AT130" s="174" t="s">
        <v>152</v>
      </c>
      <c r="AU130" s="174" t="s">
        <v>86</v>
      </c>
      <c r="AY130" s="17" t="s">
        <v>150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84</v>
      </c>
      <c r="BK130" s="175">
        <f t="shared" si="9"/>
        <v>0</v>
      </c>
      <c r="BL130" s="17" t="s">
        <v>233</v>
      </c>
      <c r="BM130" s="174" t="s">
        <v>2139</v>
      </c>
    </row>
    <row r="131" spans="1:31" s="2" customFormat="1" ht="6.95" customHeight="1">
      <c r="A131" s="32"/>
      <c r="B131" s="47"/>
      <c r="C131" s="48"/>
      <c r="D131" s="48"/>
      <c r="E131" s="48"/>
      <c r="F131" s="48"/>
      <c r="G131" s="48"/>
      <c r="H131" s="48"/>
      <c r="I131" s="120"/>
      <c r="J131" s="48"/>
      <c r="K131" s="48"/>
      <c r="L131" s="33"/>
      <c r="M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</sheetData>
  <autoFilter ref="C117:K13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tabSelected="1" workbookViewId="0" topLeftCell="A128">
      <selection activeCell="Z138" sqref="Z13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4" t="str">
        <f>'Rekapitulace stavby'!K6</f>
        <v>Realizace úspor energie SOU opravárenské, Králíky</v>
      </c>
      <c r="F7" s="265"/>
      <c r="G7" s="265"/>
      <c r="H7" s="265"/>
      <c r="I7" s="93"/>
      <c r="L7" s="20"/>
    </row>
    <row r="8" spans="1:31" s="2" customFormat="1" ht="12" customHeight="1">
      <c r="A8" s="32"/>
      <c r="B8" s="33"/>
      <c r="C8" s="32"/>
      <c r="D8" s="27" t="s">
        <v>103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2140</v>
      </c>
      <c r="F9" s="263"/>
      <c r="G9" s="263"/>
      <c r="H9" s="263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7. 2. 2020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Pardubický kraj, Komenského nám. 125, Pardubice</v>
      </c>
      <c r="F15" s="32"/>
      <c r="G15" s="32"/>
      <c r="H15" s="32"/>
      <c r="I15" s="9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'Rekapitulace stavby'!E14</f>
        <v>Vyplň údaj</v>
      </c>
      <c r="F18" s="258"/>
      <c r="G18" s="258"/>
      <c r="H18" s="258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Optima spol. s r.o., Žižkova 738, Vysoké Mýto</v>
      </c>
      <c r="F21" s="32"/>
      <c r="G21" s="32"/>
      <c r="H21" s="32"/>
      <c r="I21" s="9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62" t="s">
        <v>1</v>
      </c>
      <c r="F27" s="262"/>
      <c r="G27" s="262"/>
      <c r="H27" s="262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ROUND((SUM(BE120:BE159)),2)</f>
        <v>0</v>
      </c>
      <c r="G33" s="32"/>
      <c r="H33" s="32"/>
      <c r="I33" s="107">
        <v>0.21</v>
      </c>
      <c r="J33" s="106">
        <f>ROUND(((SUM(BE120:BE159))*I33),2)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ROUND((SUM(BF120:BF159)),2)</f>
        <v>0</v>
      </c>
      <c r="G34" s="32"/>
      <c r="H34" s="32"/>
      <c r="I34" s="107">
        <v>0.15</v>
      </c>
      <c r="J34" s="106">
        <f>ROUND(((SUM(BF120:BF159))*I34),2)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ROUND((SUM(BG120:BG159)),2)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ROUND((SUM(BH120:BH159)),2)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ROUND((SUM(BI120:BI159)),2)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4" t="str">
        <f>E7</f>
        <v>Realizace úspor energie SOU opravárenské, Králíky</v>
      </c>
      <c r="F85" s="265"/>
      <c r="G85" s="265"/>
      <c r="H85" s="265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Elektroinstalace - SO-01 Hala dílen</v>
      </c>
      <c r="F87" s="263"/>
      <c r="G87" s="263"/>
      <c r="H87" s="263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7. 2. 2020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24</v>
      </c>
      <c r="D91" s="32"/>
      <c r="E91" s="32"/>
      <c r="F91" s="25" t="str">
        <f>E15</f>
        <v>Pardubický kraj, Komenského nám. 125, Pardubice</v>
      </c>
      <c r="G91" s="32"/>
      <c r="H91" s="32"/>
      <c r="I91" s="97" t="s">
        <v>31</v>
      </c>
      <c r="J91" s="30" t="str">
        <f>E21</f>
        <v>Optima spol. s r.o., Žižkova 738, Vysoké Mýto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106</v>
      </c>
      <c r="D94" s="108"/>
      <c r="E94" s="108"/>
      <c r="F94" s="108"/>
      <c r="G94" s="108"/>
      <c r="H94" s="108"/>
      <c r="I94" s="123"/>
      <c r="J94" s="124" t="s">
        <v>107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108</v>
      </c>
      <c r="D96" s="32"/>
      <c r="E96" s="32"/>
      <c r="F96" s="32"/>
      <c r="G96" s="32"/>
      <c r="H96" s="32"/>
      <c r="I96" s="96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109</v>
      </c>
    </row>
    <row r="97" spans="2:12" s="9" customFormat="1" ht="24.95" customHeight="1">
      <c r="B97" s="126"/>
      <c r="D97" s="127" t="s">
        <v>2141</v>
      </c>
      <c r="E97" s="128"/>
      <c r="F97" s="128"/>
      <c r="G97" s="128"/>
      <c r="H97" s="128"/>
      <c r="I97" s="129"/>
      <c r="J97" s="130">
        <f>J121</f>
        <v>0</v>
      </c>
      <c r="L97" s="126"/>
    </row>
    <row r="98" spans="2:12" s="9" customFormat="1" ht="24.95" customHeight="1">
      <c r="B98" s="126"/>
      <c r="D98" s="127" t="s">
        <v>2142</v>
      </c>
      <c r="E98" s="128"/>
      <c r="F98" s="128"/>
      <c r="G98" s="128"/>
      <c r="H98" s="128"/>
      <c r="I98" s="129"/>
      <c r="J98" s="130">
        <f>J124</f>
        <v>0</v>
      </c>
      <c r="L98" s="126"/>
    </row>
    <row r="99" spans="2:12" s="9" customFormat="1" ht="24.95" customHeight="1">
      <c r="B99" s="126"/>
      <c r="D99" s="127" t="s">
        <v>2143</v>
      </c>
      <c r="E99" s="128"/>
      <c r="F99" s="128"/>
      <c r="G99" s="128"/>
      <c r="H99" s="128"/>
      <c r="I99" s="129"/>
      <c r="J99" s="130">
        <f>J128</f>
        <v>0</v>
      </c>
      <c r="L99" s="126"/>
    </row>
    <row r="100" spans="2:12" s="9" customFormat="1" ht="24.95" customHeight="1">
      <c r="B100" s="126"/>
      <c r="D100" s="127" t="s">
        <v>2144</v>
      </c>
      <c r="E100" s="128"/>
      <c r="F100" s="128"/>
      <c r="G100" s="128"/>
      <c r="H100" s="128"/>
      <c r="I100" s="129"/>
      <c r="J100" s="130">
        <f>J155</f>
        <v>0</v>
      </c>
      <c r="L100" s="126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96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1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135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4" t="str">
        <f>E7</f>
        <v>Realizace úspor energie SOU opravárenské, Králíky</v>
      </c>
      <c r="F110" s="265"/>
      <c r="G110" s="265"/>
      <c r="H110" s="265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103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43" t="str">
        <f>E9</f>
        <v>Elektroinstalace - SO-01 Hala dílen</v>
      </c>
      <c r="F112" s="263"/>
      <c r="G112" s="263"/>
      <c r="H112" s="263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97" t="s">
        <v>22</v>
      </c>
      <c r="J114" s="55" t="str">
        <f>IF(J12="","",J12)</f>
        <v>7. 2. 2020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40.15" customHeight="1">
      <c r="A116" s="32"/>
      <c r="B116" s="33"/>
      <c r="C116" s="27" t="s">
        <v>24</v>
      </c>
      <c r="D116" s="32"/>
      <c r="E116" s="32"/>
      <c r="F116" s="25" t="str">
        <f>E15</f>
        <v>Pardubický kraj, Komenského nám. 125, Pardubice</v>
      </c>
      <c r="G116" s="32"/>
      <c r="H116" s="32"/>
      <c r="I116" s="97" t="s">
        <v>31</v>
      </c>
      <c r="J116" s="30" t="str">
        <f>E21</f>
        <v>Optima spol. s r.o., Žižkova 738, Vysoké Mýto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29</v>
      </c>
      <c r="D117" s="32"/>
      <c r="E117" s="32"/>
      <c r="F117" s="25" t="str">
        <f>IF(E18="","",E18)</f>
        <v>Vyplň údaj</v>
      </c>
      <c r="G117" s="32"/>
      <c r="H117" s="32"/>
      <c r="I117" s="97" t="s">
        <v>33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36"/>
      <c r="B119" s="137"/>
      <c r="C119" s="138" t="s">
        <v>136</v>
      </c>
      <c r="D119" s="139" t="s">
        <v>61</v>
      </c>
      <c r="E119" s="139" t="s">
        <v>57</v>
      </c>
      <c r="F119" s="139" t="s">
        <v>58</v>
      </c>
      <c r="G119" s="139" t="s">
        <v>137</v>
      </c>
      <c r="H119" s="139" t="s">
        <v>138</v>
      </c>
      <c r="I119" s="140" t="s">
        <v>139</v>
      </c>
      <c r="J119" s="141" t="s">
        <v>107</v>
      </c>
      <c r="K119" s="142" t="s">
        <v>140</v>
      </c>
      <c r="L119" s="143"/>
      <c r="M119" s="62" t="s">
        <v>1</v>
      </c>
      <c r="N119" s="63" t="s">
        <v>40</v>
      </c>
      <c r="O119" s="63" t="s">
        <v>141</v>
      </c>
      <c r="P119" s="63" t="s">
        <v>142</v>
      </c>
      <c r="Q119" s="63" t="s">
        <v>143</v>
      </c>
      <c r="R119" s="63" t="s">
        <v>144</v>
      </c>
      <c r="S119" s="63" t="s">
        <v>145</v>
      </c>
      <c r="T119" s="64" t="s">
        <v>146</v>
      </c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</row>
    <row r="120" spans="1:63" s="2" customFormat="1" ht="22.9" customHeight="1">
      <c r="A120" s="32"/>
      <c r="B120" s="33"/>
      <c r="C120" s="69" t="s">
        <v>147</v>
      </c>
      <c r="D120" s="32"/>
      <c r="E120" s="32"/>
      <c r="F120" s="32"/>
      <c r="G120" s="32"/>
      <c r="H120" s="32"/>
      <c r="I120" s="96"/>
      <c r="J120" s="144">
        <f>BK120</f>
        <v>0</v>
      </c>
      <c r="K120" s="32"/>
      <c r="L120" s="33"/>
      <c r="M120" s="65"/>
      <c r="N120" s="56"/>
      <c r="O120" s="66"/>
      <c r="P120" s="145">
        <f>P121+P124+P128+P155</f>
        <v>0</v>
      </c>
      <c r="Q120" s="66"/>
      <c r="R120" s="145">
        <f>R121+R124+R128+R155</f>
        <v>0</v>
      </c>
      <c r="S120" s="66"/>
      <c r="T120" s="146">
        <f>T121+T124+T128+T155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75</v>
      </c>
      <c r="AU120" s="17" t="s">
        <v>109</v>
      </c>
      <c r="BK120" s="147">
        <f>BK121+BK124+BK128+BK155</f>
        <v>0</v>
      </c>
    </row>
    <row r="121" spans="2:63" s="12" customFormat="1" ht="25.9" customHeight="1">
      <c r="B121" s="148"/>
      <c r="D121" s="149" t="s">
        <v>75</v>
      </c>
      <c r="E121" s="150" t="s">
        <v>2145</v>
      </c>
      <c r="F121" s="150" t="s">
        <v>2146</v>
      </c>
      <c r="I121" s="151"/>
      <c r="J121" s="152">
        <f>BK121</f>
        <v>0</v>
      </c>
      <c r="L121" s="148"/>
      <c r="M121" s="153"/>
      <c r="N121" s="154"/>
      <c r="O121" s="154"/>
      <c r="P121" s="155">
        <f>SUM(P122:P123)</f>
        <v>0</v>
      </c>
      <c r="Q121" s="154"/>
      <c r="R121" s="155">
        <f>SUM(R122:R123)</f>
        <v>0</v>
      </c>
      <c r="S121" s="154"/>
      <c r="T121" s="156">
        <f>SUM(T122:T123)</f>
        <v>0</v>
      </c>
      <c r="AR121" s="149" t="s">
        <v>84</v>
      </c>
      <c r="AT121" s="157" t="s">
        <v>75</v>
      </c>
      <c r="AU121" s="157" t="s">
        <v>76</v>
      </c>
      <c r="AY121" s="149" t="s">
        <v>150</v>
      </c>
      <c r="BK121" s="158">
        <f>SUM(BK122:BK123)</f>
        <v>0</v>
      </c>
    </row>
    <row r="122" spans="1:65" s="2" customFormat="1" ht="16.5" customHeight="1">
      <c r="A122" s="32"/>
      <c r="B122" s="161"/>
      <c r="C122" s="162" t="s">
        <v>84</v>
      </c>
      <c r="D122" s="162" t="s">
        <v>152</v>
      </c>
      <c r="E122" s="163" t="s">
        <v>229</v>
      </c>
      <c r="F122" s="164" t="s">
        <v>230</v>
      </c>
      <c r="G122" s="165" t="s">
        <v>155</v>
      </c>
      <c r="H122" s="166">
        <v>10</v>
      </c>
      <c r="I122" s="167"/>
      <c r="J122" s="168">
        <f>ROUND(I122*H122,2)</f>
        <v>0</v>
      </c>
      <c r="K122" s="169"/>
      <c r="L122" s="33"/>
      <c r="M122" s="170" t="s">
        <v>1</v>
      </c>
      <c r="N122" s="171" t="s">
        <v>41</v>
      </c>
      <c r="O122" s="58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156</v>
      </c>
      <c r="AT122" s="174" t="s">
        <v>152</v>
      </c>
      <c r="AU122" s="174" t="s">
        <v>84</v>
      </c>
      <c r="AY122" s="17" t="s">
        <v>150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7" t="s">
        <v>84</v>
      </c>
      <c r="BK122" s="175">
        <f>ROUND(I122*H122,2)</f>
        <v>0</v>
      </c>
      <c r="BL122" s="17" t="s">
        <v>156</v>
      </c>
      <c r="BM122" s="174" t="s">
        <v>86</v>
      </c>
    </row>
    <row r="123" spans="1:65" s="2" customFormat="1" ht="21.75" customHeight="1">
      <c r="A123" s="32"/>
      <c r="B123" s="161"/>
      <c r="C123" s="162" t="s">
        <v>86</v>
      </c>
      <c r="D123" s="162" t="s">
        <v>152</v>
      </c>
      <c r="E123" s="163" t="s">
        <v>2147</v>
      </c>
      <c r="F123" s="164" t="s">
        <v>2148</v>
      </c>
      <c r="G123" s="165" t="s">
        <v>155</v>
      </c>
      <c r="H123" s="166">
        <v>10</v>
      </c>
      <c r="I123" s="167"/>
      <c r="J123" s="168">
        <f>ROUND(I123*H123,2)</f>
        <v>0</v>
      </c>
      <c r="K123" s="169"/>
      <c r="L123" s="33"/>
      <c r="M123" s="170" t="s">
        <v>1</v>
      </c>
      <c r="N123" s="171" t="s">
        <v>41</v>
      </c>
      <c r="O123" s="58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156</v>
      </c>
      <c r="AT123" s="174" t="s">
        <v>152</v>
      </c>
      <c r="AU123" s="174" t="s">
        <v>84</v>
      </c>
      <c r="AY123" s="17" t="s">
        <v>150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7" t="s">
        <v>84</v>
      </c>
      <c r="BK123" s="175">
        <f>ROUND(I123*H123,2)</f>
        <v>0</v>
      </c>
      <c r="BL123" s="17" t="s">
        <v>156</v>
      </c>
      <c r="BM123" s="174" t="s">
        <v>156</v>
      </c>
    </row>
    <row r="124" spans="2:63" s="12" customFormat="1" ht="25.9" customHeight="1">
      <c r="B124" s="148"/>
      <c r="D124" s="149" t="s">
        <v>75</v>
      </c>
      <c r="E124" s="150" t="s">
        <v>2149</v>
      </c>
      <c r="F124" s="150" t="s">
        <v>2150</v>
      </c>
      <c r="I124" s="151"/>
      <c r="J124" s="152">
        <f>BK124</f>
        <v>0</v>
      </c>
      <c r="L124" s="148"/>
      <c r="M124" s="153"/>
      <c r="N124" s="154"/>
      <c r="O124" s="154"/>
      <c r="P124" s="155">
        <f>SUM(P125:P127)</f>
        <v>0</v>
      </c>
      <c r="Q124" s="154"/>
      <c r="R124" s="155">
        <f>SUM(R125:R127)</f>
        <v>0</v>
      </c>
      <c r="S124" s="154"/>
      <c r="T124" s="156">
        <f>SUM(T125:T127)</f>
        <v>0</v>
      </c>
      <c r="AR124" s="149" t="s">
        <v>84</v>
      </c>
      <c r="AT124" s="157" t="s">
        <v>75</v>
      </c>
      <c r="AU124" s="157" t="s">
        <v>76</v>
      </c>
      <c r="AY124" s="149" t="s">
        <v>150</v>
      </c>
      <c r="BK124" s="158">
        <f>SUM(BK125:BK127)</f>
        <v>0</v>
      </c>
    </row>
    <row r="125" spans="1:65" s="2" customFormat="1" ht="21.75" customHeight="1">
      <c r="A125" s="32"/>
      <c r="B125" s="161"/>
      <c r="C125" s="162" t="s">
        <v>164</v>
      </c>
      <c r="D125" s="162" t="s">
        <v>152</v>
      </c>
      <c r="E125" s="163" t="s">
        <v>2151</v>
      </c>
      <c r="F125" s="164" t="s">
        <v>2152</v>
      </c>
      <c r="G125" s="165" t="s">
        <v>296</v>
      </c>
      <c r="H125" s="166">
        <v>56</v>
      </c>
      <c r="I125" s="167"/>
      <c r="J125" s="168">
        <f>ROUND(I125*H125,2)</f>
        <v>0</v>
      </c>
      <c r="K125" s="169"/>
      <c r="L125" s="33"/>
      <c r="M125" s="170" t="s">
        <v>1</v>
      </c>
      <c r="N125" s="171" t="s">
        <v>41</v>
      </c>
      <c r="O125" s="58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156</v>
      </c>
      <c r="AT125" s="174" t="s">
        <v>152</v>
      </c>
      <c r="AU125" s="174" t="s">
        <v>84</v>
      </c>
      <c r="AY125" s="17" t="s">
        <v>150</v>
      </c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7" t="s">
        <v>84</v>
      </c>
      <c r="BK125" s="175">
        <f>ROUND(I125*H125,2)</f>
        <v>0</v>
      </c>
      <c r="BL125" s="17" t="s">
        <v>156</v>
      </c>
      <c r="BM125" s="174" t="s">
        <v>182</v>
      </c>
    </row>
    <row r="126" spans="1:65" s="2" customFormat="1" ht="21.75" customHeight="1">
      <c r="A126" s="32"/>
      <c r="B126" s="161"/>
      <c r="C126" s="162" t="s">
        <v>156</v>
      </c>
      <c r="D126" s="162" t="s">
        <v>152</v>
      </c>
      <c r="E126" s="163" t="s">
        <v>2153</v>
      </c>
      <c r="F126" s="164" t="s">
        <v>2154</v>
      </c>
      <c r="G126" s="165" t="s">
        <v>296</v>
      </c>
      <c r="H126" s="166">
        <v>44</v>
      </c>
      <c r="I126" s="167"/>
      <c r="J126" s="168">
        <f>ROUND(I126*H126,2)</f>
        <v>0</v>
      </c>
      <c r="K126" s="169"/>
      <c r="L126" s="33"/>
      <c r="M126" s="170" t="s">
        <v>1</v>
      </c>
      <c r="N126" s="171" t="s">
        <v>41</v>
      </c>
      <c r="O126" s="58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156</v>
      </c>
      <c r="AT126" s="174" t="s">
        <v>152</v>
      </c>
      <c r="AU126" s="174" t="s">
        <v>84</v>
      </c>
      <c r="AY126" s="17" t="s">
        <v>150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7" t="s">
        <v>84</v>
      </c>
      <c r="BK126" s="175">
        <f>ROUND(I126*H126,2)</f>
        <v>0</v>
      </c>
      <c r="BL126" s="17" t="s">
        <v>156</v>
      </c>
      <c r="BM126" s="174" t="s">
        <v>172</v>
      </c>
    </row>
    <row r="127" spans="1:65" s="2" customFormat="1" ht="16.5" customHeight="1">
      <c r="A127" s="32"/>
      <c r="B127" s="161"/>
      <c r="C127" s="162" t="s">
        <v>176</v>
      </c>
      <c r="D127" s="162" t="s">
        <v>152</v>
      </c>
      <c r="E127" s="163" t="s">
        <v>2155</v>
      </c>
      <c r="F127" s="164" t="s">
        <v>2156</v>
      </c>
      <c r="G127" s="165" t="s">
        <v>2157</v>
      </c>
      <c r="H127" s="166">
        <v>1</v>
      </c>
      <c r="I127" s="167"/>
      <c r="J127" s="168">
        <f>ROUND(I127*H127,2)</f>
        <v>0</v>
      </c>
      <c r="K127" s="169"/>
      <c r="L127" s="33"/>
      <c r="M127" s="170" t="s">
        <v>1</v>
      </c>
      <c r="N127" s="171" t="s">
        <v>41</v>
      </c>
      <c r="O127" s="58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156</v>
      </c>
      <c r="AT127" s="174" t="s">
        <v>152</v>
      </c>
      <c r="AU127" s="174" t="s">
        <v>84</v>
      </c>
      <c r="AY127" s="17" t="s">
        <v>150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7" t="s">
        <v>84</v>
      </c>
      <c r="BK127" s="175">
        <f>ROUND(I127*H127,2)</f>
        <v>0</v>
      </c>
      <c r="BL127" s="17" t="s">
        <v>156</v>
      </c>
      <c r="BM127" s="174" t="s">
        <v>205</v>
      </c>
    </row>
    <row r="128" spans="2:63" s="12" customFormat="1" ht="25.9" customHeight="1">
      <c r="B128" s="148"/>
      <c r="D128" s="149" t="s">
        <v>75</v>
      </c>
      <c r="E128" s="150" t="s">
        <v>2158</v>
      </c>
      <c r="F128" s="150" t="s">
        <v>2159</v>
      </c>
      <c r="I128" s="151"/>
      <c r="J128" s="152">
        <f>BK128</f>
        <v>0</v>
      </c>
      <c r="L128" s="148"/>
      <c r="M128" s="153"/>
      <c r="N128" s="154"/>
      <c r="O128" s="154"/>
      <c r="P128" s="155">
        <f>SUM(P129:P154)</f>
        <v>0</v>
      </c>
      <c r="Q128" s="154"/>
      <c r="R128" s="155">
        <f>SUM(R129:R154)</f>
        <v>0</v>
      </c>
      <c r="S128" s="154"/>
      <c r="T128" s="156">
        <f>SUM(T129:T154)</f>
        <v>0</v>
      </c>
      <c r="AR128" s="149" t="s">
        <v>86</v>
      </c>
      <c r="AT128" s="157" t="s">
        <v>75</v>
      </c>
      <c r="AU128" s="157" t="s">
        <v>76</v>
      </c>
      <c r="AY128" s="149" t="s">
        <v>150</v>
      </c>
      <c r="BK128" s="158">
        <f>SUM(BK129:BK154)</f>
        <v>0</v>
      </c>
    </row>
    <row r="129" spans="1:65" s="2" customFormat="1" ht="16.5" customHeight="1">
      <c r="A129" s="32"/>
      <c r="B129" s="161"/>
      <c r="C129" s="185" t="s">
        <v>182</v>
      </c>
      <c r="D129" s="185" t="s">
        <v>168</v>
      </c>
      <c r="E129" s="186" t="s">
        <v>2160</v>
      </c>
      <c r="F129" s="187" t="s">
        <v>2161</v>
      </c>
      <c r="G129" s="188" t="s">
        <v>296</v>
      </c>
      <c r="H129" s="189">
        <v>18</v>
      </c>
      <c r="I129" s="190"/>
      <c r="J129" s="191">
        <f aca="true" t="shared" si="0" ref="J129:J154">ROUND(I129*H129,2)</f>
        <v>0</v>
      </c>
      <c r="K129" s="192"/>
      <c r="L129" s="193"/>
      <c r="M129" s="194" t="s">
        <v>1</v>
      </c>
      <c r="N129" s="195" t="s">
        <v>41</v>
      </c>
      <c r="O129" s="58"/>
      <c r="P129" s="172">
        <f aca="true" t="shared" si="1" ref="P129:P154">O129*H129</f>
        <v>0</v>
      </c>
      <c r="Q129" s="172">
        <v>0</v>
      </c>
      <c r="R129" s="172">
        <f aca="true" t="shared" si="2" ref="R129:R154">Q129*H129</f>
        <v>0</v>
      </c>
      <c r="S129" s="172">
        <v>0</v>
      </c>
      <c r="T129" s="173">
        <f aca="true" t="shared" si="3" ref="T129:T154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342</v>
      </c>
      <c r="AT129" s="174" t="s">
        <v>168</v>
      </c>
      <c r="AU129" s="174" t="s">
        <v>84</v>
      </c>
      <c r="AY129" s="17" t="s">
        <v>150</v>
      </c>
      <c r="BE129" s="175">
        <f aca="true" t="shared" si="4" ref="BE129:BE154">IF(N129="základní",J129,0)</f>
        <v>0</v>
      </c>
      <c r="BF129" s="175">
        <f aca="true" t="shared" si="5" ref="BF129:BF154">IF(N129="snížená",J129,0)</f>
        <v>0</v>
      </c>
      <c r="BG129" s="175">
        <f aca="true" t="shared" si="6" ref="BG129:BG154">IF(N129="zákl. přenesená",J129,0)</f>
        <v>0</v>
      </c>
      <c r="BH129" s="175">
        <f aca="true" t="shared" si="7" ref="BH129:BH154">IF(N129="sníž. přenesená",J129,0)</f>
        <v>0</v>
      </c>
      <c r="BI129" s="175">
        <f aca="true" t="shared" si="8" ref="BI129:BI154">IF(N129="nulová",J129,0)</f>
        <v>0</v>
      </c>
      <c r="BJ129" s="17" t="s">
        <v>84</v>
      </c>
      <c r="BK129" s="175">
        <f aca="true" t="shared" si="9" ref="BK129:BK154">ROUND(I129*H129,2)</f>
        <v>0</v>
      </c>
      <c r="BL129" s="17" t="s">
        <v>233</v>
      </c>
      <c r="BM129" s="174" t="s">
        <v>213</v>
      </c>
    </row>
    <row r="130" spans="1:65" s="2" customFormat="1" ht="16.5" customHeight="1">
      <c r="A130" s="32"/>
      <c r="B130" s="161"/>
      <c r="C130" s="185" t="s">
        <v>190</v>
      </c>
      <c r="D130" s="185" t="s">
        <v>168</v>
      </c>
      <c r="E130" s="186" t="s">
        <v>2162</v>
      </c>
      <c r="F130" s="187" t="s">
        <v>2163</v>
      </c>
      <c r="G130" s="188" t="s">
        <v>296</v>
      </c>
      <c r="H130" s="189">
        <v>132</v>
      </c>
      <c r="I130" s="190"/>
      <c r="J130" s="191">
        <f t="shared" si="0"/>
        <v>0</v>
      </c>
      <c r="K130" s="192"/>
      <c r="L130" s="193"/>
      <c r="M130" s="194" t="s">
        <v>1</v>
      </c>
      <c r="N130" s="195" t="s">
        <v>41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342</v>
      </c>
      <c r="AT130" s="174" t="s">
        <v>168</v>
      </c>
      <c r="AU130" s="174" t="s">
        <v>84</v>
      </c>
      <c r="AY130" s="17" t="s">
        <v>150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84</v>
      </c>
      <c r="BK130" s="175">
        <f t="shared" si="9"/>
        <v>0</v>
      </c>
      <c r="BL130" s="17" t="s">
        <v>233</v>
      </c>
      <c r="BM130" s="174" t="s">
        <v>225</v>
      </c>
    </row>
    <row r="131" spans="1:65" s="2" customFormat="1" ht="16.5" customHeight="1">
      <c r="A131" s="32"/>
      <c r="B131" s="161"/>
      <c r="C131" s="185" t="s">
        <v>172</v>
      </c>
      <c r="D131" s="185" t="s">
        <v>168</v>
      </c>
      <c r="E131" s="186" t="s">
        <v>2164</v>
      </c>
      <c r="F131" s="187" t="s">
        <v>2165</v>
      </c>
      <c r="G131" s="188" t="s">
        <v>296</v>
      </c>
      <c r="H131" s="189">
        <v>11</v>
      </c>
      <c r="I131" s="190"/>
      <c r="J131" s="191">
        <f t="shared" si="0"/>
        <v>0</v>
      </c>
      <c r="K131" s="192"/>
      <c r="L131" s="193"/>
      <c r="M131" s="194" t="s">
        <v>1</v>
      </c>
      <c r="N131" s="195" t="s">
        <v>41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342</v>
      </c>
      <c r="AT131" s="174" t="s">
        <v>168</v>
      </c>
      <c r="AU131" s="174" t="s">
        <v>84</v>
      </c>
      <c r="AY131" s="17" t="s">
        <v>150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84</v>
      </c>
      <c r="BK131" s="175">
        <f t="shared" si="9"/>
        <v>0</v>
      </c>
      <c r="BL131" s="17" t="s">
        <v>233</v>
      </c>
      <c r="BM131" s="174" t="s">
        <v>233</v>
      </c>
    </row>
    <row r="132" spans="1:65" s="2" customFormat="1" ht="16.5" customHeight="1">
      <c r="A132" s="32"/>
      <c r="B132" s="161"/>
      <c r="C132" s="185" t="s">
        <v>199</v>
      </c>
      <c r="D132" s="185" t="s">
        <v>168</v>
      </c>
      <c r="E132" s="186" t="s">
        <v>2166</v>
      </c>
      <c r="F132" s="187" t="s">
        <v>2167</v>
      </c>
      <c r="G132" s="188" t="s">
        <v>296</v>
      </c>
      <c r="H132" s="189">
        <v>124</v>
      </c>
      <c r="I132" s="190"/>
      <c r="J132" s="191">
        <f t="shared" si="0"/>
        <v>0</v>
      </c>
      <c r="K132" s="192"/>
      <c r="L132" s="193"/>
      <c r="M132" s="194" t="s">
        <v>1</v>
      </c>
      <c r="N132" s="195" t="s">
        <v>41</v>
      </c>
      <c r="O132" s="58"/>
      <c r="P132" s="172">
        <f t="shared" si="1"/>
        <v>0</v>
      </c>
      <c r="Q132" s="172">
        <v>0</v>
      </c>
      <c r="R132" s="172">
        <f t="shared" si="2"/>
        <v>0</v>
      </c>
      <c r="S132" s="172">
        <v>0</v>
      </c>
      <c r="T132" s="17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342</v>
      </c>
      <c r="AT132" s="174" t="s">
        <v>168</v>
      </c>
      <c r="AU132" s="174" t="s">
        <v>84</v>
      </c>
      <c r="AY132" s="17" t="s">
        <v>150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84</v>
      </c>
      <c r="BK132" s="175">
        <f t="shared" si="9"/>
        <v>0</v>
      </c>
      <c r="BL132" s="17" t="s">
        <v>233</v>
      </c>
      <c r="BM132" s="174" t="s">
        <v>242</v>
      </c>
    </row>
    <row r="133" spans="1:65" s="2" customFormat="1" ht="16.5" customHeight="1">
      <c r="A133" s="32"/>
      <c r="B133" s="161"/>
      <c r="C133" s="185" t="s">
        <v>205</v>
      </c>
      <c r="D133" s="185" t="s">
        <v>168</v>
      </c>
      <c r="E133" s="186" t="s">
        <v>2168</v>
      </c>
      <c r="F133" s="187" t="s">
        <v>2169</v>
      </c>
      <c r="G133" s="188" t="s">
        <v>179</v>
      </c>
      <c r="H133" s="189">
        <v>16</v>
      </c>
      <c r="I133" s="190"/>
      <c r="J133" s="191">
        <f t="shared" si="0"/>
        <v>0</v>
      </c>
      <c r="K133" s="192"/>
      <c r="L133" s="193"/>
      <c r="M133" s="194" t="s">
        <v>1</v>
      </c>
      <c r="N133" s="195" t="s">
        <v>41</v>
      </c>
      <c r="O133" s="58"/>
      <c r="P133" s="172">
        <f t="shared" si="1"/>
        <v>0</v>
      </c>
      <c r="Q133" s="172">
        <v>0</v>
      </c>
      <c r="R133" s="172">
        <f t="shared" si="2"/>
        <v>0</v>
      </c>
      <c r="S133" s="172">
        <v>0</v>
      </c>
      <c r="T133" s="17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342</v>
      </c>
      <c r="AT133" s="174" t="s">
        <v>168</v>
      </c>
      <c r="AU133" s="174" t="s">
        <v>84</v>
      </c>
      <c r="AY133" s="17" t="s">
        <v>150</v>
      </c>
      <c r="BE133" s="175">
        <f t="shared" si="4"/>
        <v>0</v>
      </c>
      <c r="BF133" s="175">
        <f t="shared" si="5"/>
        <v>0</v>
      </c>
      <c r="BG133" s="175">
        <f t="shared" si="6"/>
        <v>0</v>
      </c>
      <c r="BH133" s="175">
        <f t="shared" si="7"/>
        <v>0</v>
      </c>
      <c r="BI133" s="175">
        <f t="shared" si="8"/>
        <v>0</v>
      </c>
      <c r="BJ133" s="17" t="s">
        <v>84</v>
      </c>
      <c r="BK133" s="175">
        <f t="shared" si="9"/>
        <v>0</v>
      </c>
      <c r="BL133" s="17" t="s">
        <v>233</v>
      </c>
      <c r="BM133" s="174" t="s">
        <v>269</v>
      </c>
    </row>
    <row r="134" spans="1:65" s="2" customFormat="1" ht="16.5" customHeight="1">
      <c r="A134" s="32"/>
      <c r="B134" s="161"/>
      <c r="C134" s="185" t="s">
        <v>209</v>
      </c>
      <c r="D134" s="185" t="s">
        <v>168</v>
      </c>
      <c r="E134" s="186" t="s">
        <v>2170</v>
      </c>
      <c r="F134" s="187" t="s">
        <v>2171</v>
      </c>
      <c r="G134" s="188" t="s">
        <v>179</v>
      </c>
      <c r="H134" s="189">
        <v>8</v>
      </c>
      <c r="I134" s="190"/>
      <c r="J134" s="191">
        <f t="shared" si="0"/>
        <v>0</v>
      </c>
      <c r="K134" s="192"/>
      <c r="L134" s="193"/>
      <c r="M134" s="194" t="s">
        <v>1</v>
      </c>
      <c r="N134" s="195" t="s">
        <v>41</v>
      </c>
      <c r="O134" s="58"/>
      <c r="P134" s="172">
        <f t="shared" si="1"/>
        <v>0</v>
      </c>
      <c r="Q134" s="172">
        <v>0</v>
      </c>
      <c r="R134" s="172">
        <f t="shared" si="2"/>
        <v>0</v>
      </c>
      <c r="S134" s="172">
        <v>0</v>
      </c>
      <c r="T134" s="17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342</v>
      </c>
      <c r="AT134" s="174" t="s">
        <v>168</v>
      </c>
      <c r="AU134" s="174" t="s">
        <v>84</v>
      </c>
      <c r="AY134" s="17" t="s">
        <v>150</v>
      </c>
      <c r="BE134" s="175">
        <f t="shared" si="4"/>
        <v>0</v>
      </c>
      <c r="BF134" s="175">
        <f t="shared" si="5"/>
        <v>0</v>
      </c>
      <c r="BG134" s="175">
        <f t="shared" si="6"/>
        <v>0</v>
      </c>
      <c r="BH134" s="175">
        <f t="shared" si="7"/>
        <v>0</v>
      </c>
      <c r="BI134" s="175">
        <f t="shared" si="8"/>
        <v>0</v>
      </c>
      <c r="BJ134" s="17" t="s">
        <v>84</v>
      </c>
      <c r="BK134" s="175">
        <f t="shared" si="9"/>
        <v>0</v>
      </c>
      <c r="BL134" s="17" t="s">
        <v>233</v>
      </c>
      <c r="BM134" s="174" t="s">
        <v>280</v>
      </c>
    </row>
    <row r="135" spans="1:65" s="2" customFormat="1" ht="21.75" customHeight="1">
      <c r="A135" s="32"/>
      <c r="B135" s="161"/>
      <c r="C135" s="162" t="s">
        <v>213</v>
      </c>
      <c r="D135" s="162" t="s">
        <v>152</v>
      </c>
      <c r="E135" s="163" t="s">
        <v>2172</v>
      </c>
      <c r="F135" s="164" t="s">
        <v>2173</v>
      </c>
      <c r="G135" s="165" t="s">
        <v>296</v>
      </c>
      <c r="H135" s="166">
        <v>16</v>
      </c>
      <c r="I135" s="167"/>
      <c r="J135" s="168">
        <f t="shared" si="0"/>
        <v>0</v>
      </c>
      <c r="K135" s="169"/>
      <c r="L135" s="33"/>
      <c r="M135" s="170" t="s">
        <v>1</v>
      </c>
      <c r="N135" s="171" t="s">
        <v>41</v>
      </c>
      <c r="O135" s="58"/>
      <c r="P135" s="172">
        <f t="shared" si="1"/>
        <v>0</v>
      </c>
      <c r="Q135" s="172">
        <v>0</v>
      </c>
      <c r="R135" s="172">
        <f t="shared" si="2"/>
        <v>0</v>
      </c>
      <c r="S135" s="172">
        <v>0</v>
      </c>
      <c r="T135" s="17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233</v>
      </c>
      <c r="AT135" s="174" t="s">
        <v>152</v>
      </c>
      <c r="AU135" s="174" t="s">
        <v>84</v>
      </c>
      <c r="AY135" s="17" t="s">
        <v>150</v>
      </c>
      <c r="BE135" s="175">
        <f t="shared" si="4"/>
        <v>0</v>
      </c>
      <c r="BF135" s="175">
        <f t="shared" si="5"/>
        <v>0</v>
      </c>
      <c r="BG135" s="175">
        <f t="shared" si="6"/>
        <v>0</v>
      </c>
      <c r="BH135" s="175">
        <f t="shared" si="7"/>
        <v>0</v>
      </c>
      <c r="BI135" s="175">
        <f t="shared" si="8"/>
        <v>0</v>
      </c>
      <c r="BJ135" s="17" t="s">
        <v>84</v>
      </c>
      <c r="BK135" s="175">
        <f t="shared" si="9"/>
        <v>0</v>
      </c>
      <c r="BL135" s="17" t="s">
        <v>233</v>
      </c>
      <c r="BM135" s="174" t="s">
        <v>300</v>
      </c>
    </row>
    <row r="136" spans="1:65" s="2" customFormat="1" ht="16.5" customHeight="1">
      <c r="A136" s="32"/>
      <c r="B136" s="161"/>
      <c r="C136" s="162" t="s">
        <v>219</v>
      </c>
      <c r="D136" s="162" t="s">
        <v>152</v>
      </c>
      <c r="E136" s="163" t="s">
        <v>2174</v>
      </c>
      <c r="F136" s="164" t="s">
        <v>2175</v>
      </c>
      <c r="G136" s="165" t="s">
        <v>179</v>
      </c>
      <c r="H136" s="166">
        <v>8</v>
      </c>
      <c r="I136" s="167"/>
      <c r="J136" s="168">
        <f t="shared" si="0"/>
        <v>0</v>
      </c>
      <c r="K136" s="169"/>
      <c r="L136" s="33"/>
      <c r="M136" s="170" t="s">
        <v>1</v>
      </c>
      <c r="N136" s="171" t="s">
        <v>41</v>
      </c>
      <c r="O136" s="58"/>
      <c r="P136" s="172">
        <f t="shared" si="1"/>
        <v>0</v>
      </c>
      <c r="Q136" s="172">
        <v>0</v>
      </c>
      <c r="R136" s="172">
        <f t="shared" si="2"/>
        <v>0</v>
      </c>
      <c r="S136" s="172">
        <v>0</v>
      </c>
      <c r="T136" s="17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233</v>
      </c>
      <c r="AT136" s="174" t="s">
        <v>152</v>
      </c>
      <c r="AU136" s="174" t="s">
        <v>84</v>
      </c>
      <c r="AY136" s="17" t="s">
        <v>150</v>
      </c>
      <c r="BE136" s="175">
        <f t="shared" si="4"/>
        <v>0</v>
      </c>
      <c r="BF136" s="175">
        <f t="shared" si="5"/>
        <v>0</v>
      </c>
      <c r="BG136" s="175">
        <f t="shared" si="6"/>
        <v>0</v>
      </c>
      <c r="BH136" s="175">
        <f t="shared" si="7"/>
        <v>0</v>
      </c>
      <c r="BI136" s="175">
        <f t="shared" si="8"/>
        <v>0</v>
      </c>
      <c r="BJ136" s="17" t="s">
        <v>84</v>
      </c>
      <c r="BK136" s="175">
        <f t="shared" si="9"/>
        <v>0</v>
      </c>
      <c r="BL136" s="17" t="s">
        <v>233</v>
      </c>
      <c r="BM136" s="174" t="s">
        <v>310</v>
      </c>
    </row>
    <row r="137" spans="1:65" s="2" customFormat="1" ht="151.5" customHeight="1">
      <c r="A137" s="32"/>
      <c r="B137" s="161"/>
      <c r="C137" s="162" t="s">
        <v>225</v>
      </c>
      <c r="D137" s="162" t="s">
        <v>152</v>
      </c>
      <c r="E137" s="163" t="s">
        <v>2176</v>
      </c>
      <c r="F137" s="164" t="s">
        <v>2277</v>
      </c>
      <c r="G137" s="165" t="s">
        <v>179</v>
      </c>
      <c r="H137" s="166">
        <v>30</v>
      </c>
      <c r="I137" s="167"/>
      <c r="J137" s="168">
        <f t="shared" si="0"/>
        <v>0</v>
      </c>
      <c r="K137" s="169"/>
      <c r="L137" s="33"/>
      <c r="M137" s="170" t="s">
        <v>1</v>
      </c>
      <c r="N137" s="171" t="s">
        <v>41</v>
      </c>
      <c r="O137" s="58"/>
      <c r="P137" s="172">
        <f t="shared" si="1"/>
        <v>0</v>
      </c>
      <c r="Q137" s="172">
        <v>0</v>
      </c>
      <c r="R137" s="172">
        <f t="shared" si="2"/>
        <v>0</v>
      </c>
      <c r="S137" s="172">
        <v>0</v>
      </c>
      <c r="T137" s="17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233</v>
      </c>
      <c r="AT137" s="174" t="s">
        <v>152</v>
      </c>
      <c r="AU137" s="174" t="s">
        <v>84</v>
      </c>
      <c r="AY137" s="17" t="s">
        <v>150</v>
      </c>
      <c r="BE137" s="175">
        <f t="shared" si="4"/>
        <v>0</v>
      </c>
      <c r="BF137" s="175">
        <f t="shared" si="5"/>
        <v>0</v>
      </c>
      <c r="BG137" s="175">
        <f t="shared" si="6"/>
        <v>0</v>
      </c>
      <c r="BH137" s="175">
        <f t="shared" si="7"/>
        <v>0</v>
      </c>
      <c r="BI137" s="175">
        <f t="shared" si="8"/>
        <v>0</v>
      </c>
      <c r="BJ137" s="17" t="s">
        <v>84</v>
      </c>
      <c r="BK137" s="175">
        <f t="shared" si="9"/>
        <v>0</v>
      </c>
      <c r="BL137" s="17" t="s">
        <v>233</v>
      </c>
      <c r="BM137" s="174" t="s">
        <v>321</v>
      </c>
    </row>
    <row r="138" spans="1:65" s="2" customFormat="1" ht="21.75" customHeight="1">
      <c r="A138" s="32"/>
      <c r="B138" s="161"/>
      <c r="C138" s="162" t="s">
        <v>8</v>
      </c>
      <c r="D138" s="162" t="s">
        <v>152</v>
      </c>
      <c r="E138" s="163" t="s">
        <v>2177</v>
      </c>
      <c r="F138" s="164" t="s">
        <v>2178</v>
      </c>
      <c r="G138" s="165" t="s">
        <v>296</v>
      </c>
      <c r="H138" s="166">
        <v>124</v>
      </c>
      <c r="I138" s="167"/>
      <c r="J138" s="168">
        <f t="shared" si="0"/>
        <v>0</v>
      </c>
      <c r="K138" s="169"/>
      <c r="L138" s="33"/>
      <c r="M138" s="170" t="s">
        <v>1</v>
      </c>
      <c r="N138" s="171" t="s">
        <v>41</v>
      </c>
      <c r="O138" s="58"/>
      <c r="P138" s="172">
        <f t="shared" si="1"/>
        <v>0</v>
      </c>
      <c r="Q138" s="172">
        <v>0</v>
      </c>
      <c r="R138" s="172">
        <f t="shared" si="2"/>
        <v>0</v>
      </c>
      <c r="S138" s="172">
        <v>0</v>
      </c>
      <c r="T138" s="17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233</v>
      </c>
      <c r="AT138" s="174" t="s">
        <v>152</v>
      </c>
      <c r="AU138" s="174" t="s">
        <v>84</v>
      </c>
      <c r="AY138" s="17" t="s">
        <v>150</v>
      </c>
      <c r="BE138" s="175">
        <f t="shared" si="4"/>
        <v>0</v>
      </c>
      <c r="BF138" s="175">
        <f t="shared" si="5"/>
        <v>0</v>
      </c>
      <c r="BG138" s="175">
        <f t="shared" si="6"/>
        <v>0</v>
      </c>
      <c r="BH138" s="175">
        <f t="shared" si="7"/>
        <v>0</v>
      </c>
      <c r="BI138" s="175">
        <f t="shared" si="8"/>
        <v>0</v>
      </c>
      <c r="BJ138" s="17" t="s">
        <v>84</v>
      </c>
      <c r="BK138" s="175">
        <f t="shared" si="9"/>
        <v>0</v>
      </c>
      <c r="BL138" s="17" t="s">
        <v>233</v>
      </c>
      <c r="BM138" s="174" t="s">
        <v>331</v>
      </c>
    </row>
    <row r="139" spans="1:65" s="2" customFormat="1" ht="16.5" customHeight="1">
      <c r="A139" s="32"/>
      <c r="B139" s="161"/>
      <c r="C139" s="162" t="s">
        <v>233</v>
      </c>
      <c r="D139" s="162" t="s">
        <v>152</v>
      </c>
      <c r="E139" s="163" t="s">
        <v>2179</v>
      </c>
      <c r="F139" s="164" t="s">
        <v>2180</v>
      </c>
      <c r="G139" s="165" t="s">
        <v>296</v>
      </c>
      <c r="H139" s="166">
        <v>161</v>
      </c>
      <c r="I139" s="167"/>
      <c r="J139" s="168">
        <f t="shared" si="0"/>
        <v>0</v>
      </c>
      <c r="K139" s="169"/>
      <c r="L139" s="33"/>
      <c r="M139" s="170" t="s">
        <v>1</v>
      </c>
      <c r="N139" s="171" t="s">
        <v>41</v>
      </c>
      <c r="O139" s="58"/>
      <c r="P139" s="172">
        <f t="shared" si="1"/>
        <v>0</v>
      </c>
      <c r="Q139" s="172">
        <v>0</v>
      </c>
      <c r="R139" s="172">
        <f t="shared" si="2"/>
        <v>0</v>
      </c>
      <c r="S139" s="172">
        <v>0</v>
      </c>
      <c r="T139" s="17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233</v>
      </c>
      <c r="AT139" s="174" t="s">
        <v>152</v>
      </c>
      <c r="AU139" s="174" t="s">
        <v>84</v>
      </c>
      <c r="AY139" s="17" t="s">
        <v>150</v>
      </c>
      <c r="BE139" s="175">
        <f t="shared" si="4"/>
        <v>0</v>
      </c>
      <c r="BF139" s="175">
        <f t="shared" si="5"/>
        <v>0</v>
      </c>
      <c r="BG139" s="175">
        <f t="shared" si="6"/>
        <v>0</v>
      </c>
      <c r="BH139" s="175">
        <f t="shared" si="7"/>
        <v>0</v>
      </c>
      <c r="BI139" s="175">
        <f t="shared" si="8"/>
        <v>0</v>
      </c>
      <c r="BJ139" s="17" t="s">
        <v>84</v>
      </c>
      <c r="BK139" s="175">
        <f t="shared" si="9"/>
        <v>0</v>
      </c>
      <c r="BL139" s="17" t="s">
        <v>233</v>
      </c>
      <c r="BM139" s="174" t="s">
        <v>342</v>
      </c>
    </row>
    <row r="140" spans="1:65" s="2" customFormat="1" ht="21.75" customHeight="1">
      <c r="A140" s="32"/>
      <c r="B140" s="161"/>
      <c r="C140" s="162" t="s">
        <v>238</v>
      </c>
      <c r="D140" s="162" t="s">
        <v>152</v>
      </c>
      <c r="E140" s="163" t="s">
        <v>2181</v>
      </c>
      <c r="F140" s="164" t="s">
        <v>2182</v>
      </c>
      <c r="G140" s="165" t="s">
        <v>179</v>
      </c>
      <c r="H140" s="166">
        <v>60</v>
      </c>
      <c r="I140" s="167"/>
      <c r="J140" s="168">
        <f t="shared" si="0"/>
        <v>0</v>
      </c>
      <c r="K140" s="169"/>
      <c r="L140" s="33"/>
      <c r="M140" s="170" t="s">
        <v>1</v>
      </c>
      <c r="N140" s="171" t="s">
        <v>41</v>
      </c>
      <c r="O140" s="58"/>
      <c r="P140" s="172">
        <f t="shared" si="1"/>
        <v>0</v>
      </c>
      <c r="Q140" s="172">
        <v>0</v>
      </c>
      <c r="R140" s="172">
        <f t="shared" si="2"/>
        <v>0</v>
      </c>
      <c r="S140" s="172">
        <v>0</v>
      </c>
      <c r="T140" s="17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233</v>
      </c>
      <c r="AT140" s="174" t="s">
        <v>152</v>
      </c>
      <c r="AU140" s="174" t="s">
        <v>84</v>
      </c>
      <c r="AY140" s="17" t="s">
        <v>150</v>
      </c>
      <c r="BE140" s="175">
        <f t="shared" si="4"/>
        <v>0</v>
      </c>
      <c r="BF140" s="175">
        <f t="shared" si="5"/>
        <v>0</v>
      </c>
      <c r="BG140" s="175">
        <f t="shared" si="6"/>
        <v>0</v>
      </c>
      <c r="BH140" s="175">
        <f t="shared" si="7"/>
        <v>0</v>
      </c>
      <c r="BI140" s="175">
        <f t="shared" si="8"/>
        <v>0</v>
      </c>
      <c r="BJ140" s="17" t="s">
        <v>84</v>
      </c>
      <c r="BK140" s="175">
        <f t="shared" si="9"/>
        <v>0</v>
      </c>
      <c r="BL140" s="17" t="s">
        <v>233</v>
      </c>
      <c r="BM140" s="174" t="s">
        <v>356</v>
      </c>
    </row>
    <row r="141" spans="1:65" s="2" customFormat="1" ht="16.5" customHeight="1">
      <c r="A141" s="32"/>
      <c r="B141" s="161"/>
      <c r="C141" s="162" t="s">
        <v>242</v>
      </c>
      <c r="D141" s="162" t="s">
        <v>152</v>
      </c>
      <c r="E141" s="163" t="s">
        <v>2183</v>
      </c>
      <c r="F141" s="164" t="s">
        <v>2184</v>
      </c>
      <c r="G141" s="165" t="s">
        <v>179</v>
      </c>
      <c r="H141" s="166">
        <v>1</v>
      </c>
      <c r="I141" s="167"/>
      <c r="J141" s="168">
        <f t="shared" si="0"/>
        <v>0</v>
      </c>
      <c r="K141" s="169"/>
      <c r="L141" s="33"/>
      <c r="M141" s="170" t="s">
        <v>1</v>
      </c>
      <c r="N141" s="171" t="s">
        <v>41</v>
      </c>
      <c r="O141" s="58"/>
      <c r="P141" s="172">
        <f t="shared" si="1"/>
        <v>0</v>
      </c>
      <c r="Q141" s="172">
        <v>0</v>
      </c>
      <c r="R141" s="172">
        <f t="shared" si="2"/>
        <v>0</v>
      </c>
      <c r="S141" s="172">
        <v>0</v>
      </c>
      <c r="T141" s="17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233</v>
      </c>
      <c r="AT141" s="174" t="s">
        <v>152</v>
      </c>
      <c r="AU141" s="174" t="s">
        <v>84</v>
      </c>
      <c r="AY141" s="17" t="s">
        <v>150</v>
      </c>
      <c r="BE141" s="175">
        <f t="shared" si="4"/>
        <v>0</v>
      </c>
      <c r="BF141" s="175">
        <f t="shared" si="5"/>
        <v>0</v>
      </c>
      <c r="BG141" s="175">
        <f t="shared" si="6"/>
        <v>0</v>
      </c>
      <c r="BH141" s="175">
        <f t="shared" si="7"/>
        <v>0</v>
      </c>
      <c r="BI141" s="175">
        <f t="shared" si="8"/>
        <v>0</v>
      </c>
      <c r="BJ141" s="17" t="s">
        <v>84</v>
      </c>
      <c r="BK141" s="175">
        <f t="shared" si="9"/>
        <v>0</v>
      </c>
      <c r="BL141" s="17" t="s">
        <v>233</v>
      </c>
      <c r="BM141" s="174" t="s">
        <v>376</v>
      </c>
    </row>
    <row r="142" spans="1:65" s="2" customFormat="1" ht="16.5" customHeight="1">
      <c r="A142" s="32"/>
      <c r="B142" s="161"/>
      <c r="C142" s="162" t="s">
        <v>265</v>
      </c>
      <c r="D142" s="162" t="s">
        <v>152</v>
      </c>
      <c r="E142" s="163" t="s">
        <v>2185</v>
      </c>
      <c r="F142" s="164" t="s">
        <v>2186</v>
      </c>
      <c r="G142" s="165" t="s">
        <v>179</v>
      </c>
      <c r="H142" s="166">
        <v>1</v>
      </c>
      <c r="I142" s="167"/>
      <c r="J142" s="168">
        <f t="shared" si="0"/>
        <v>0</v>
      </c>
      <c r="K142" s="169"/>
      <c r="L142" s="33"/>
      <c r="M142" s="170" t="s">
        <v>1</v>
      </c>
      <c r="N142" s="171" t="s">
        <v>41</v>
      </c>
      <c r="O142" s="58"/>
      <c r="P142" s="172">
        <f t="shared" si="1"/>
        <v>0</v>
      </c>
      <c r="Q142" s="172">
        <v>0</v>
      </c>
      <c r="R142" s="172">
        <f t="shared" si="2"/>
        <v>0</v>
      </c>
      <c r="S142" s="172">
        <v>0</v>
      </c>
      <c r="T142" s="17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233</v>
      </c>
      <c r="AT142" s="174" t="s">
        <v>152</v>
      </c>
      <c r="AU142" s="174" t="s">
        <v>84</v>
      </c>
      <c r="AY142" s="17" t="s">
        <v>150</v>
      </c>
      <c r="BE142" s="175">
        <f t="shared" si="4"/>
        <v>0</v>
      </c>
      <c r="BF142" s="175">
        <f t="shared" si="5"/>
        <v>0</v>
      </c>
      <c r="BG142" s="175">
        <f t="shared" si="6"/>
        <v>0</v>
      </c>
      <c r="BH142" s="175">
        <f t="shared" si="7"/>
        <v>0</v>
      </c>
      <c r="BI142" s="175">
        <f t="shared" si="8"/>
        <v>0</v>
      </c>
      <c r="BJ142" s="17" t="s">
        <v>84</v>
      </c>
      <c r="BK142" s="175">
        <f t="shared" si="9"/>
        <v>0</v>
      </c>
      <c r="BL142" s="17" t="s">
        <v>233</v>
      </c>
      <c r="BM142" s="174" t="s">
        <v>398</v>
      </c>
    </row>
    <row r="143" spans="1:65" s="2" customFormat="1" ht="16.5" customHeight="1">
      <c r="A143" s="32"/>
      <c r="B143" s="161"/>
      <c r="C143" s="162" t="s">
        <v>269</v>
      </c>
      <c r="D143" s="162" t="s">
        <v>152</v>
      </c>
      <c r="E143" s="163" t="s">
        <v>2187</v>
      </c>
      <c r="F143" s="164" t="s">
        <v>2188</v>
      </c>
      <c r="G143" s="165" t="s">
        <v>179</v>
      </c>
      <c r="H143" s="166">
        <v>8</v>
      </c>
      <c r="I143" s="167"/>
      <c r="J143" s="168">
        <f t="shared" si="0"/>
        <v>0</v>
      </c>
      <c r="K143" s="169"/>
      <c r="L143" s="33"/>
      <c r="M143" s="170" t="s">
        <v>1</v>
      </c>
      <c r="N143" s="171" t="s">
        <v>41</v>
      </c>
      <c r="O143" s="58"/>
      <c r="P143" s="172">
        <f t="shared" si="1"/>
        <v>0</v>
      </c>
      <c r="Q143" s="172">
        <v>0</v>
      </c>
      <c r="R143" s="172">
        <f t="shared" si="2"/>
        <v>0</v>
      </c>
      <c r="S143" s="172">
        <v>0</v>
      </c>
      <c r="T143" s="17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233</v>
      </c>
      <c r="AT143" s="174" t="s">
        <v>152</v>
      </c>
      <c r="AU143" s="174" t="s">
        <v>84</v>
      </c>
      <c r="AY143" s="17" t="s">
        <v>150</v>
      </c>
      <c r="BE143" s="175">
        <f t="shared" si="4"/>
        <v>0</v>
      </c>
      <c r="BF143" s="175">
        <f t="shared" si="5"/>
        <v>0</v>
      </c>
      <c r="BG143" s="175">
        <f t="shared" si="6"/>
        <v>0</v>
      </c>
      <c r="BH143" s="175">
        <f t="shared" si="7"/>
        <v>0</v>
      </c>
      <c r="BI143" s="175">
        <f t="shared" si="8"/>
        <v>0</v>
      </c>
      <c r="BJ143" s="17" t="s">
        <v>84</v>
      </c>
      <c r="BK143" s="175">
        <f t="shared" si="9"/>
        <v>0</v>
      </c>
      <c r="BL143" s="17" t="s">
        <v>233</v>
      </c>
      <c r="BM143" s="174" t="s">
        <v>419</v>
      </c>
    </row>
    <row r="144" spans="1:65" s="2" customFormat="1" ht="16.5" customHeight="1">
      <c r="A144" s="32"/>
      <c r="B144" s="161"/>
      <c r="C144" s="185" t="s">
        <v>7</v>
      </c>
      <c r="D144" s="185" t="s">
        <v>168</v>
      </c>
      <c r="E144" s="186" t="s">
        <v>2189</v>
      </c>
      <c r="F144" s="187" t="s">
        <v>2190</v>
      </c>
      <c r="G144" s="188" t="s">
        <v>179</v>
      </c>
      <c r="H144" s="189">
        <v>1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41</v>
      </c>
      <c r="O144" s="58"/>
      <c r="P144" s="172">
        <f t="shared" si="1"/>
        <v>0</v>
      </c>
      <c r="Q144" s="172">
        <v>0</v>
      </c>
      <c r="R144" s="172">
        <f t="shared" si="2"/>
        <v>0</v>
      </c>
      <c r="S144" s="172">
        <v>0</v>
      </c>
      <c r="T144" s="17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342</v>
      </c>
      <c r="AT144" s="174" t="s">
        <v>168</v>
      </c>
      <c r="AU144" s="174" t="s">
        <v>84</v>
      </c>
      <c r="AY144" s="17" t="s">
        <v>150</v>
      </c>
      <c r="BE144" s="175">
        <f t="shared" si="4"/>
        <v>0</v>
      </c>
      <c r="BF144" s="175">
        <f t="shared" si="5"/>
        <v>0</v>
      </c>
      <c r="BG144" s="175">
        <f t="shared" si="6"/>
        <v>0</v>
      </c>
      <c r="BH144" s="175">
        <f t="shared" si="7"/>
        <v>0</v>
      </c>
      <c r="BI144" s="175">
        <f t="shared" si="8"/>
        <v>0</v>
      </c>
      <c r="BJ144" s="17" t="s">
        <v>84</v>
      </c>
      <c r="BK144" s="175">
        <f t="shared" si="9"/>
        <v>0</v>
      </c>
      <c r="BL144" s="17" t="s">
        <v>233</v>
      </c>
      <c r="BM144" s="174" t="s">
        <v>429</v>
      </c>
    </row>
    <row r="145" spans="1:65" s="2" customFormat="1" ht="16.5" customHeight="1">
      <c r="A145" s="32"/>
      <c r="B145" s="161"/>
      <c r="C145" s="185" t="s">
        <v>280</v>
      </c>
      <c r="D145" s="185" t="s">
        <v>168</v>
      </c>
      <c r="E145" s="186" t="s">
        <v>2191</v>
      </c>
      <c r="F145" s="187" t="s">
        <v>2192</v>
      </c>
      <c r="G145" s="188" t="s">
        <v>179</v>
      </c>
      <c r="H145" s="189">
        <v>1</v>
      </c>
      <c r="I145" s="190"/>
      <c r="J145" s="191">
        <f t="shared" si="0"/>
        <v>0</v>
      </c>
      <c r="K145" s="192"/>
      <c r="L145" s="193"/>
      <c r="M145" s="194" t="s">
        <v>1</v>
      </c>
      <c r="N145" s="195" t="s">
        <v>41</v>
      </c>
      <c r="O145" s="58"/>
      <c r="P145" s="172">
        <f t="shared" si="1"/>
        <v>0</v>
      </c>
      <c r="Q145" s="172">
        <v>0</v>
      </c>
      <c r="R145" s="172">
        <f t="shared" si="2"/>
        <v>0</v>
      </c>
      <c r="S145" s="172">
        <v>0</v>
      </c>
      <c r="T145" s="17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342</v>
      </c>
      <c r="AT145" s="174" t="s">
        <v>168</v>
      </c>
      <c r="AU145" s="174" t="s">
        <v>84</v>
      </c>
      <c r="AY145" s="17" t="s">
        <v>150</v>
      </c>
      <c r="BE145" s="175">
        <f t="shared" si="4"/>
        <v>0</v>
      </c>
      <c r="BF145" s="175">
        <f t="shared" si="5"/>
        <v>0</v>
      </c>
      <c r="BG145" s="175">
        <f t="shared" si="6"/>
        <v>0</v>
      </c>
      <c r="BH145" s="175">
        <f t="shared" si="7"/>
        <v>0</v>
      </c>
      <c r="BI145" s="175">
        <f t="shared" si="8"/>
        <v>0</v>
      </c>
      <c r="BJ145" s="17" t="s">
        <v>84</v>
      </c>
      <c r="BK145" s="175">
        <f t="shared" si="9"/>
        <v>0</v>
      </c>
      <c r="BL145" s="17" t="s">
        <v>233</v>
      </c>
      <c r="BM145" s="174" t="s">
        <v>439</v>
      </c>
    </row>
    <row r="146" spans="1:65" s="2" customFormat="1" ht="16.5" customHeight="1">
      <c r="A146" s="32"/>
      <c r="B146" s="161"/>
      <c r="C146" s="162" t="s">
        <v>293</v>
      </c>
      <c r="D146" s="162" t="s">
        <v>152</v>
      </c>
      <c r="E146" s="163" t="s">
        <v>2193</v>
      </c>
      <c r="F146" s="164" t="s">
        <v>2194</v>
      </c>
      <c r="G146" s="165" t="s">
        <v>179</v>
      </c>
      <c r="H146" s="166">
        <v>3</v>
      </c>
      <c r="I146" s="167"/>
      <c r="J146" s="168">
        <f t="shared" si="0"/>
        <v>0</v>
      </c>
      <c r="K146" s="169"/>
      <c r="L146" s="33"/>
      <c r="M146" s="170" t="s">
        <v>1</v>
      </c>
      <c r="N146" s="171" t="s">
        <v>41</v>
      </c>
      <c r="O146" s="58"/>
      <c r="P146" s="172">
        <f t="shared" si="1"/>
        <v>0</v>
      </c>
      <c r="Q146" s="172">
        <v>0</v>
      </c>
      <c r="R146" s="172">
        <f t="shared" si="2"/>
        <v>0</v>
      </c>
      <c r="S146" s="172">
        <v>0</v>
      </c>
      <c r="T146" s="173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233</v>
      </c>
      <c r="AT146" s="174" t="s">
        <v>152</v>
      </c>
      <c r="AU146" s="174" t="s">
        <v>84</v>
      </c>
      <c r="AY146" s="17" t="s">
        <v>150</v>
      </c>
      <c r="BE146" s="175">
        <f t="shared" si="4"/>
        <v>0</v>
      </c>
      <c r="BF146" s="175">
        <f t="shared" si="5"/>
        <v>0</v>
      </c>
      <c r="BG146" s="175">
        <f t="shared" si="6"/>
        <v>0</v>
      </c>
      <c r="BH146" s="175">
        <f t="shared" si="7"/>
        <v>0</v>
      </c>
      <c r="BI146" s="175">
        <f t="shared" si="8"/>
        <v>0</v>
      </c>
      <c r="BJ146" s="17" t="s">
        <v>84</v>
      </c>
      <c r="BK146" s="175">
        <f t="shared" si="9"/>
        <v>0</v>
      </c>
      <c r="BL146" s="17" t="s">
        <v>233</v>
      </c>
      <c r="BM146" s="174" t="s">
        <v>453</v>
      </c>
    </row>
    <row r="147" spans="1:65" s="2" customFormat="1" ht="16.5" customHeight="1">
      <c r="A147" s="32"/>
      <c r="B147" s="161"/>
      <c r="C147" s="162" t="s">
        <v>300</v>
      </c>
      <c r="D147" s="162" t="s">
        <v>152</v>
      </c>
      <c r="E147" s="163" t="s">
        <v>2195</v>
      </c>
      <c r="F147" s="164" t="s">
        <v>2196</v>
      </c>
      <c r="G147" s="165" t="s">
        <v>179</v>
      </c>
      <c r="H147" s="166">
        <v>30</v>
      </c>
      <c r="I147" s="167"/>
      <c r="J147" s="168">
        <f t="shared" si="0"/>
        <v>0</v>
      </c>
      <c r="K147" s="169"/>
      <c r="L147" s="33"/>
      <c r="M147" s="170" t="s">
        <v>1</v>
      </c>
      <c r="N147" s="171" t="s">
        <v>41</v>
      </c>
      <c r="O147" s="58"/>
      <c r="P147" s="172">
        <f t="shared" si="1"/>
        <v>0</v>
      </c>
      <c r="Q147" s="172">
        <v>0</v>
      </c>
      <c r="R147" s="172">
        <f t="shared" si="2"/>
        <v>0</v>
      </c>
      <c r="S147" s="172">
        <v>0</v>
      </c>
      <c r="T147" s="17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233</v>
      </c>
      <c r="AT147" s="174" t="s">
        <v>152</v>
      </c>
      <c r="AU147" s="174" t="s">
        <v>84</v>
      </c>
      <c r="AY147" s="17" t="s">
        <v>150</v>
      </c>
      <c r="BE147" s="175">
        <f t="shared" si="4"/>
        <v>0</v>
      </c>
      <c r="BF147" s="175">
        <f t="shared" si="5"/>
        <v>0</v>
      </c>
      <c r="BG147" s="175">
        <f t="shared" si="6"/>
        <v>0</v>
      </c>
      <c r="BH147" s="175">
        <f t="shared" si="7"/>
        <v>0</v>
      </c>
      <c r="BI147" s="175">
        <f t="shared" si="8"/>
        <v>0</v>
      </c>
      <c r="BJ147" s="17" t="s">
        <v>84</v>
      </c>
      <c r="BK147" s="175">
        <f t="shared" si="9"/>
        <v>0</v>
      </c>
      <c r="BL147" s="17" t="s">
        <v>233</v>
      </c>
      <c r="BM147" s="174" t="s">
        <v>462</v>
      </c>
    </row>
    <row r="148" spans="1:65" s="2" customFormat="1" ht="21.75" customHeight="1">
      <c r="A148" s="32"/>
      <c r="B148" s="161"/>
      <c r="C148" s="185" t="s">
        <v>305</v>
      </c>
      <c r="D148" s="185" t="s">
        <v>168</v>
      </c>
      <c r="E148" s="186" t="s">
        <v>2197</v>
      </c>
      <c r="F148" s="187" t="s">
        <v>2271</v>
      </c>
      <c r="G148" s="188" t="s">
        <v>179</v>
      </c>
      <c r="H148" s="189">
        <v>30</v>
      </c>
      <c r="I148" s="190"/>
      <c r="J148" s="191">
        <f t="shared" si="0"/>
        <v>0</v>
      </c>
      <c r="K148" s="192"/>
      <c r="L148" s="193"/>
      <c r="M148" s="194" t="s">
        <v>1</v>
      </c>
      <c r="N148" s="195" t="s">
        <v>41</v>
      </c>
      <c r="O148" s="58"/>
      <c r="P148" s="172">
        <f t="shared" si="1"/>
        <v>0</v>
      </c>
      <c r="Q148" s="172">
        <v>0</v>
      </c>
      <c r="R148" s="172">
        <f t="shared" si="2"/>
        <v>0</v>
      </c>
      <c r="S148" s="172">
        <v>0</v>
      </c>
      <c r="T148" s="17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342</v>
      </c>
      <c r="AT148" s="174" t="s">
        <v>168</v>
      </c>
      <c r="AU148" s="174" t="s">
        <v>84</v>
      </c>
      <c r="AY148" s="17" t="s">
        <v>150</v>
      </c>
      <c r="BE148" s="175">
        <f t="shared" si="4"/>
        <v>0</v>
      </c>
      <c r="BF148" s="175">
        <f t="shared" si="5"/>
        <v>0</v>
      </c>
      <c r="BG148" s="175">
        <f t="shared" si="6"/>
        <v>0</v>
      </c>
      <c r="BH148" s="175">
        <f t="shared" si="7"/>
        <v>0</v>
      </c>
      <c r="BI148" s="175">
        <f t="shared" si="8"/>
        <v>0</v>
      </c>
      <c r="BJ148" s="17" t="s">
        <v>84</v>
      </c>
      <c r="BK148" s="175">
        <f t="shared" si="9"/>
        <v>0</v>
      </c>
      <c r="BL148" s="17" t="s">
        <v>233</v>
      </c>
      <c r="BM148" s="174" t="s">
        <v>473</v>
      </c>
    </row>
    <row r="149" spans="1:65" s="2" customFormat="1" ht="16.5" customHeight="1">
      <c r="A149" s="32"/>
      <c r="B149" s="161"/>
      <c r="C149" s="162" t="s">
        <v>310</v>
      </c>
      <c r="D149" s="162" t="s">
        <v>152</v>
      </c>
      <c r="E149" s="163" t="s">
        <v>2198</v>
      </c>
      <c r="F149" s="164" t="s">
        <v>2199</v>
      </c>
      <c r="G149" s="165" t="s">
        <v>1889</v>
      </c>
      <c r="H149" s="166">
        <v>16</v>
      </c>
      <c r="I149" s="167"/>
      <c r="J149" s="168">
        <f t="shared" si="0"/>
        <v>0</v>
      </c>
      <c r="K149" s="169"/>
      <c r="L149" s="33"/>
      <c r="M149" s="170" t="s">
        <v>1</v>
      </c>
      <c r="N149" s="171" t="s">
        <v>41</v>
      </c>
      <c r="O149" s="58"/>
      <c r="P149" s="172">
        <f t="shared" si="1"/>
        <v>0</v>
      </c>
      <c r="Q149" s="172">
        <v>0</v>
      </c>
      <c r="R149" s="172">
        <f t="shared" si="2"/>
        <v>0</v>
      </c>
      <c r="S149" s="172">
        <v>0</v>
      </c>
      <c r="T149" s="17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233</v>
      </c>
      <c r="AT149" s="174" t="s">
        <v>152</v>
      </c>
      <c r="AU149" s="174" t="s">
        <v>84</v>
      </c>
      <c r="AY149" s="17" t="s">
        <v>150</v>
      </c>
      <c r="BE149" s="175">
        <f t="shared" si="4"/>
        <v>0</v>
      </c>
      <c r="BF149" s="175">
        <f t="shared" si="5"/>
        <v>0</v>
      </c>
      <c r="BG149" s="175">
        <f t="shared" si="6"/>
        <v>0</v>
      </c>
      <c r="BH149" s="175">
        <f t="shared" si="7"/>
        <v>0</v>
      </c>
      <c r="BI149" s="175">
        <f t="shared" si="8"/>
        <v>0</v>
      </c>
      <c r="BJ149" s="17" t="s">
        <v>84</v>
      </c>
      <c r="BK149" s="175">
        <f t="shared" si="9"/>
        <v>0</v>
      </c>
      <c r="BL149" s="17" t="s">
        <v>233</v>
      </c>
      <c r="BM149" s="174" t="s">
        <v>508</v>
      </c>
    </row>
    <row r="150" spans="1:65" s="2" customFormat="1" ht="16.5" customHeight="1">
      <c r="A150" s="32"/>
      <c r="B150" s="161"/>
      <c r="C150" s="162" t="s">
        <v>315</v>
      </c>
      <c r="D150" s="162" t="s">
        <v>152</v>
      </c>
      <c r="E150" s="163" t="s">
        <v>2200</v>
      </c>
      <c r="F150" s="164" t="s">
        <v>2201</v>
      </c>
      <c r="G150" s="165" t="s">
        <v>1889</v>
      </c>
      <c r="H150" s="166">
        <v>8</v>
      </c>
      <c r="I150" s="167"/>
      <c r="J150" s="168">
        <f t="shared" si="0"/>
        <v>0</v>
      </c>
      <c r="K150" s="169"/>
      <c r="L150" s="33"/>
      <c r="M150" s="170" t="s">
        <v>1</v>
      </c>
      <c r="N150" s="171" t="s">
        <v>41</v>
      </c>
      <c r="O150" s="58"/>
      <c r="P150" s="172">
        <f t="shared" si="1"/>
        <v>0</v>
      </c>
      <c r="Q150" s="172">
        <v>0</v>
      </c>
      <c r="R150" s="172">
        <f t="shared" si="2"/>
        <v>0</v>
      </c>
      <c r="S150" s="172">
        <v>0</v>
      </c>
      <c r="T150" s="17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233</v>
      </c>
      <c r="AT150" s="174" t="s">
        <v>152</v>
      </c>
      <c r="AU150" s="174" t="s">
        <v>84</v>
      </c>
      <c r="AY150" s="17" t="s">
        <v>150</v>
      </c>
      <c r="BE150" s="175">
        <f t="shared" si="4"/>
        <v>0</v>
      </c>
      <c r="BF150" s="175">
        <f t="shared" si="5"/>
        <v>0</v>
      </c>
      <c r="BG150" s="175">
        <f t="shared" si="6"/>
        <v>0</v>
      </c>
      <c r="BH150" s="175">
        <f t="shared" si="7"/>
        <v>0</v>
      </c>
      <c r="BI150" s="175">
        <f t="shared" si="8"/>
        <v>0</v>
      </c>
      <c r="BJ150" s="17" t="s">
        <v>84</v>
      </c>
      <c r="BK150" s="175">
        <f t="shared" si="9"/>
        <v>0</v>
      </c>
      <c r="BL150" s="17" t="s">
        <v>233</v>
      </c>
      <c r="BM150" s="174" t="s">
        <v>538</v>
      </c>
    </row>
    <row r="151" spans="1:65" s="2" customFormat="1" ht="16.5" customHeight="1">
      <c r="A151" s="32"/>
      <c r="B151" s="161"/>
      <c r="C151" s="162" t="s">
        <v>321</v>
      </c>
      <c r="D151" s="162" t="s">
        <v>152</v>
      </c>
      <c r="E151" s="163" t="s">
        <v>2202</v>
      </c>
      <c r="F151" s="164" t="s">
        <v>2203</v>
      </c>
      <c r="G151" s="165" t="s">
        <v>2204</v>
      </c>
      <c r="H151" s="166">
        <v>1</v>
      </c>
      <c r="I151" s="167"/>
      <c r="J151" s="168">
        <f t="shared" si="0"/>
        <v>0</v>
      </c>
      <c r="K151" s="169"/>
      <c r="L151" s="33"/>
      <c r="M151" s="170" t="s">
        <v>1</v>
      </c>
      <c r="N151" s="171" t="s">
        <v>41</v>
      </c>
      <c r="O151" s="58"/>
      <c r="P151" s="172">
        <f t="shared" si="1"/>
        <v>0</v>
      </c>
      <c r="Q151" s="172">
        <v>0</v>
      </c>
      <c r="R151" s="172">
        <f t="shared" si="2"/>
        <v>0</v>
      </c>
      <c r="S151" s="172">
        <v>0</v>
      </c>
      <c r="T151" s="17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233</v>
      </c>
      <c r="AT151" s="174" t="s">
        <v>152</v>
      </c>
      <c r="AU151" s="174" t="s">
        <v>84</v>
      </c>
      <c r="AY151" s="17" t="s">
        <v>150</v>
      </c>
      <c r="BE151" s="175">
        <f t="shared" si="4"/>
        <v>0</v>
      </c>
      <c r="BF151" s="175">
        <f t="shared" si="5"/>
        <v>0</v>
      </c>
      <c r="BG151" s="175">
        <f t="shared" si="6"/>
        <v>0</v>
      </c>
      <c r="BH151" s="175">
        <f t="shared" si="7"/>
        <v>0</v>
      </c>
      <c r="BI151" s="175">
        <f t="shared" si="8"/>
        <v>0</v>
      </c>
      <c r="BJ151" s="17" t="s">
        <v>84</v>
      </c>
      <c r="BK151" s="175">
        <f t="shared" si="9"/>
        <v>0</v>
      </c>
      <c r="BL151" s="17" t="s">
        <v>233</v>
      </c>
      <c r="BM151" s="174" t="s">
        <v>549</v>
      </c>
    </row>
    <row r="152" spans="1:65" s="2" customFormat="1" ht="16.5" customHeight="1">
      <c r="A152" s="32"/>
      <c r="B152" s="161"/>
      <c r="C152" s="162" t="s">
        <v>326</v>
      </c>
      <c r="D152" s="162" t="s">
        <v>152</v>
      </c>
      <c r="E152" s="163" t="s">
        <v>2205</v>
      </c>
      <c r="F152" s="164" t="s">
        <v>2206</v>
      </c>
      <c r="G152" s="165" t="s">
        <v>1889</v>
      </c>
      <c r="H152" s="166">
        <v>8</v>
      </c>
      <c r="I152" s="167"/>
      <c r="J152" s="168">
        <f t="shared" si="0"/>
        <v>0</v>
      </c>
      <c r="K152" s="169"/>
      <c r="L152" s="33"/>
      <c r="M152" s="170" t="s">
        <v>1</v>
      </c>
      <c r="N152" s="171" t="s">
        <v>41</v>
      </c>
      <c r="O152" s="58"/>
      <c r="P152" s="172">
        <f t="shared" si="1"/>
        <v>0</v>
      </c>
      <c r="Q152" s="172">
        <v>0</v>
      </c>
      <c r="R152" s="172">
        <f t="shared" si="2"/>
        <v>0</v>
      </c>
      <c r="S152" s="172">
        <v>0</v>
      </c>
      <c r="T152" s="17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233</v>
      </c>
      <c r="AT152" s="174" t="s">
        <v>152</v>
      </c>
      <c r="AU152" s="174" t="s">
        <v>84</v>
      </c>
      <c r="AY152" s="17" t="s">
        <v>150</v>
      </c>
      <c r="BE152" s="175">
        <f t="shared" si="4"/>
        <v>0</v>
      </c>
      <c r="BF152" s="175">
        <f t="shared" si="5"/>
        <v>0</v>
      </c>
      <c r="BG152" s="175">
        <f t="shared" si="6"/>
        <v>0</v>
      </c>
      <c r="BH152" s="175">
        <f t="shared" si="7"/>
        <v>0</v>
      </c>
      <c r="BI152" s="175">
        <f t="shared" si="8"/>
        <v>0</v>
      </c>
      <c r="BJ152" s="17" t="s">
        <v>84</v>
      </c>
      <c r="BK152" s="175">
        <f t="shared" si="9"/>
        <v>0</v>
      </c>
      <c r="BL152" s="17" t="s">
        <v>233</v>
      </c>
      <c r="BM152" s="174" t="s">
        <v>560</v>
      </c>
    </row>
    <row r="153" spans="1:65" s="2" customFormat="1" ht="16.5" customHeight="1">
      <c r="A153" s="32"/>
      <c r="B153" s="161"/>
      <c r="C153" s="162" t="s">
        <v>331</v>
      </c>
      <c r="D153" s="162" t="s">
        <v>152</v>
      </c>
      <c r="E153" s="163" t="s">
        <v>2207</v>
      </c>
      <c r="F153" s="164" t="s">
        <v>2208</v>
      </c>
      <c r="G153" s="165" t="s">
        <v>1889</v>
      </c>
      <c r="H153" s="166">
        <v>2</v>
      </c>
      <c r="I153" s="167"/>
      <c r="J153" s="168">
        <f t="shared" si="0"/>
        <v>0</v>
      </c>
      <c r="K153" s="169"/>
      <c r="L153" s="33"/>
      <c r="M153" s="170" t="s">
        <v>1</v>
      </c>
      <c r="N153" s="171" t="s">
        <v>41</v>
      </c>
      <c r="O153" s="58"/>
      <c r="P153" s="172">
        <f t="shared" si="1"/>
        <v>0</v>
      </c>
      <c r="Q153" s="172">
        <v>0</v>
      </c>
      <c r="R153" s="172">
        <f t="shared" si="2"/>
        <v>0</v>
      </c>
      <c r="S153" s="172">
        <v>0</v>
      </c>
      <c r="T153" s="17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233</v>
      </c>
      <c r="AT153" s="174" t="s">
        <v>152</v>
      </c>
      <c r="AU153" s="174" t="s">
        <v>84</v>
      </c>
      <c r="AY153" s="17" t="s">
        <v>150</v>
      </c>
      <c r="BE153" s="175">
        <f t="shared" si="4"/>
        <v>0</v>
      </c>
      <c r="BF153" s="175">
        <f t="shared" si="5"/>
        <v>0</v>
      </c>
      <c r="BG153" s="175">
        <f t="shared" si="6"/>
        <v>0</v>
      </c>
      <c r="BH153" s="175">
        <f t="shared" si="7"/>
        <v>0</v>
      </c>
      <c r="BI153" s="175">
        <f t="shared" si="8"/>
        <v>0</v>
      </c>
      <c r="BJ153" s="17" t="s">
        <v>84</v>
      </c>
      <c r="BK153" s="175">
        <f t="shared" si="9"/>
        <v>0</v>
      </c>
      <c r="BL153" s="17" t="s">
        <v>233</v>
      </c>
      <c r="BM153" s="174" t="s">
        <v>572</v>
      </c>
    </row>
    <row r="154" spans="1:65" s="2" customFormat="1" ht="21.75" customHeight="1">
      <c r="A154" s="32"/>
      <c r="B154" s="161"/>
      <c r="C154" s="162" t="s">
        <v>338</v>
      </c>
      <c r="D154" s="162" t="s">
        <v>152</v>
      </c>
      <c r="E154" s="163" t="s">
        <v>2209</v>
      </c>
      <c r="F154" s="164" t="s">
        <v>2210</v>
      </c>
      <c r="G154" s="165" t="s">
        <v>1889</v>
      </c>
      <c r="H154" s="166">
        <v>10</v>
      </c>
      <c r="I154" s="167"/>
      <c r="J154" s="168">
        <f t="shared" si="0"/>
        <v>0</v>
      </c>
      <c r="K154" s="169"/>
      <c r="L154" s="33"/>
      <c r="M154" s="170" t="s">
        <v>1</v>
      </c>
      <c r="N154" s="171" t="s">
        <v>41</v>
      </c>
      <c r="O154" s="58"/>
      <c r="P154" s="172">
        <f t="shared" si="1"/>
        <v>0</v>
      </c>
      <c r="Q154" s="172">
        <v>0</v>
      </c>
      <c r="R154" s="172">
        <f t="shared" si="2"/>
        <v>0</v>
      </c>
      <c r="S154" s="172">
        <v>0</v>
      </c>
      <c r="T154" s="17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233</v>
      </c>
      <c r="AT154" s="174" t="s">
        <v>152</v>
      </c>
      <c r="AU154" s="174" t="s">
        <v>84</v>
      </c>
      <c r="AY154" s="17" t="s">
        <v>150</v>
      </c>
      <c r="BE154" s="175">
        <f t="shared" si="4"/>
        <v>0</v>
      </c>
      <c r="BF154" s="175">
        <f t="shared" si="5"/>
        <v>0</v>
      </c>
      <c r="BG154" s="175">
        <f t="shared" si="6"/>
        <v>0</v>
      </c>
      <c r="BH154" s="175">
        <f t="shared" si="7"/>
        <v>0</v>
      </c>
      <c r="BI154" s="175">
        <f t="shared" si="8"/>
        <v>0</v>
      </c>
      <c r="BJ154" s="17" t="s">
        <v>84</v>
      </c>
      <c r="BK154" s="175">
        <f t="shared" si="9"/>
        <v>0</v>
      </c>
      <c r="BL154" s="17" t="s">
        <v>233</v>
      </c>
      <c r="BM154" s="174" t="s">
        <v>580</v>
      </c>
    </row>
    <row r="155" spans="2:63" s="12" customFormat="1" ht="25.9" customHeight="1">
      <c r="B155" s="148"/>
      <c r="D155" s="149" t="s">
        <v>75</v>
      </c>
      <c r="E155" s="150" t="s">
        <v>2211</v>
      </c>
      <c r="F155" s="150" t="s">
        <v>2212</v>
      </c>
      <c r="I155" s="151"/>
      <c r="J155" s="152">
        <f>BK155</f>
        <v>0</v>
      </c>
      <c r="L155" s="148"/>
      <c r="M155" s="153"/>
      <c r="N155" s="154"/>
      <c r="O155" s="154"/>
      <c r="P155" s="155">
        <f>SUM(P156:P159)</f>
        <v>0</v>
      </c>
      <c r="Q155" s="154"/>
      <c r="R155" s="155">
        <f>SUM(R156:R159)</f>
        <v>0</v>
      </c>
      <c r="S155" s="154"/>
      <c r="T155" s="156">
        <f>SUM(T156:T159)</f>
        <v>0</v>
      </c>
      <c r="AR155" s="149" t="s">
        <v>86</v>
      </c>
      <c r="AT155" s="157" t="s">
        <v>75</v>
      </c>
      <c r="AU155" s="157" t="s">
        <v>76</v>
      </c>
      <c r="AY155" s="149" t="s">
        <v>150</v>
      </c>
      <c r="BK155" s="158">
        <f>SUM(BK156:BK159)</f>
        <v>0</v>
      </c>
    </row>
    <row r="156" spans="1:65" s="2" customFormat="1" ht="21.75" customHeight="1">
      <c r="A156" s="32"/>
      <c r="B156" s="161"/>
      <c r="C156" s="162" t="s">
        <v>342</v>
      </c>
      <c r="D156" s="162" t="s">
        <v>152</v>
      </c>
      <c r="E156" s="163" t="s">
        <v>2275</v>
      </c>
      <c r="F156" s="164" t="s">
        <v>2276</v>
      </c>
      <c r="G156" s="165" t="s">
        <v>155</v>
      </c>
      <c r="H156" s="166">
        <v>2066.08</v>
      </c>
      <c r="I156" s="167"/>
      <c r="J156" s="168">
        <f>ROUND(I156*H156,2)</f>
        <v>0</v>
      </c>
      <c r="K156" s="169"/>
      <c r="L156" s="33"/>
      <c r="M156" s="170" t="s">
        <v>1</v>
      </c>
      <c r="N156" s="171" t="s">
        <v>41</v>
      </c>
      <c r="O156" s="58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233</v>
      </c>
      <c r="AT156" s="174" t="s">
        <v>152</v>
      </c>
      <c r="AU156" s="174" t="s">
        <v>84</v>
      </c>
      <c r="AY156" s="17" t="s">
        <v>150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84</v>
      </c>
      <c r="BK156" s="175">
        <f>ROUND(I156*H156,2)</f>
        <v>0</v>
      </c>
      <c r="BL156" s="17" t="s">
        <v>233</v>
      </c>
      <c r="BM156" s="174" t="s">
        <v>588</v>
      </c>
    </row>
    <row r="157" spans="2:51" s="13" customFormat="1" ht="22.5">
      <c r="B157" s="176"/>
      <c r="D157" s="177" t="s">
        <v>158</v>
      </c>
      <c r="E157" s="178" t="s">
        <v>1</v>
      </c>
      <c r="F157" s="179" t="s">
        <v>2213</v>
      </c>
      <c r="H157" s="180">
        <v>2066.08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78" t="s">
        <v>158</v>
      </c>
      <c r="AU157" s="178" t="s">
        <v>84</v>
      </c>
      <c r="AV157" s="13" t="s">
        <v>86</v>
      </c>
      <c r="AW157" s="13" t="s">
        <v>34</v>
      </c>
      <c r="AX157" s="13" t="s">
        <v>76</v>
      </c>
      <c r="AY157" s="178" t="s">
        <v>150</v>
      </c>
    </row>
    <row r="158" spans="2:51" s="14" customFormat="1" ht="33.75">
      <c r="B158" s="196"/>
      <c r="D158" s="177" t="s">
        <v>158</v>
      </c>
      <c r="E158" s="197" t="s">
        <v>1</v>
      </c>
      <c r="F158" s="198" t="s">
        <v>2214</v>
      </c>
      <c r="H158" s="197" t="s">
        <v>1</v>
      </c>
      <c r="I158" s="199"/>
      <c r="L158" s="196"/>
      <c r="M158" s="200"/>
      <c r="N158" s="201"/>
      <c r="O158" s="201"/>
      <c r="P158" s="201"/>
      <c r="Q158" s="201"/>
      <c r="R158" s="201"/>
      <c r="S158" s="201"/>
      <c r="T158" s="202"/>
      <c r="AT158" s="197" t="s">
        <v>158</v>
      </c>
      <c r="AU158" s="197" t="s">
        <v>84</v>
      </c>
      <c r="AV158" s="14" t="s">
        <v>84</v>
      </c>
      <c r="AW158" s="14" t="s">
        <v>34</v>
      </c>
      <c r="AX158" s="14" t="s">
        <v>76</v>
      </c>
      <c r="AY158" s="197" t="s">
        <v>150</v>
      </c>
    </row>
    <row r="159" spans="2:51" s="15" customFormat="1" ht="12">
      <c r="B159" s="215"/>
      <c r="D159" s="177" t="s">
        <v>158</v>
      </c>
      <c r="E159" s="216" t="s">
        <v>1</v>
      </c>
      <c r="F159" s="217" t="s">
        <v>2215</v>
      </c>
      <c r="H159" s="218">
        <v>2066.08</v>
      </c>
      <c r="I159" s="219"/>
      <c r="L159" s="215"/>
      <c r="M159" s="220"/>
      <c r="N159" s="221"/>
      <c r="O159" s="221"/>
      <c r="P159" s="221"/>
      <c r="Q159" s="221"/>
      <c r="R159" s="221"/>
      <c r="S159" s="221"/>
      <c r="T159" s="222"/>
      <c r="AT159" s="216" t="s">
        <v>158</v>
      </c>
      <c r="AU159" s="216" t="s">
        <v>84</v>
      </c>
      <c r="AV159" s="15" t="s">
        <v>156</v>
      </c>
      <c r="AW159" s="15" t="s">
        <v>34</v>
      </c>
      <c r="AX159" s="15" t="s">
        <v>84</v>
      </c>
      <c r="AY159" s="216" t="s">
        <v>150</v>
      </c>
    </row>
    <row r="160" spans="1:31" s="2" customFormat="1" ht="6.95" customHeight="1">
      <c r="A160" s="32"/>
      <c r="B160" s="47"/>
      <c r="C160" s="48"/>
      <c r="D160" s="48"/>
      <c r="E160" s="48"/>
      <c r="F160" s="48"/>
      <c r="G160" s="48"/>
      <c r="H160" s="48"/>
      <c r="I160" s="120"/>
      <c r="J160" s="48"/>
      <c r="K160" s="48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19:K15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22">
      <selection activeCell="E144" sqref="E14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102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4" t="str">
        <f>'Rekapitulace stavby'!K6</f>
        <v>Realizace úspor energie SOU opravárenské, Králíky</v>
      </c>
      <c r="F7" s="265"/>
      <c r="G7" s="265"/>
      <c r="H7" s="265"/>
      <c r="I7" s="93"/>
      <c r="L7" s="20"/>
    </row>
    <row r="8" spans="1:31" s="2" customFormat="1" ht="12" customHeight="1">
      <c r="A8" s="32"/>
      <c r="B8" s="33"/>
      <c r="C8" s="32"/>
      <c r="D8" s="27" t="s">
        <v>103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2216</v>
      </c>
      <c r="F9" s="263"/>
      <c r="G9" s="263"/>
      <c r="H9" s="263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7. 2. 2020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Pardubický kraj, Komenského nám. 125, Pardubice</v>
      </c>
      <c r="F15" s="32"/>
      <c r="G15" s="32"/>
      <c r="H15" s="32"/>
      <c r="I15" s="9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6" t="str">
        <f>'Rekapitulace stavby'!E14</f>
        <v>Vyplň údaj</v>
      </c>
      <c r="F18" s="258"/>
      <c r="G18" s="258"/>
      <c r="H18" s="258"/>
      <c r="I18" s="9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Optima spol. s r.o., Žižkova 738, Vysoké Mýto</v>
      </c>
      <c r="F21" s="32"/>
      <c r="G21" s="32"/>
      <c r="H21" s="32"/>
      <c r="I21" s="9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62" t="s">
        <v>1</v>
      </c>
      <c r="F27" s="262"/>
      <c r="G27" s="262"/>
      <c r="H27" s="262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ROUND((SUM(BE118:BE138)),2)</f>
        <v>0</v>
      </c>
      <c r="G33" s="32"/>
      <c r="H33" s="32"/>
      <c r="I33" s="107">
        <v>0.21</v>
      </c>
      <c r="J33" s="106">
        <f>ROUND(((SUM(BE118:BE138))*I33),2)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ROUND((SUM(BF118:BF138)),2)</f>
        <v>0</v>
      </c>
      <c r="G34" s="32"/>
      <c r="H34" s="32"/>
      <c r="I34" s="107">
        <v>0.15</v>
      </c>
      <c r="J34" s="106">
        <f>ROUND(((SUM(BF118:BF138))*I34),2)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ROUND((SUM(BG118:BG138)),2)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ROUND((SUM(BH118:BH138)),2)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ROUND((SUM(BI118:BI138)),2)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105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4" t="str">
        <f>E7</f>
        <v>Realizace úspor energie SOU opravárenské, Králíky</v>
      </c>
      <c r="F85" s="265"/>
      <c r="G85" s="265"/>
      <c r="H85" s="265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103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VON - Vedlejší a ostatní rozpočtové náklady</v>
      </c>
      <c r="F87" s="263"/>
      <c r="G87" s="263"/>
      <c r="H87" s="263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7. 2. 2020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24</v>
      </c>
      <c r="D91" s="32"/>
      <c r="E91" s="32"/>
      <c r="F91" s="25" t="str">
        <f>E15</f>
        <v>Pardubický kraj, Komenského nám. 125, Pardubice</v>
      </c>
      <c r="G91" s="32"/>
      <c r="H91" s="32"/>
      <c r="I91" s="97" t="s">
        <v>31</v>
      </c>
      <c r="J91" s="30" t="str">
        <f>E21</f>
        <v>Optima spol. s r.o., Žižkova 738, Vysoké Mýto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106</v>
      </c>
      <c r="D94" s="108"/>
      <c r="E94" s="108"/>
      <c r="F94" s="108"/>
      <c r="G94" s="108"/>
      <c r="H94" s="108"/>
      <c r="I94" s="123"/>
      <c r="J94" s="124" t="s">
        <v>107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108</v>
      </c>
      <c r="D96" s="32"/>
      <c r="E96" s="32"/>
      <c r="F96" s="32"/>
      <c r="G96" s="32"/>
      <c r="H96" s="32"/>
      <c r="I96" s="96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109</v>
      </c>
    </row>
    <row r="97" spans="2:12" s="9" customFormat="1" ht="24.95" customHeight="1">
      <c r="B97" s="126"/>
      <c r="D97" s="127" t="s">
        <v>133</v>
      </c>
      <c r="E97" s="128"/>
      <c r="F97" s="128"/>
      <c r="G97" s="128"/>
      <c r="H97" s="128"/>
      <c r="I97" s="129"/>
      <c r="J97" s="130">
        <f>J119</f>
        <v>0</v>
      </c>
      <c r="L97" s="126"/>
    </row>
    <row r="98" spans="2:12" s="10" customFormat="1" ht="19.9" customHeight="1">
      <c r="B98" s="131"/>
      <c r="D98" s="132" t="s">
        <v>134</v>
      </c>
      <c r="E98" s="133"/>
      <c r="F98" s="133"/>
      <c r="G98" s="133"/>
      <c r="H98" s="133"/>
      <c r="I98" s="134"/>
      <c r="J98" s="135">
        <f>J120</f>
        <v>0</v>
      </c>
      <c r="L98" s="131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96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120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121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135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4" t="str">
        <f>E7</f>
        <v>Realizace úspor energie SOU opravárenské, Králíky</v>
      </c>
      <c r="F108" s="265"/>
      <c r="G108" s="265"/>
      <c r="H108" s="265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103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3" t="str">
        <f>E9</f>
        <v>VON - Vedlejší a ostatní rozpočtové náklady</v>
      </c>
      <c r="F110" s="263"/>
      <c r="G110" s="263"/>
      <c r="H110" s="263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97" t="s">
        <v>22</v>
      </c>
      <c r="J112" s="55" t="str">
        <f>IF(J12="","",J12)</f>
        <v>7. 2. 2020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40.15" customHeight="1">
      <c r="A114" s="32"/>
      <c r="B114" s="33"/>
      <c r="C114" s="27" t="s">
        <v>24</v>
      </c>
      <c r="D114" s="32"/>
      <c r="E114" s="32"/>
      <c r="F114" s="25" t="str">
        <f>E15</f>
        <v>Pardubický kraj, Komenského nám. 125, Pardubice</v>
      </c>
      <c r="G114" s="32"/>
      <c r="H114" s="32"/>
      <c r="I114" s="97" t="s">
        <v>31</v>
      </c>
      <c r="J114" s="30" t="str">
        <f>E21</f>
        <v>Optima spol. s r.o., Žižkova 738, Vysoké Mýto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29</v>
      </c>
      <c r="D115" s="32"/>
      <c r="E115" s="32"/>
      <c r="F115" s="25" t="str">
        <f>IF(E18="","",E18)</f>
        <v>Vyplň údaj</v>
      </c>
      <c r="G115" s="32"/>
      <c r="H115" s="32"/>
      <c r="I115" s="97" t="s">
        <v>33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36"/>
      <c r="B117" s="137"/>
      <c r="C117" s="138" t="s">
        <v>136</v>
      </c>
      <c r="D117" s="139" t="s">
        <v>61</v>
      </c>
      <c r="E117" s="139" t="s">
        <v>57</v>
      </c>
      <c r="F117" s="139" t="s">
        <v>58</v>
      </c>
      <c r="G117" s="139" t="s">
        <v>137</v>
      </c>
      <c r="H117" s="139" t="s">
        <v>138</v>
      </c>
      <c r="I117" s="140" t="s">
        <v>139</v>
      </c>
      <c r="J117" s="141" t="s">
        <v>107</v>
      </c>
      <c r="K117" s="142" t="s">
        <v>140</v>
      </c>
      <c r="L117" s="143"/>
      <c r="M117" s="62" t="s">
        <v>1</v>
      </c>
      <c r="N117" s="63" t="s">
        <v>40</v>
      </c>
      <c r="O117" s="63" t="s">
        <v>141</v>
      </c>
      <c r="P117" s="63" t="s">
        <v>142</v>
      </c>
      <c r="Q117" s="63" t="s">
        <v>143</v>
      </c>
      <c r="R117" s="63" t="s">
        <v>144</v>
      </c>
      <c r="S117" s="63" t="s">
        <v>145</v>
      </c>
      <c r="T117" s="64" t="s">
        <v>146</v>
      </c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63" s="2" customFormat="1" ht="22.9" customHeight="1">
      <c r="A118" s="32"/>
      <c r="B118" s="33"/>
      <c r="C118" s="69" t="s">
        <v>147</v>
      </c>
      <c r="D118" s="32"/>
      <c r="E118" s="32"/>
      <c r="F118" s="32"/>
      <c r="G118" s="32"/>
      <c r="H118" s="32"/>
      <c r="I118" s="96"/>
      <c r="J118" s="144">
        <f>BK118</f>
        <v>0</v>
      </c>
      <c r="K118" s="32"/>
      <c r="L118" s="33"/>
      <c r="M118" s="65"/>
      <c r="N118" s="56"/>
      <c r="O118" s="66"/>
      <c r="P118" s="145">
        <f>P119</f>
        <v>0</v>
      </c>
      <c r="Q118" s="66"/>
      <c r="R118" s="145">
        <f>R119</f>
        <v>0</v>
      </c>
      <c r="S118" s="66"/>
      <c r="T118" s="146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75</v>
      </c>
      <c r="AU118" s="17" t="s">
        <v>109</v>
      </c>
      <c r="BK118" s="147">
        <f>BK119</f>
        <v>0</v>
      </c>
    </row>
    <row r="119" spans="2:63" s="12" customFormat="1" ht="25.9" customHeight="1">
      <c r="B119" s="148"/>
      <c r="D119" s="149" t="s">
        <v>75</v>
      </c>
      <c r="E119" s="150" t="s">
        <v>1883</v>
      </c>
      <c r="F119" s="150" t="s">
        <v>1884</v>
      </c>
      <c r="I119" s="151"/>
      <c r="J119" s="152">
        <f>BK119</f>
        <v>0</v>
      </c>
      <c r="L119" s="148"/>
      <c r="M119" s="153"/>
      <c r="N119" s="154"/>
      <c r="O119" s="154"/>
      <c r="P119" s="155">
        <f>P120</f>
        <v>0</v>
      </c>
      <c r="Q119" s="154"/>
      <c r="R119" s="155">
        <f>R120</f>
        <v>0</v>
      </c>
      <c r="S119" s="154"/>
      <c r="T119" s="156">
        <f>T120</f>
        <v>0</v>
      </c>
      <c r="AR119" s="149" t="s">
        <v>156</v>
      </c>
      <c r="AT119" s="157" t="s">
        <v>75</v>
      </c>
      <c r="AU119" s="157" t="s">
        <v>76</v>
      </c>
      <c r="AY119" s="149" t="s">
        <v>150</v>
      </c>
      <c r="BK119" s="158">
        <f>BK120</f>
        <v>0</v>
      </c>
    </row>
    <row r="120" spans="2:63" s="12" customFormat="1" ht="22.9" customHeight="1">
      <c r="B120" s="148"/>
      <c r="D120" s="149" t="s">
        <v>75</v>
      </c>
      <c r="E120" s="159" t="s">
        <v>1885</v>
      </c>
      <c r="F120" s="159" t="s">
        <v>1884</v>
      </c>
      <c r="I120" s="151"/>
      <c r="J120" s="160">
        <f>BK120</f>
        <v>0</v>
      </c>
      <c r="L120" s="148"/>
      <c r="M120" s="153"/>
      <c r="N120" s="154"/>
      <c r="O120" s="154"/>
      <c r="P120" s="155">
        <f>SUM(P121:P138)</f>
        <v>0</v>
      </c>
      <c r="Q120" s="154"/>
      <c r="R120" s="155">
        <f>SUM(R121:R138)</f>
        <v>0</v>
      </c>
      <c r="S120" s="154"/>
      <c r="T120" s="156">
        <f>SUM(T121:T138)</f>
        <v>0</v>
      </c>
      <c r="AR120" s="149" t="s">
        <v>156</v>
      </c>
      <c r="AT120" s="157" t="s">
        <v>75</v>
      </c>
      <c r="AU120" s="157" t="s">
        <v>84</v>
      </c>
      <c r="AY120" s="149" t="s">
        <v>150</v>
      </c>
      <c r="BK120" s="158">
        <f>SUM(BK121:BK138)</f>
        <v>0</v>
      </c>
    </row>
    <row r="121" spans="1:65" s="2" customFormat="1" ht="45" customHeight="1">
      <c r="A121" s="32"/>
      <c r="B121" s="161"/>
      <c r="C121" s="162" t="s">
        <v>84</v>
      </c>
      <c r="D121" s="162" t="s">
        <v>152</v>
      </c>
      <c r="E121" s="163" t="s">
        <v>2217</v>
      </c>
      <c r="F121" s="164" t="s">
        <v>2218</v>
      </c>
      <c r="G121" s="165" t="s">
        <v>2060</v>
      </c>
      <c r="H121" s="166">
        <v>1</v>
      </c>
      <c r="I121" s="167"/>
      <c r="J121" s="168">
        <f aca="true" t="shared" si="0" ref="J121:J138">ROUND(I121*H121,2)</f>
        <v>0</v>
      </c>
      <c r="K121" s="169"/>
      <c r="L121" s="33"/>
      <c r="M121" s="170" t="s">
        <v>1</v>
      </c>
      <c r="N121" s="171" t="s">
        <v>41</v>
      </c>
      <c r="O121" s="58"/>
      <c r="P121" s="172">
        <f aca="true" t="shared" si="1" ref="P121:P138">O121*H121</f>
        <v>0</v>
      </c>
      <c r="Q121" s="172">
        <v>0</v>
      </c>
      <c r="R121" s="172">
        <f aca="true" t="shared" si="2" ref="R121:R138">Q121*H121</f>
        <v>0</v>
      </c>
      <c r="S121" s="172">
        <v>0</v>
      </c>
      <c r="T121" s="173">
        <f aca="true" t="shared" si="3" ref="T121:T138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1890</v>
      </c>
      <c r="AT121" s="174" t="s">
        <v>152</v>
      </c>
      <c r="AU121" s="174" t="s">
        <v>86</v>
      </c>
      <c r="AY121" s="17" t="s">
        <v>150</v>
      </c>
      <c r="BE121" s="175">
        <f aca="true" t="shared" si="4" ref="BE121:BE138">IF(N121="základní",J121,0)</f>
        <v>0</v>
      </c>
      <c r="BF121" s="175">
        <f aca="true" t="shared" si="5" ref="BF121:BF138">IF(N121="snížená",J121,0)</f>
        <v>0</v>
      </c>
      <c r="BG121" s="175">
        <f aca="true" t="shared" si="6" ref="BG121:BG138">IF(N121="zákl. přenesená",J121,0)</f>
        <v>0</v>
      </c>
      <c r="BH121" s="175">
        <f aca="true" t="shared" si="7" ref="BH121:BH138">IF(N121="sníž. přenesená",J121,0)</f>
        <v>0</v>
      </c>
      <c r="BI121" s="175">
        <f aca="true" t="shared" si="8" ref="BI121:BI138">IF(N121="nulová",J121,0)</f>
        <v>0</v>
      </c>
      <c r="BJ121" s="17" t="s">
        <v>84</v>
      </c>
      <c r="BK121" s="175">
        <f aca="true" t="shared" si="9" ref="BK121:BK138">ROUND(I121*H121,2)</f>
        <v>0</v>
      </c>
      <c r="BL121" s="17" t="s">
        <v>1890</v>
      </c>
      <c r="BM121" s="174" t="s">
        <v>2219</v>
      </c>
    </row>
    <row r="122" spans="1:65" s="2" customFormat="1" ht="16.5" customHeight="1">
      <c r="A122" s="32"/>
      <c r="B122" s="161"/>
      <c r="C122" s="162" t="s">
        <v>164</v>
      </c>
      <c r="D122" s="162" t="s">
        <v>152</v>
      </c>
      <c r="E122" s="163" t="s">
        <v>2220</v>
      </c>
      <c r="F122" s="164" t="s">
        <v>2273</v>
      </c>
      <c r="G122" s="165" t="s">
        <v>2060</v>
      </c>
      <c r="H122" s="166">
        <v>0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41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1890</v>
      </c>
      <c r="AT122" s="174" t="s">
        <v>152</v>
      </c>
      <c r="AU122" s="174" t="s">
        <v>86</v>
      </c>
      <c r="AY122" s="17" t="s">
        <v>150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84</v>
      </c>
      <c r="BK122" s="175">
        <f t="shared" si="9"/>
        <v>0</v>
      </c>
      <c r="BL122" s="17" t="s">
        <v>1890</v>
      </c>
      <c r="BM122" s="174" t="s">
        <v>2221</v>
      </c>
    </row>
    <row r="123" spans="1:65" s="2" customFormat="1" ht="33" customHeight="1">
      <c r="A123" s="32"/>
      <c r="B123" s="161"/>
      <c r="C123" s="162" t="s">
        <v>156</v>
      </c>
      <c r="D123" s="162" t="s">
        <v>152</v>
      </c>
      <c r="E123" s="163" t="s">
        <v>2222</v>
      </c>
      <c r="F123" s="164" t="s">
        <v>2223</v>
      </c>
      <c r="G123" s="165" t="s">
        <v>2060</v>
      </c>
      <c r="H123" s="166">
        <v>1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41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1890</v>
      </c>
      <c r="AT123" s="174" t="s">
        <v>152</v>
      </c>
      <c r="AU123" s="174" t="s">
        <v>86</v>
      </c>
      <c r="AY123" s="17" t="s">
        <v>150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84</v>
      </c>
      <c r="BK123" s="175">
        <f t="shared" si="9"/>
        <v>0</v>
      </c>
      <c r="BL123" s="17" t="s">
        <v>1890</v>
      </c>
      <c r="BM123" s="174" t="s">
        <v>2224</v>
      </c>
    </row>
    <row r="124" spans="1:65" s="2" customFormat="1" ht="21.75" customHeight="1">
      <c r="A124" s="32"/>
      <c r="B124" s="161"/>
      <c r="C124" s="162" t="s">
        <v>176</v>
      </c>
      <c r="D124" s="162" t="s">
        <v>152</v>
      </c>
      <c r="E124" s="163" t="s">
        <v>2225</v>
      </c>
      <c r="F124" s="164" t="s">
        <v>2226</v>
      </c>
      <c r="G124" s="165" t="s">
        <v>2060</v>
      </c>
      <c r="H124" s="166">
        <v>1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41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1890</v>
      </c>
      <c r="AT124" s="174" t="s">
        <v>152</v>
      </c>
      <c r="AU124" s="174" t="s">
        <v>86</v>
      </c>
      <c r="AY124" s="17" t="s">
        <v>150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84</v>
      </c>
      <c r="BK124" s="175">
        <f t="shared" si="9"/>
        <v>0</v>
      </c>
      <c r="BL124" s="17" t="s">
        <v>1890</v>
      </c>
      <c r="BM124" s="174" t="s">
        <v>2227</v>
      </c>
    </row>
    <row r="125" spans="1:65" s="2" customFormat="1" ht="21.75" customHeight="1">
      <c r="A125" s="32"/>
      <c r="B125" s="161"/>
      <c r="C125" s="162" t="s">
        <v>182</v>
      </c>
      <c r="D125" s="162" t="s">
        <v>152</v>
      </c>
      <c r="E125" s="163" t="s">
        <v>2228</v>
      </c>
      <c r="F125" s="164" t="s">
        <v>2229</v>
      </c>
      <c r="G125" s="165" t="s">
        <v>2060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41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1890</v>
      </c>
      <c r="AT125" s="174" t="s">
        <v>152</v>
      </c>
      <c r="AU125" s="174" t="s">
        <v>86</v>
      </c>
      <c r="AY125" s="17" t="s">
        <v>150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84</v>
      </c>
      <c r="BK125" s="175">
        <f t="shared" si="9"/>
        <v>0</v>
      </c>
      <c r="BL125" s="17" t="s">
        <v>1890</v>
      </c>
      <c r="BM125" s="174" t="s">
        <v>2230</v>
      </c>
    </row>
    <row r="126" spans="1:65" s="2" customFormat="1" ht="16.5" customHeight="1">
      <c r="A126" s="32"/>
      <c r="B126" s="161"/>
      <c r="C126" s="162" t="s">
        <v>190</v>
      </c>
      <c r="D126" s="162" t="s">
        <v>152</v>
      </c>
      <c r="E126" s="163" t="s">
        <v>2231</v>
      </c>
      <c r="F126" s="164" t="s">
        <v>2232</v>
      </c>
      <c r="G126" s="165" t="s">
        <v>2060</v>
      </c>
      <c r="H126" s="166">
        <v>1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41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1890</v>
      </c>
      <c r="AT126" s="174" t="s">
        <v>152</v>
      </c>
      <c r="AU126" s="174" t="s">
        <v>86</v>
      </c>
      <c r="AY126" s="17" t="s">
        <v>150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84</v>
      </c>
      <c r="BK126" s="175">
        <f t="shared" si="9"/>
        <v>0</v>
      </c>
      <c r="BL126" s="17" t="s">
        <v>1890</v>
      </c>
      <c r="BM126" s="174" t="s">
        <v>2233</v>
      </c>
    </row>
    <row r="127" spans="1:65" s="2" customFormat="1" ht="21.75" customHeight="1">
      <c r="A127" s="32"/>
      <c r="B127" s="161"/>
      <c r="C127" s="162" t="s">
        <v>172</v>
      </c>
      <c r="D127" s="162" t="s">
        <v>152</v>
      </c>
      <c r="E127" s="163" t="s">
        <v>2234</v>
      </c>
      <c r="F127" s="164" t="s">
        <v>2235</v>
      </c>
      <c r="G127" s="165" t="s">
        <v>2060</v>
      </c>
      <c r="H127" s="166">
        <v>1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41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1890</v>
      </c>
      <c r="AT127" s="174" t="s">
        <v>152</v>
      </c>
      <c r="AU127" s="174" t="s">
        <v>86</v>
      </c>
      <c r="AY127" s="17" t="s">
        <v>150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84</v>
      </c>
      <c r="BK127" s="175">
        <f t="shared" si="9"/>
        <v>0</v>
      </c>
      <c r="BL127" s="17" t="s">
        <v>1890</v>
      </c>
      <c r="BM127" s="174" t="s">
        <v>2236</v>
      </c>
    </row>
    <row r="128" spans="1:65" s="2" customFormat="1" ht="66.75" customHeight="1">
      <c r="A128" s="32"/>
      <c r="B128" s="161"/>
      <c r="C128" s="162" t="s">
        <v>199</v>
      </c>
      <c r="D128" s="162" t="s">
        <v>152</v>
      </c>
      <c r="E128" s="163" t="s">
        <v>2237</v>
      </c>
      <c r="F128" s="223" t="s">
        <v>2272</v>
      </c>
      <c r="G128" s="165" t="s">
        <v>2060</v>
      </c>
      <c r="H128" s="166">
        <v>1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41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1890</v>
      </c>
      <c r="AT128" s="174" t="s">
        <v>152</v>
      </c>
      <c r="AU128" s="174" t="s">
        <v>86</v>
      </c>
      <c r="AY128" s="17" t="s">
        <v>150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84</v>
      </c>
      <c r="BK128" s="175">
        <f t="shared" si="9"/>
        <v>0</v>
      </c>
      <c r="BL128" s="17" t="s">
        <v>1890</v>
      </c>
      <c r="BM128" s="174" t="s">
        <v>2238</v>
      </c>
    </row>
    <row r="129" spans="1:65" s="2" customFormat="1" ht="55.5" customHeight="1">
      <c r="A129" s="32"/>
      <c r="B129" s="161"/>
      <c r="C129" s="162" t="s">
        <v>205</v>
      </c>
      <c r="D129" s="162" t="s">
        <v>152</v>
      </c>
      <c r="E129" s="163" t="s">
        <v>2239</v>
      </c>
      <c r="F129" s="164" t="s">
        <v>2240</v>
      </c>
      <c r="G129" s="165" t="s">
        <v>2060</v>
      </c>
      <c r="H129" s="166">
        <v>1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41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1890</v>
      </c>
      <c r="AT129" s="174" t="s">
        <v>152</v>
      </c>
      <c r="AU129" s="174" t="s">
        <v>86</v>
      </c>
      <c r="AY129" s="17" t="s">
        <v>150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84</v>
      </c>
      <c r="BK129" s="175">
        <f t="shared" si="9"/>
        <v>0</v>
      </c>
      <c r="BL129" s="17" t="s">
        <v>1890</v>
      </c>
      <c r="BM129" s="174" t="s">
        <v>2241</v>
      </c>
    </row>
    <row r="130" spans="1:65" s="2" customFormat="1" ht="21.75" customHeight="1">
      <c r="A130" s="32"/>
      <c r="B130" s="161"/>
      <c r="C130" s="162" t="s">
        <v>209</v>
      </c>
      <c r="D130" s="162" t="s">
        <v>152</v>
      </c>
      <c r="E130" s="163" t="s">
        <v>2242</v>
      </c>
      <c r="F130" s="164" t="s">
        <v>2243</v>
      </c>
      <c r="G130" s="165" t="s">
        <v>2060</v>
      </c>
      <c r="H130" s="166">
        <v>1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41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1890</v>
      </c>
      <c r="AT130" s="174" t="s">
        <v>152</v>
      </c>
      <c r="AU130" s="174" t="s">
        <v>86</v>
      </c>
      <c r="AY130" s="17" t="s">
        <v>150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84</v>
      </c>
      <c r="BK130" s="175">
        <f t="shared" si="9"/>
        <v>0</v>
      </c>
      <c r="BL130" s="17" t="s">
        <v>1890</v>
      </c>
      <c r="BM130" s="174" t="s">
        <v>2244</v>
      </c>
    </row>
    <row r="131" spans="1:65" s="2" customFormat="1" ht="21.75" customHeight="1">
      <c r="A131" s="32"/>
      <c r="B131" s="161"/>
      <c r="C131" s="162" t="s">
        <v>213</v>
      </c>
      <c r="D131" s="162" t="s">
        <v>152</v>
      </c>
      <c r="E131" s="163" t="s">
        <v>2245</v>
      </c>
      <c r="F131" s="164" t="s">
        <v>2246</v>
      </c>
      <c r="G131" s="165" t="s">
        <v>2060</v>
      </c>
      <c r="H131" s="166">
        <v>1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41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1890</v>
      </c>
      <c r="AT131" s="174" t="s">
        <v>152</v>
      </c>
      <c r="AU131" s="174" t="s">
        <v>86</v>
      </c>
      <c r="AY131" s="17" t="s">
        <v>150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84</v>
      </c>
      <c r="BK131" s="175">
        <f t="shared" si="9"/>
        <v>0</v>
      </c>
      <c r="BL131" s="17" t="s">
        <v>1890</v>
      </c>
      <c r="BM131" s="174" t="s">
        <v>2247</v>
      </c>
    </row>
    <row r="132" spans="1:65" s="2" customFormat="1" ht="33" customHeight="1">
      <c r="A132" s="32"/>
      <c r="B132" s="161"/>
      <c r="C132" s="162" t="s">
        <v>219</v>
      </c>
      <c r="D132" s="162" t="s">
        <v>152</v>
      </c>
      <c r="E132" s="163" t="s">
        <v>2248</v>
      </c>
      <c r="F132" s="164" t="s">
        <v>2249</v>
      </c>
      <c r="G132" s="165" t="s">
        <v>2060</v>
      </c>
      <c r="H132" s="166">
        <v>1</v>
      </c>
      <c r="I132" s="167"/>
      <c r="J132" s="168">
        <f t="shared" si="0"/>
        <v>0</v>
      </c>
      <c r="K132" s="169"/>
      <c r="L132" s="33"/>
      <c r="M132" s="170" t="s">
        <v>1</v>
      </c>
      <c r="N132" s="171" t="s">
        <v>41</v>
      </c>
      <c r="O132" s="58"/>
      <c r="P132" s="172">
        <f t="shared" si="1"/>
        <v>0</v>
      </c>
      <c r="Q132" s="172">
        <v>0</v>
      </c>
      <c r="R132" s="172">
        <f t="shared" si="2"/>
        <v>0</v>
      </c>
      <c r="S132" s="172">
        <v>0</v>
      </c>
      <c r="T132" s="17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1890</v>
      </c>
      <c r="AT132" s="174" t="s">
        <v>152</v>
      </c>
      <c r="AU132" s="174" t="s">
        <v>86</v>
      </c>
      <c r="AY132" s="17" t="s">
        <v>150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84</v>
      </c>
      <c r="BK132" s="175">
        <f t="shared" si="9"/>
        <v>0</v>
      </c>
      <c r="BL132" s="17" t="s">
        <v>1890</v>
      </c>
      <c r="BM132" s="174" t="s">
        <v>2250</v>
      </c>
    </row>
    <row r="133" spans="1:65" s="2" customFormat="1" ht="33.75" customHeight="1">
      <c r="A133" s="32"/>
      <c r="B133" s="161"/>
      <c r="C133" s="162" t="s">
        <v>225</v>
      </c>
      <c r="D133" s="162" t="s">
        <v>152</v>
      </c>
      <c r="E133" s="163" t="s">
        <v>2251</v>
      </c>
      <c r="F133" s="164" t="s">
        <v>2252</v>
      </c>
      <c r="G133" s="165" t="s">
        <v>2060</v>
      </c>
      <c r="H133" s="166">
        <v>1</v>
      </c>
      <c r="I133" s="167"/>
      <c r="J133" s="168">
        <f t="shared" si="0"/>
        <v>0</v>
      </c>
      <c r="K133" s="169"/>
      <c r="L133" s="33"/>
      <c r="M133" s="170" t="s">
        <v>1</v>
      </c>
      <c r="N133" s="171" t="s">
        <v>41</v>
      </c>
      <c r="O133" s="58"/>
      <c r="P133" s="172">
        <f t="shared" si="1"/>
        <v>0</v>
      </c>
      <c r="Q133" s="172">
        <v>0</v>
      </c>
      <c r="R133" s="172">
        <f t="shared" si="2"/>
        <v>0</v>
      </c>
      <c r="S133" s="172">
        <v>0</v>
      </c>
      <c r="T133" s="17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1890</v>
      </c>
      <c r="AT133" s="174" t="s">
        <v>152</v>
      </c>
      <c r="AU133" s="174" t="s">
        <v>86</v>
      </c>
      <c r="AY133" s="17" t="s">
        <v>150</v>
      </c>
      <c r="BE133" s="175">
        <f t="shared" si="4"/>
        <v>0</v>
      </c>
      <c r="BF133" s="175">
        <f t="shared" si="5"/>
        <v>0</v>
      </c>
      <c r="BG133" s="175">
        <f t="shared" si="6"/>
        <v>0</v>
      </c>
      <c r="BH133" s="175">
        <f t="shared" si="7"/>
        <v>0</v>
      </c>
      <c r="BI133" s="175">
        <f t="shared" si="8"/>
        <v>0</v>
      </c>
      <c r="BJ133" s="17" t="s">
        <v>84</v>
      </c>
      <c r="BK133" s="175">
        <f t="shared" si="9"/>
        <v>0</v>
      </c>
      <c r="BL133" s="17" t="s">
        <v>1890</v>
      </c>
      <c r="BM133" s="174" t="s">
        <v>2253</v>
      </c>
    </row>
    <row r="134" spans="1:65" s="2" customFormat="1" ht="33.75" customHeight="1">
      <c r="A134" s="32"/>
      <c r="B134" s="161"/>
      <c r="C134" s="162" t="s">
        <v>8</v>
      </c>
      <c r="D134" s="162" t="s">
        <v>152</v>
      </c>
      <c r="E134" s="163" t="s">
        <v>2254</v>
      </c>
      <c r="F134" s="164" t="s">
        <v>2255</v>
      </c>
      <c r="G134" s="165" t="s">
        <v>2060</v>
      </c>
      <c r="H134" s="166">
        <v>1</v>
      </c>
      <c r="I134" s="167"/>
      <c r="J134" s="168">
        <f t="shared" si="0"/>
        <v>0</v>
      </c>
      <c r="K134" s="169"/>
      <c r="L134" s="33"/>
      <c r="M134" s="170" t="s">
        <v>1</v>
      </c>
      <c r="N134" s="171" t="s">
        <v>41</v>
      </c>
      <c r="O134" s="58"/>
      <c r="P134" s="172">
        <f t="shared" si="1"/>
        <v>0</v>
      </c>
      <c r="Q134" s="172">
        <v>0</v>
      </c>
      <c r="R134" s="172">
        <f t="shared" si="2"/>
        <v>0</v>
      </c>
      <c r="S134" s="172">
        <v>0</v>
      </c>
      <c r="T134" s="17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1890</v>
      </c>
      <c r="AT134" s="174" t="s">
        <v>152</v>
      </c>
      <c r="AU134" s="174" t="s">
        <v>86</v>
      </c>
      <c r="AY134" s="17" t="s">
        <v>150</v>
      </c>
      <c r="BE134" s="175">
        <f t="shared" si="4"/>
        <v>0</v>
      </c>
      <c r="BF134" s="175">
        <f t="shared" si="5"/>
        <v>0</v>
      </c>
      <c r="BG134" s="175">
        <f t="shared" si="6"/>
        <v>0</v>
      </c>
      <c r="BH134" s="175">
        <f t="shared" si="7"/>
        <v>0</v>
      </c>
      <c r="BI134" s="175">
        <f t="shared" si="8"/>
        <v>0</v>
      </c>
      <c r="BJ134" s="17" t="s">
        <v>84</v>
      </c>
      <c r="BK134" s="175">
        <f t="shared" si="9"/>
        <v>0</v>
      </c>
      <c r="BL134" s="17" t="s">
        <v>1890</v>
      </c>
      <c r="BM134" s="174" t="s">
        <v>2256</v>
      </c>
    </row>
    <row r="135" spans="1:65" s="2" customFormat="1" ht="33" customHeight="1">
      <c r="A135" s="32"/>
      <c r="B135" s="161"/>
      <c r="C135" s="162" t="s">
        <v>233</v>
      </c>
      <c r="D135" s="162" t="s">
        <v>152</v>
      </c>
      <c r="E135" s="163" t="s">
        <v>2257</v>
      </c>
      <c r="F135" s="164" t="s">
        <v>2258</v>
      </c>
      <c r="G135" s="165" t="s">
        <v>2060</v>
      </c>
      <c r="H135" s="166">
        <v>1</v>
      </c>
      <c r="I135" s="167"/>
      <c r="J135" s="168">
        <f t="shared" si="0"/>
        <v>0</v>
      </c>
      <c r="K135" s="169"/>
      <c r="L135" s="33"/>
      <c r="M135" s="170" t="s">
        <v>1</v>
      </c>
      <c r="N135" s="171" t="s">
        <v>41</v>
      </c>
      <c r="O135" s="58"/>
      <c r="P135" s="172">
        <f t="shared" si="1"/>
        <v>0</v>
      </c>
      <c r="Q135" s="172">
        <v>0</v>
      </c>
      <c r="R135" s="172">
        <f t="shared" si="2"/>
        <v>0</v>
      </c>
      <c r="S135" s="172">
        <v>0</v>
      </c>
      <c r="T135" s="17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1890</v>
      </c>
      <c r="AT135" s="174" t="s">
        <v>152</v>
      </c>
      <c r="AU135" s="174" t="s">
        <v>86</v>
      </c>
      <c r="AY135" s="17" t="s">
        <v>150</v>
      </c>
      <c r="BE135" s="175">
        <f t="shared" si="4"/>
        <v>0</v>
      </c>
      <c r="BF135" s="175">
        <f t="shared" si="5"/>
        <v>0</v>
      </c>
      <c r="BG135" s="175">
        <f t="shared" si="6"/>
        <v>0</v>
      </c>
      <c r="BH135" s="175">
        <f t="shared" si="7"/>
        <v>0</v>
      </c>
      <c r="BI135" s="175">
        <f t="shared" si="8"/>
        <v>0</v>
      </c>
      <c r="BJ135" s="17" t="s">
        <v>84</v>
      </c>
      <c r="BK135" s="175">
        <f t="shared" si="9"/>
        <v>0</v>
      </c>
      <c r="BL135" s="17" t="s">
        <v>1890</v>
      </c>
      <c r="BM135" s="174" t="s">
        <v>2259</v>
      </c>
    </row>
    <row r="136" spans="1:65" s="2" customFormat="1" ht="21.75" customHeight="1">
      <c r="A136" s="32"/>
      <c r="B136" s="161"/>
      <c r="C136" s="162" t="s">
        <v>238</v>
      </c>
      <c r="D136" s="162" t="s">
        <v>152</v>
      </c>
      <c r="E136" s="163" t="s">
        <v>2260</v>
      </c>
      <c r="F136" s="164" t="s">
        <v>2261</v>
      </c>
      <c r="G136" s="165" t="s">
        <v>2060</v>
      </c>
      <c r="H136" s="166">
        <v>1</v>
      </c>
      <c r="I136" s="167"/>
      <c r="J136" s="168">
        <f t="shared" si="0"/>
        <v>0</v>
      </c>
      <c r="K136" s="169"/>
      <c r="L136" s="33"/>
      <c r="M136" s="170" t="s">
        <v>1</v>
      </c>
      <c r="N136" s="171" t="s">
        <v>41</v>
      </c>
      <c r="O136" s="58"/>
      <c r="P136" s="172">
        <f t="shared" si="1"/>
        <v>0</v>
      </c>
      <c r="Q136" s="172">
        <v>0</v>
      </c>
      <c r="R136" s="172">
        <f t="shared" si="2"/>
        <v>0</v>
      </c>
      <c r="S136" s="172">
        <v>0</v>
      </c>
      <c r="T136" s="17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1890</v>
      </c>
      <c r="AT136" s="174" t="s">
        <v>152</v>
      </c>
      <c r="AU136" s="174" t="s">
        <v>86</v>
      </c>
      <c r="AY136" s="17" t="s">
        <v>150</v>
      </c>
      <c r="BE136" s="175">
        <f t="shared" si="4"/>
        <v>0</v>
      </c>
      <c r="BF136" s="175">
        <f t="shared" si="5"/>
        <v>0</v>
      </c>
      <c r="BG136" s="175">
        <f t="shared" si="6"/>
        <v>0</v>
      </c>
      <c r="BH136" s="175">
        <f t="shared" si="7"/>
        <v>0</v>
      </c>
      <c r="BI136" s="175">
        <f t="shared" si="8"/>
        <v>0</v>
      </c>
      <c r="BJ136" s="17" t="s">
        <v>84</v>
      </c>
      <c r="BK136" s="175">
        <f t="shared" si="9"/>
        <v>0</v>
      </c>
      <c r="BL136" s="17" t="s">
        <v>1890</v>
      </c>
      <c r="BM136" s="174" t="s">
        <v>2262</v>
      </c>
    </row>
    <row r="137" spans="1:65" s="2" customFormat="1" ht="21.75" customHeight="1">
      <c r="A137" s="32"/>
      <c r="B137" s="161"/>
      <c r="C137" s="162" t="s">
        <v>242</v>
      </c>
      <c r="D137" s="162" t="s">
        <v>152</v>
      </c>
      <c r="E137" s="163" t="s">
        <v>2263</v>
      </c>
      <c r="F137" s="164" t="s">
        <v>2264</v>
      </c>
      <c r="G137" s="165" t="s">
        <v>2060</v>
      </c>
      <c r="H137" s="166">
        <v>1</v>
      </c>
      <c r="I137" s="167"/>
      <c r="J137" s="168">
        <f t="shared" si="0"/>
        <v>0</v>
      </c>
      <c r="K137" s="169"/>
      <c r="L137" s="33"/>
      <c r="M137" s="170" t="s">
        <v>1</v>
      </c>
      <c r="N137" s="171" t="s">
        <v>41</v>
      </c>
      <c r="O137" s="58"/>
      <c r="P137" s="172">
        <f t="shared" si="1"/>
        <v>0</v>
      </c>
      <c r="Q137" s="172">
        <v>0</v>
      </c>
      <c r="R137" s="172">
        <f t="shared" si="2"/>
        <v>0</v>
      </c>
      <c r="S137" s="172">
        <v>0</v>
      </c>
      <c r="T137" s="17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1890</v>
      </c>
      <c r="AT137" s="174" t="s">
        <v>152</v>
      </c>
      <c r="AU137" s="174" t="s">
        <v>86</v>
      </c>
      <c r="AY137" s="17" t="s">
        <v>150</v>
      </c>
      <c r="BE137" s="175">
        <f t="shared" si="4"/>
        <v>0</v>
      </c>
      <c r="BF137" s="175">
        <f t="shared" si="5"/>
        <v>0</v>
      </c>
      <c r="BG137" s="175">
        <f t="shared" si="6"/>
        <v>0</v>
      </c>
      <c r="BH137" s="175">
        <f t="shared" si="7"/>
        <v>0</v>
      </c>
      <c r="BI137" s="175">
        <f t="shared" si="8"/>
        <v>0</v>
      </c>
      <c r="BJ137" s="17" t="s">
        <v>84</v>
      </c>
      <c r="BK137" s="175">
        <f t="shared" si="9"/>
        <v>0</v>
      </c>
      <c r="BL137" s="17" t="s">
        <v>1890</v>
      </c>
      <c r="BM137" s="174" t="s">
        <v>2265</v>
      </c>
    </row>
    <row r="138" spans="1:65" s="2" customFormat="1" ht="40.5" customHeight="1">
      <c r="A138" s="32"/>
      <c r="B138" s="161"/>
      <c r="C138" s="162" t="s">
        <v>265</v>
      </c>
      <c r="D138" s="162" t="s">
        <v>152</v>
      </c>
      <c r="E138" s="163" t="s">
        <v>2266</v>
      </c>
      <c r="F138" s="164" t="s">
        <v>2274</v>
      </c>
      <c r="G138" s="165" t="s">
        <v>2060</v>
      </c>
      <c r="H138" s="166">
        <v>1</v>
      </c>
      <c r="I138" s="167"/>
      <c r="J138" s="168">
        <f t="shared" si="0"/>
        <v>0</v>
      </c>
      <c r="K138" s="169"/>
      <c r="L138" s="33"/>
      <c r="M138" s="207" t="s">
        <v>1</v>
      </c>
      <c r="N138" s="208" t="s">
        <v>41</v>
      </c>
      <c r="O138" s="209"/>
      <c r="P138" s="210">
        <f t="shared" si="1"/>
        <v>0</v>
      </c>
      <c r="Q138" s="210">
        <v>0</v>
      </c>
      <c r="R138" s="210">
        <f t="shared" si="2"/>
        <v>0</v>
      </c>
      <c r="S138" s="210">
        <v>0</v>
      </c>
      <c r="T138" s="21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1890</v>
      </c>
      <c r="AT138" s="174" t="s">
        <v>152</v>
      </c>
      <c r="AU138" s="174" t="s">
        <v>86</v>
      </c>
      <c r="AY138" s="17" t="s">
        <v>150</v>
      </c>
      <c r="BE138" s="175">
        <f t="shared" si="4"/>
        <v>0</v>
      </c>
      <c r="BF138" s="175">
        <f t="shared" si="5"/>
        <v>0</v>
      </c>
      <c r="BG138" s="175">
        <f t="shared" si="6"/>
        <v>0</v>
      </c>
      <c r="BH138" s="175">
        <f t="shared" si="7"/>
        <v>0</v>
      </c>
      <c r="BI138" s="175">
        <f t="shared" si="8"/>
        <v>0</v>
      </c>
      <c r="BJ138" s="17" t="s">
        <v>84</v>
      </c>
      <c r="BK138" s="175">
        <f t="shared" si="9"/>
        <v>0</v>
      </c>
      <c r="BL138" s="17" t="s">
        <v>1890</v>
      </c>
      <c r="BM138" s="174" t="s">
        <v>2267</v>
      </c>
    </row>
    <row r="139" spans="1:31" s="2" customFormat="1" ht="6.95" customHeight="1">
      <c r="A139" s="32"/>
      <c r="B139" s="47"/>
      <c r="C139" s="48"/>
      <c r="D139" s="48"/>
      <c r="E139" s="48"/>
      <c r="F139" s="48"/>
      <c r="G139" s="48"/>
      <c r="H139" s="48"/>
      <c r="I139" s="120"/>
      <c r="J139" s="48"/>
      <c r="K139" s="48"/>
      <c r="L139" s="33"/>
      <c r="M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</sheetData>
  <autoFilter ref="C117:K13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Skála Fr</cp:lastModifiedBy>
  <cp:lastPrinted>2020-04-30T10:03:14Z</cp:lastPrinted>
  <dcterms:created xsi:type="dcterms:W3CDTF">2020-04-20T09:22:30Z</dcterms:created>
  <dcterms:modified xsi:type="dcterms:W3CDTF">2020-04-30T10:24:53Z</dcterms:modified>
  <cp:category/>
  <cp:version/>
  <cp:contentType/>
  <cp:contentStatus/>
</cp:coreProperties>
</file>